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D81" i="1" l="1"/>
  <c r="E81" i="1" s="1"/>
  <c r="C81" i="1"/>
  <c r="C75" i="1" s="1"/>
  <c r="B81" i="1"/>
  <c r="D80" i="1"/>
  <c r="F80" i="1" s="1"/>
  <c r="B80" i="1"/>
  <c r="D79" i="1"/>
  <c r="B79" i="1"/>
  <c r="D78" i="1"/>
  <c r="D75" i="1" s="1"/>
  <c r="B78" i="1"/>
  <c r="D77" i="1"/>
  <c r="C77" i="1"/>
  <c r="B77" i="1"/>
  <c r="D76" i="1"/>
  <c r="C76" i="1"/>
  <c r="B76" i="1"/>
  <c r="B75" i="1"/>
  <c r="F72" i="1"/>
  <c r="E72" i="1"/>
  <c r="B72" i="1"/>
  <c r="D70" i="1"/>
  <c r="D68" i="1"/>
  <c r="C68" i="1"/>
  <c r="C70" i="1" s="1"/>
  <c r="C73" i="1" s="1"/>
  <c r="B68" i="1"/>
  <c r="B70" i="1" s="1"/>
  <c r="B73" i="1" s="1"/>
  <c r="D67" i="1"/>
  <c r="F67" i="1" s="1"/>
  <c r="F66" i="1"/>
  <c r="E66" i="1"/>
  <c r="F65" i="1"/>
  <c r="E65" i="1"/>
  <c r="F63" i="1"/>
  <c r="E63" i="1"/>
  <c r="F62" i="1"/>
  <c r="E62" i="1"/>
  <c r="F61" i="1"/>
  <c r="E61" i="1"/>
  <c r="F59" i="1"/>
  <c r="E59" i="1"/>
  <c r="F58" i="1"/>
  <c r="E58" i="1"/>
  <c r="F57" i="1"/>
  <c r="E57" i="1"/>
  <c r="F55" i="1"/>
  <c r="E55" i="1"/>
  <c r="F52" i="1"/>
  <c r="E52" i="1"/>
  <c r="F51" i="1"/>
  <c r="E51" i="1"/>
  <c r="F50" i="1"/>
  <c r="E50" i="1"/>
  <c r="F47" i="1"/>
  <c r="E47" i="1"/>
  <c r="F46" i="1"/>
  <c r="E46" i="1"/>
  <c r="F45" i="1"/>
  <c r="E45" i="1"/>
  <c r="F44" i="1"/>
  <c r="E44" i="1"/>
  <c r="D43" i="1"/>
  <c r="C43" i="1"/>
  <c r="B43" i="1"/>
  <c r="F42" i="1"/>
  <c r="E42" i="1"/>
  <c r="F39" i="1"/>
  <c r="E39" i="1"/>
  <c r="D36" i="1"/>
  <c r="C36" i="1"/>
  <c r="E36" i="1" s="1"/>
  <c r="B36" i="1"/>
  <c r="F36" i="1" s="1"/>
  <c r="D33" i="1"/>
  <c r="F33" i="1" s="1"/>
  <c r="C33" i="1"/>
  <c r="B33" i="1"/>
  <c r="F32" i="1"/>
  <c r="E32" i="1"/>
  <c r="D32" i="1"/>
  <c r="D31" i="1"/>
  <c r="F31" i="1" s="1"/>
  <c r="C31" i="1"/>
  <c r="B31" i="1"/>
  <c r="D30" i="1"/>
  <c r="C30" i="1"/>
  <c r="F29" i="1"/>
  <c r="E29" i="1"/>
  <c r="D28" i="1"/>
  <c r="C28" i="1"/>
  <c r="C25" i="1" s="1"/>
  <c r="B28" i="1"/>
  <c r="D27" i="1"/>
  <c r="F27" i="1" s="1"/>
  <c r="C27" i="1"/>
  <c r="B27" i="1"/>
  <c r="E26" i="1"/>
  <c r="D26" i="1"/>
  <c r="D25" i="1" s="1"/>
  <c r="C26" i="1"/>
  <c r="B26" i="1"/>
  <c r="F26" i="1" s="1"/>
  <c r="B25" i="1"/>
  <c r="B34" i="1" s="1"/>
  <c r="D24" i="1"/>
  <c r="C24" i="1"/>
  <c r="E24" i="1" s="1"/>
  <c r="B24" i="1"/>
  <c r="D23" i="1"/>
  <c r="E23" i="1" s="1"/>
  <c r="C23" i="1"/>
  <c r="B23" i="1"/>
  <c r="D22" i="1"/>
  <c r="F22" i="1" s="1"/>
  <c r="C22" i="1"/>
  <c r="B22" i="1"/>
  <c r="E21" i="1"/>
  <c r="D21" i="1"/>
  <c r="C21" i="1"/>
  <c r="B21" i="1"/>
  <c r="F21" i="1" s="1"/>
  <c r="D20" i="1"/>
  <c r="C20" i="1"/>
  <c r="E20" i="1" s="1"/>
  <c r="B20" i="1"/>
  <c r="F20" i="1" s="1"/>
  <c r="D19" i="1"/>
  <c r="E19" i="1" s="1"/>
  <c r="C19" i="1"/>
  <c r="B19" i="1"/>
  <c r="D18" i="1"/>
  <c r="F18" i="1" s="1"/>
  <c r="C18" i="1"/>
  <c r="B18" i="1"/>
  <c r="D17" i="1"/>
  <c r="C17" i="1"/>
  <c r="B17" i="1"/>
  <c r="D16" i="1"/>
  <c r="F16" i="1" s="1"/>
  <c r="C16" i="1"/>
  <c r="B16" i="1"/>
  <c r="E15" i="1"/>
  <c r="D15" i="1"/>
  <c r="C15" i="1"/>
  <c r="B15" i="1"/>
  <c r="F15" i="1" s="1"/>
  <c r="D14" i="1"/>
  <c r="C14" i="1"/>
  <c r="E14" i="1" s="1"/>
  <c r="B14" i="1"/>
  <c r="F14" i="1" s="1"/>
  <c r="D13" i="1"/>
  <c r="E13" i="1" s="1"/>
  <c r="C13" i="1"/>
  <c r="B13" i="1"/>
  <c r="D12" i="1"/>
  <c r="F12" i="1" s="1"/>
  <c r="C12" i="1"/>
  <c r="B12" i="1"/>
  <c r="E11" i="1"/>
  <c r="D11" i="1"/>
  <c r="C11" i="1"/>
  <c r="B11" i="1"/>
  <c r="F11" i="1" s="1"/>
  <c r="D10" i="1"/>
  <c r="C10" i="1"/>
  <c r="E10" i="1" s="1"/>
  <c r="B10" i="1"/>
  <c r="F10" i="1" s="1"/>
  <c r="D9" i="1"/>
  <c r="E9" i="1" s="1"/>
  <c r="C9" i="1"/>
  <c r="C8" i="1" s="1"/>
  <c r="B9" i="1"/>
  <c r="B8" i="1" s="1"/>
  <c r="D8" i="1"/>
  <c r="F8" i="1" s="1"/>
  <c r="F6" i="1"/>
  <c r="E6" i="1"/>
  <c r="D6" i="1"/>
  <c r="C6" i="1"/>
  <c r="B6" i="1"/>
  <c r="A3" i="1"/>
  <c r="F25" i="1" l="1"/>
  <c r="E25" i="1"/>
  <c r="D34" i="1"/>
  <c r="F70" i="1"/>
  <c r="F75" i="1"/>
  <c r="E75" i="1"/>
  <c r="B37" i="1"/>
  <c r="B74" i="1"/>
  <c r="C34" i="1"/>
  <c r="D73" i="1"/>
  <c r="F9" i="1"/>
  <c r="F13" i="1"/>
  <c r="F19" i="1"/>
  <c r="F23" i="1"/>
  <c r="E8" i="1"/>
  <c r="E12" i="1"/>
  <c r="E16" i="1"/>
  <c r="E18" i="1"/>
  <c r="E22" i="1"/>
  <c r="E27" i="1"/>
  <c r="E31" i="1"/>
  <c r="E33" i="1"/>
  <c r="E70" i="1"/>
  <c r="E80" i="1"/>
  <c r="F73" i="1" l="1"/>
  <c r="E73" i="1"/>
  <c r="E34" i="1"/>
  <c r="D74" i="1"/>
  <c r="D37" i="1"/>
  <c r="F34" i="1"/>
  <c r="C37" i="1"/>
  <c r="C74" i="1"/>
  <c r="E74" i="1" l="1"/>
  <c r="F74" i="1"/>
  <c r="E37" i="1"/>
  <c r="F37" i="1"/>
</calcChain>
</file>

<file path=xl/comments1.xml><?xml version="1.0" encoding="utf-8"?>
<comments xmlns="http://schemas.openxmlformats.org/spreadsheetml/2006/main">
  <authors>
    <author>Автор</author>
  </authors>
  <commentList>
    <comment ref="B72" authorId="0" shapeId="0">
      <text>
        <r>
          <rPr>
            <b/>
            <sz val="9"/>
            <color indexed="81"/>
            <rFont val="Tahoma"/>
            <charset val="1"/>
          </rPr>
          <t>вр500 по району+440 т.р. поселения</t>
        </r>
      </text>
    </comment>
    <comment ref="D72" authorId="0" shapeId="0">
      <text>
        <r>
          <rPr>
            <b/>
            <sz val="9"/>
            <color indexed="81"/>
            <rFont val="Tahoma"/>
            <charset val="1"/>
          </rPr>
          <t>500 вр по району+500вр по поселениям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<sst xmlns="http://schemas.openxmlformats.org/spreadsheetml/2006/main" count="77" uniqueCount="67">
  <si>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</si>
  <si>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</si>
  <si>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</si>
  <si>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</si>
  <si>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</si>
  <si>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</si>
  <si>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</si>
  <si>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</si>
  <si>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</si>
  <si>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</si>
  <si>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</si>
  <si>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</si>
  <si>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</si>
  <si>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</si>
  <si>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</si>
  <si>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</si>
  <si>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</si>
  <si>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</si>
  <si>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</si>
  <si>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</si>
  <si>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</si>
  <si>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</si>
  <si>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</si>
  <si>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</si>
  <si>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</si>
  <si>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</si>
  <si>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</si>
  <si>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</si>
  <si>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</si>
  <si>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</si>
  <si>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</si>
  <si>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</si>
  <si>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</si>
  <si>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</si>
  <si>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</si>
  <si>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</si>
  <si>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</si>
  <si>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</si>
  <si>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</si>
  <si>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</si>
  <si>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</si>
  <si>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</si>
  <si>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</si>
  <si>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</si>
  <si>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</si>
  <si>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</si>
  <si>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</si>
  <si>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</si>
  <si>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</si>
  <si>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</si>
  <si>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</si>
  <si>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</si>
  <si>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</si>
  <si>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</si>
  <si>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</si>
  <si>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Средства массовой информации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</si>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</sst>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03_&#1057;&#1055;&#1056;&#1040;&#1042;&#1050;&#1040;%20&#1085;&#1072;%201%20&#1084;&#1072;&#1088;&#1090;&#1072;%202017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8\04_&#1057;&#1055;&#1056;&#1040;&#1042;&#1050;&#1040;%20&#1085;&#1072;%201%20&#1072;&#1087;&#1088;&#1077;&#1083;&#1103;%202018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1.04.2017 г.</v>
          </cell>
          <cell r="D5" t="str">
            <v>Исполнено на 1.04.2018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B8">
            <v>218979</v>
          </cell>
          <cell r="C8">
            <v>53518</v>
          </cell>
          <cell r="D8">
            <v>55718.11</v>
          </cell>
        </row>
        <row r="9">
          <cell r="B9">
            <v>15757.9</v>
          </cell>
          <cell r="C9">
            <v>3754.498</v>
          </cell>
          <cell r="D9">
            <v>3696.5619999999999</v>
          </cell>
        </row>
        <row r="10">
          <cell r="B10">
            <v>180</v>
          </cell>
          <cell r="C10">
            <v>42</v>
          </cell>
          <cell r="D10">
            <v>54.107999999999997</v>
          </cell>
        </row>
        <row r="11">
          <cell r="B11">
            <v>6867.1</v>
          </cell>
          <cell r="C11">
            <v>1267.2</v>
          </cell>
          <cell r="D11">
            <v>1241.163</v>
          </cell>
        </row>
        <row r="12">
          <cell r="B12">
            <v>2326</v>
          </cell>
          <cell r="C12">
            <v>465.57</v>
          </cell>
          <cell r="D12">
            <v>6.8579999999999997</v>
          </cell>
        </row>
        <row r="13">
          <cell r="B13">
            <v>35</v>
          </cell>
          <cell r="C13">
            <v>1</v>
          </cell>
          <cell r="D13">
            <v>49.75</v>
          </cell>
        </row>
        <row r="14">
          <cell r="B14">
            <v>0</v>
          </cell>
          <cell r="C14">
            <v>0</v>
          </cell>
          <cell r="D14">
            <v>3.7499999999999999E-3</v>
          </cell>
        </row>
        <row r="15">
          <cell r="B15">
            <v>12856</v>
          </cell>
          <cell r="C15">
            <v>1768.85</v>
          </cell>
          <cell r="D15">
            <v>2142.384</v>
          </cell>
        </row>
        <row r="16">
          <cell r="B16">
            <v>810</v>
          </cell>
          <cell r="C16">
            <v>532.48</v>
          </cell>
          <cell r="D16">
            <v>247.322</v>
          </cell>
        </row>
        <row r="17">
          <cell r="B17">
            <v>6500</v>
          </cell>
          <cell r="C17">
            <v>4243.2</v>
          </cell>
          <cell r="D17">
            <v>3948.1289999999999</v>
          </cell>
        </row>
        <row r="18">
          <cell r="B18">
            <v>466</v>
          </cell>
          <cell r="C18">
            <v>9.4499999999999993</v>
          </cell>
          <cell r="D18">
            <v>60.387999999999998</v>
          </cell>
        </row>
        <row r="19">
          <cell r="B19">
            <v>1526</v>
          </cell>
          <cell r="C19">
            <v>413.25</v>
          </cell>
          <cell r="D19">
            <v>344.64400000000001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52.35</v>
          </cell>
          <cell r="D21">
            <v>6.96</v>
          </cell>
        </row>
        <row r="23">
          <cell r="B23">
            <v>405637.22499999998</v>
          </cell>
          <cell r="C23">
            <v>70450</v>
          </cell>
          <cell r="D23">
            <v>82250</v>
          </cell>
        </row>
        <row r="24">
          <cell r="B24">
            <v>335709</v>
          </cell>
          <cell r="C24">
            <v>40123</v>
          </cell>
          <cell r="D24">
            <v>37208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2000</v>
          </cell>
          <cell r="C28">
            <v>300</v>
          </cell>
          <cell r="D28">
            <v>1259</v>
          </cell>
        </row>
        <row r="29">
          <cell r="D29">
            <v>2876.56</v>
          </cell>
        </row>
        <row r="30">
          <cell r="B30">
            <v>-2838</v>
          </cell>
          <cell r="C30">
            <v>-662</v>
          </cell>
          <cell r="D30">
            <v>-2838</v>
          </cell>
        </row>
        <row r="62">
          <cell r="D62">
            <v>0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33407.300000000003</v>
          </cell>
          <cell r="D69">
            <v>0</v>
          </cell>
        </row>
        <row r="70">
          <cell r="B70">
            <v>-33407.300000000003</v>
          </cell>
          <cell r="D70">
            <v>0</v>
          </cell>
        </row>
        <row r="71">
          <cell r="B71">
            <v>33192</v>
          </cell>
          <cell r="D71">
            <v>-8125</v>
          </cell>
        </row>
        <row r="72">
          <cell r="B72">
            <v>0</v>
          </cell>
          <cell r="C72">
            <v>17503</v>
          </cell>
          <cell r="D72">
            <v>19178</v>
          </cell>
        </row>
      </sheetData>
      <sheetData sheetId="1">
        <row r="3">
          <cell r="A3" t="str">
            <v xml:space="preserve">на  1  апреля 2018 года </v>
          </cell>
        </row>
        <row r="8">
          <cell r="B8">
            <v>14089.084999999999</v>
          </cell>
          <cell r="C8">
            <v>3243.2</v>
          </cell>
          <cell r="D8">
            <v>3376.8519999999999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990</v>
          </cell>
          <cell r="C10">
            <v>199.53</v>
          </cell>
          <cell r="D10">
            <v>2.9390000000000001</v>
          </cell>
        </row>
        <row r="11">
          <cell r="B11">
            <v>4361</v>
          </cell>
          <cell r="C11">
            <v>273.83</v>
          </cell>
          <cell r="D11">
            <v>268.22500000000002</v>
          </cell>
        </row>
        <row r="12">
          <cell r="B12">
            <v>31120</v>
          </cell>
          <cell r="C12">
            <v>6747.19</v>
          </cell>
          <cell r="D12">
            <v>5170.107</v>
          </cell>
        </row>
        <row r="13">
          <cell r="B13">
            <v>158.4</v>
          </cell>
          <cell r="C13">
            <v>32.869999999999997</v>
          </cell>
          <cell r="D13">
            <v>26.08</v>
          </cell>
        </row>
        <row r="14">
          <cell r="B14">
            <v>0</v>
          </cell>
          <cell r="C14">
            <v>0</v>
          </cell>
          <cell r="D14">
            <v>0.442</v>
          </cell>
        </row>
        <row r="15">
          <cell r="B15">
            <v>16797.099999999999</v>
          </cell>
          <cell r="C15">
            <v>3568</v>
          </cell>
          <cell r="D15">
            <v>3928.5639999999999</v>
          </cell>
        </row>
        <row r="16">
          <cell r="B16">
            <v>3380</v>
          </cell>
          <cell r="C16">
            <v>314</v>
          </cell>
          <cell r="D16">
            <v>166.423</v>
          </cell>
        </row>
        <row r="17">
          <cell r="B17">
            <v>6522</v>
          </cell>
          <cell r="C17">
            <v>562.46</v>
          </cell>
          <cell r="D17">
            <v>296.58100000000002</v>
          </cell>
        </row>
        <row r="18">
          <cell r="B18">
            <v>165.7</v>
          </cell>
          <cell r="C18">
            <v>60.65</v>
          </cell>
          <cell r="D18">
            <v>136.405</v>
          </cell>
        </row>
        <row r="19">
          <cell r="B19">
            <v>546</v>
          </cell>
          <cell r="C19">
            <v>36.902000000000001</v>
          </cell>
          <cell r="D19">
            <v>80.099999999999994</v>
          </cell>
        </row>
        <row r="20">
          <cell r="B20">
            <v>0</v>
          </cell>
          <cell r="C20">
            <v>144</v>
          </cell>
          <cell r="D20">
            <v>0</v>
          </cell>
        </row>
        <row r="26">
          <cell r="B26">
            <v>0</v>
          </cell>
          <cell r="C26">
            <v>0</v>
          </cell>
          <cell r="D26">
            <v>30</v>
          </cell>
        </row>
        <row r="27">
          <cell r="D27">
            <v>0</v>
          </cell>
        </row>
        <row r="28">
          <cell r="D28">
            <v>-2864</v>
          </cell>
        </row>
        <row r="60">
          <cell r="B60">
            <v>0</v>
          </cell>
          <cell r="D60">
            <v>0</v>
          </cell>
        </row>
        <row r="61">
          <cell r="D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21985</v>
          </cell>
          <cell r="D68">
            <v>8854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9"/>
  <sheetViews>
    <sheetView tabSelected="1" topLeftCell="A37" workbookViewId="0">
      <selection activeCell="A4" sqref="A1:G1048576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91" t="s">
        <v>0</v>
      </c>
      <c r="B1" s="91"/>
      <c r="C1" s="91"/>
      <c r="D1" s="91"/>
      <c r="E1" s="91"/>
      <c r="F1" s="91"/>
    </row>
    <row r="2" spans="1:50" s="2" customFormat="1" ht="15.75" x14ac:dyDescent="0.25">
      <c r="A2" s="92" t="s">
        <v>1</v>
      </c>
      <c r="B2" s="92"/>
      <c r="C2" s="92"/>
      <c r="D2" s="92"/>
      <c r="E2" s="92"/>
      <c r="F2" s="92"/>
    </row>
    <row r="3" spans="1:50" s="2" customFormat="1" ht="15.75" x14ac:dyDescent="0.25">
      <c r="A3" s="93" t="str">
        <f>[2]поселения!A3</f>
        <v xml:space="preserve">на  1  апреля 2018 года </v>
      </c>
      <c r="B3" s="93"/>
      <c r="C3" s="93"/>
      <c r="D3" s="93"/>
      <c r="E3" s="93"/>
      <c r="F3" s="93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[2]район!B5</f>
        <v>План на 2018г.</v>
      </c>
      <c r="C6" s="58" t="str">
        <f>[2]район!C5</f>
        <v>Исполнено на 1.04.2017 г.</v>
      </c>
      <c r="D6" s="59" t="str">
        <f>[2]район!D5</f>
        <v>Исполнено на 1.04.2018 г.</v>
      </c>
      <c r="E6" s="60" t="str">
        <f>[2]район!E5</f>
        <v>%  вып. к 2017 г</v>
      </c>
      <c r="F6" s="61" t="str">
        <f>[2]район!F5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344432.28499999997</v>
      </c>
      <c r="C8" s="67">
        <f>SUM(C9:C24)</f>
        <v>81250.48</v>
      </c>
      <c r="D8" s="67">
        <f>SUM(D9:D24)</f>
        <v>80969.099750000008</v>
      </c>
      <c r="E8" s="68">
        <f t="shared" ref="E8:E24" si="0">D8/C8%</f>
        <v>99.653687892059239</v>
      </c>
      <c r="F8" s="69">
        <f t="shared" ref="F8:F14" si="1">D8/B8*100</f>
        <v>23.507987861823121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70">
        <f>[2]район!B8+[2]поселения!B8</f>
        <v>233068.08499999999</v>
      </c>
      <c r="C9" s="70">
        <f>[2]район!C8+[2]поселения!C8</f>
        <v>56761.2</v>
      </c>
      <c r="D9" s="70">
        <f>[2]поселения!D8+[2]район!D8</f>
        <v>59094.962</v>
      </c>
      <c r="E9" s="4">
        <f t="shared" si="0"/>
        <v>104.11154450575394</v>
      </c>
      <c r="F9" s="5">
        <f t="shared" si="1"/>
        <v>25.355235574188544</v>
      </c>
    </row>
    <row r="10" spans="1:50" s="2" customFormat="1" ht="15.75" x14ac:dyDescent="0.25">
      <c r="A10" s="25" t="s">
        <v>5</v>
      </c>
      <c r="B10" s="70">
        <f>[2]район!B9+[2]поселения!B9</f>
        <v>15757.9</v>
      </c>
      <c r="C10" s="70">
        <f>[2]район!C9+[2]поселения!C9</f>
        <v>3754.498</v>
      </c>
      <c r="D10" s="70">
        <f>[2]район!D9+[2]поселения!D9</f>
        <v>3696.5619999999999</v>
      </c>
      <c r="E10" s="4">
        <f t="shared" si="0"/>
        <v>98.456890907918975</v>
      </c>
      <c r="F10" s="5">
        <f>D10/B10*100</f>
        <v>23.45846845074534</v>
      </c>
    </row>
    <row r="11" spans="1:50" s="2" customFormat="1" ht="45.75" customHeight="1" x14ac:dyDescent="0.25">
      <c r="A11" s="19" t="s">
        <v>6</v>
      </c>
      <c r="B11" s="70">
        <f>[2]район!B10</f>
        <v>180</v>
      </c>
      <c r="C11" s="70">
        <f>[2]район!C10</f>
        <v>42</v>
      </c>
      <c r="D11" s="70">
        <f>[2]район!D10</f>
        <v>54.107999999999997</v>
      </c>
      <c r="E11" s="4">
        <f t="shared" si="0"/>
        <v>128.82857142857142</v>
      </c>
      <c r="F11" s="5">
        <f t="shared" si="1"/>
        <v>30.06</v>
      </c>
    </row>
    <row r="12" spans="1:50" s="2" customFormat="1" ht="15.75" x14ac:dyDescent="0.25">
      <c r="A12" s="19" t="s">
        <v>7</v>
      </c>
      <c r="B12" s="3">
        <f>[2]район!B11</f>
        <v>6867.1</v>
      </c>
      <c r="C12" s="70">
        <f>[2]район!C11</f>
        <v>1267.2</v>
      </c>
      <c r="D12" s="70">
        <f>[2]район!D11</f>
        <v>1241.163</v>
      </c>
      <c r="E12" s="4">
        <f t="shared" si="0"/>
        <v>97.9453125</v>
      </c>
      <c r="F12" s="5">
        <f t="shared" si="1"/>
        <v>18.074048725080456</v>
      </c>
      <c r="H12" s="47"/>
    </row>
    <row r="13" spans="1:50" s="2" customFormat="1" ht="15.75" x14ac:dyDescent="0.25">
      <c r="A13" s="19" t="s">
        <v>8</v>
      </c>
      <c r="B13" s="3">
        <f>[2]район!B12+[2]поселения!B10</f>
        <v>3316</v>
      </c>
      <c r="C13" s="70">
        <f>[2]район!C12+[2]поселения!C10</f>
        <v>665.1</v>
      </c>
      <c r="D13" s="70">
        <f>[2]поселения!D10+[2]район!D12</f>
        <v>9.7970000000000006</v>
      </c>
      <c r="E13" s="4">
        <f t="shared" si="0"/>
        <v>1.4730115772064352</v>
      </c>
      <c r="F13" s="5">
        <f t="shared" si="1"/>
        <v>0.2954463208685163</v>
      </c>
      <c r="H13" s="47"/>
    </row>
    <row r="14" spans="1:50" s="2" customFormat="1" ht="15.75" customHeight="1" x14ac:dyDescent="0.25">
      <c r="A14" s="19" t="s">
        <v>9</v>
      </c>
      <c r="B14" s="3">
        <f>[2]поселения!B11</f>
        <v>4361</v>
      </c>
      <c r="C14" s="70">
        <f>[2]поселения!C11</f>
        <v>273.83</v>
      </c>
      <c r="D14" s="70">
        <f>[2]поселения!D11</f>
        <v>268.22500000000002</v>
      </c>
      <c r="E14" s="4">
        <f t="shared" si="0"/>
        <v>97.953109593543459</v>
      </c>
      <c r="F14" s="5">
        <f t="shared" si="1"/>
        <v>6.1505388672322869</v>
      </c>
    </row>
    <row r="15" spans="1:50" s="2" customFormat="1" ht="15.75" customHeight="1" x14ac:dyDescent="0.25">
      <c r="A15" s="25" t="s">
        <v>10</v>
      </c>
      <c r="B15" s="3">
        <f>[2]поселения!B12</f>
        <v>31120</v>
      </c>
      <c r="C15" s="70">
        <f>[2]поселения!C12</f>
        <v>6747.19</v>
      </c>
      <c r="D15" s="70">
        <f>[2]поселения!D12</f>
        <v>5170.107</v>
      </c>
      <c r="E15" s="4">
        <f t="shared" si="0"/>
        <v>76.626076929803375</v>
      </c>
      <c r="F15" s="5">
        <f>D15/B15*100</f>
        <v>16.613454370179948</v>
      </c>
    </row>
    <row r="16" spans="1:50" s="2" customFormat="1" ht="15" customHeight="1" x14ac:dyDescent="0.25">
      <c r="A16" s="25" t="s">
        <v>11</v>
      </c>
      <c r="B16" s="3">
        <f>[2]район!B13+[2]поселения!B13</f>
        <v>193.4</v>
      </c>
      <c r="C16" s="70">
        <f>[2]район!C13+[2]поселения!C13</f>
        <v>33.869999999999997</v>
      </c>
      <c r="D16" s="70">
        <f>[2]поселения!D13+[2]район!D13</f>
        <v>75.83</v>
      </c>
      <c r="E16" s="4">
        <f t="shared" si="0"/>
        <v>223.88544434602892</v>
      </c>
      <c r="F16" s="5">
        <f>D16/B16*100</f>
        <v>39.20889348500517</v>
      </c>
    </row>
    <row r="17" spans="1:6" s="2" customFormat="1" ht="50.25" hidden="1" customHeight="1" x14ac:dyDescent="0.25">
      <c r="A17" s="19" t="s">
        <v>12</v>
      </c>
      <c r="B17" s="3">
        <f>[2]район!B14+[2]поселения!B14</f>
        <v>0</v>
      </c>
      <c r="C17" s="70">
        <f>[2]район!C14+[2]поселения!C14</f>
        <v>0</v>
      </c>
      <c r="D17" s="70">
        <f>[2]район!D14+[2]поселения!D14</f>
        <v>0.44574999999999998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[2]район!B15+[2]поселения!B15</f>
        <v>29653.1</v>
      </c>
      <c r="C18" s="70">
        <f>[2]район!C15+[2]поселения!C15</f>
        <v>5336.85</v>
      </c>
      <c r="D18" s="70">
        <f>[2]поселения!D15+[2]район!D15</f>
        <v>6070.9480000000003</v>
      </c>
      <c r="E18" s="4">
        <f t="shared" si="0"/>
        <v>113.75526762041278</v>
      </c>
      <c r="F18" s="5">
        <f t="shared" ref="F18:F23" si="2">D18/B18*100</f>
        <v>20.473232140990319</v>
      </c>
    </row>
    <row r="19" spans="1:6" s="2" customFormat="1" ht="31.5" x14ac:dyDescent="0.25">
      <c r="A19" s="31" t="s">
        <v>14</v>
      </c>
      <c r="B19" s="3">
        <f>[2]район!B16</f>
        <v>810</v>
      </c>
      <c r="C19" s="70">
        <f>[2]район!C16</f>
        <v>532.48</v>
      </c>
      <c r="D19" s="70">
        <f>[2]район!D16</f>
        <v>247.322</v>
      </c>
      <c r="E19" s="4">
        <f t="shared" si="0"/>
        <v>46.447190504807693</v>
      </c>
      <c r="F19" s="5">
        <f t="shared" si="2"/>
        <v>30.533580246913584</v>
      </c>
    </row>
    <row r="20" spans="1:6" s="2" customFormat="1" ht="33" customHeight="1" x14ac:dyDescent="0.25">
      <c r="A20" s="31" t="s">
        <v>15</v>
      </c>
      <c r="B20" s="3">
        <f>[2]район!B17+[2]поселения!B16</f>
        <v>9880</v>
      </c>
      <c r="C20" s="70">
        <f>[2]район!C17+[2]поселения!C16</f>
        <v>4557.2</v>
      </c>
      <c r="D20" s="70">
        <f>[2]поселения!D16+[2]район!D17</f>
        <v>4114.5519999999997</v>
      </c>
      <c r="E20" s="4">
        <f t="shared" si="0"/>
        <v>90.286842798209435</v>
      </c>
      <c r="F20" s="5">
        <f t="shared" si="2"/>
        <v>41.645263157894732</v>
      </c>
    </row>
    <row r="21" spans="1:6" s="2" customFormat="1" ht="30.75" customHeight="1" x14ac:dyDescent="0.25">
      <c r="A21" s="31" t="s">
        <v>16</v>
      </c>
      <c r="B21" s="3">
        <f>[2]район!B18+[2]поселения!B17</f>
        <v>6988</v>
      </c>
      <c r="C21" s="70">
        <f>[2]район!C18+[2]поселения!C17</f>
        <v>571.91000000000008</v>
      </c>
      <c r="D21" s="70">
        <f>[2]поселения!D17+[2]район!D18</f>
        <v>356.96899999999999</v>
      </c>
      <c r="E21" s="4">
        <f t="shared" si="0"/>
        <v>62.416988687031164</v>
      </c>
      <c r="F21" s="5">
        <f t="shared" si="2"/>
        <v>5.1083142530051511</v>
      </c>
    </row>
    <row r="22" spans="1:6" s="2" customFormat="1" ht="15.75" x14ac:dyDescent="0.25">
      <c r="A22" s="25" t="s">
        <v>17</v>
      </c>
      <c r="B22" s="3">
        <f>[2]район!B19+[2]поселения!B18</f>
        <v>1691.7</v>
      </c>
      <c r="C22" s="70">
        <f>[2]район!C19+[2]поселения!C18</f>
        <v>473.9</v>
      </c>
      <c r="D22" s="70">
        <f>[2]поселения!D18+[2]район!D19</f>
        <v>481.04899999999998</v>
      </c>
      <c r="E22" s="4">
        <f t="shared" si="0"/>
        <v>101.50854610677358</v>
      </c>
      <c r="F22" s="5">
        <f t="shared" si="2"/>
        <v>28.43583377667435</v>
      </c>
    </row>
    <row r="23" spans="1:6" s="2" customFormat="1" ht="15.75" x14ac:dyDescent="0.25">
      <c r="A23" s="25" t="s">
        <v>18</v>
      </c>
      <c r="B23" s="3">
        <f>[2]район!B20+[2]поселения!B19</f>
        <v>546</v>
      </c>
      <c r="C23" s="70">
        <f>[2]район!C20+[2]поселения!C19</f>
        <v>36.902000000000001</v>
      </c>
      <c r="D23" s="70">
        <f>[2]район!D20+[2]поселения!D19</f>
        <v>80.099999999999994</v>
      </c>
      <c r="E23" s="4">
        <f t="shared" si="0"/>
        <v>217.06140588585981</v>
      </c>
      <c r="F23" s="5">
        <f t="shared" si="2"/>
        <v>14.670329670329668</v>
      </c>
    </row>
    <row r="24" spans="1:6" s="2" customFormat="1" ht="15.75" x14ac:dyDescent="0.25">
      <c r="A24" s="25" t="s">
        <v>19</v>
      </c>
      <c r="B24" s="3">
        <f>[2]район!B21+[2]поселения!B20</f>
        <v>0</v>
      </c>
      <c r="C24" s="70">
        <f>[2]район!C21+[2]поселения!C20</f>
        <v>196.35</v>
      </c>
      <c r="D24" s="70">
        <f>[2]район!D21+[2]поселения!D20</f>
        <v>6.96</v>
      </c>
      <c r="E24" s="4">
        <f t="shared" si="0"/>
        <v>3.544690603514133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776035.22499999998</v>
      </c>
      <c r="C25" s="7">
        <f>SUM(C26:C33)</f>
        <v>110238</v>
      </c>
      <c r="D25" s="7">
        <f>SUM(D26:D33)</f>
        <v>124098.56</v>
      </c>
      <c r="E25" s="8">
        <f>D25/C25%</f>
        <v>112.57330503093306</v>
      </c>
      <c r="F25" s="9">
        <f t="shared" ref="F25:F37" si="3">D25/B25*100</f>
        <v>15.991356577918225</v>
      </c>
    </row>
    <row r="26" spans="1:6" s="2" customFormat="1" ht="15.75" x14ac:dyDescent="0.25">
      <c r="A26" s="10" t="s">
        <v>21</v>
      </c>
      <c r="B26" s="89">
        <f>[2]район!B23</f>
        <v>405637.22499999998</v>
      </c>
      <c r="C26" s="89">
        <f>[2]район!C23</f>
        <v>70450</v>
      </c>
      <c r="D26" s="89">
        <f>[2]район!D23</f>
        <v>82250</v>
      </c>
      <c r="E26" s="71">
        <f>D26/C26%</f>
        <v>116.74946770759404</v>
      </c>
      <c r="F26" s="72">
        <f t="shared" si="3"/>
        <v>20.276738654841157</v>
      </c>
    </row>
    <row r="27" spans="1:6" s="2" customFormat="1" ht="15.75" x14ac:dyDescent="0.25">
      <c r="A27" s="11" t="s">
        <v>22</v>
      </c>
      <c r="B27" s="89">
        <f>[2]район!B24</f>
        <v>335709</v>
      </c>
      <c r="C27" s="89">
        <f>[2]район!C24</f>
        <v>40123</v>
      </c>
      <c r="D27" s="89">
        <f>[2]район!D24</f>
        <v>37208</v>
      </c>
      <c r="E27" s="71">
        <f>D27/C27%</f>
        <v>92.734840365874931</v>
      </c>
      <c r="F27" s="72">
        <f t="shared" si="3"/>
        <v>11.08340854728351</v>
      </c>
    </row>
    <row r="28" spans="1:6" s="2" customFormat="1" ht="15" customHeight="1" x14ac:dyDescent="0.25">
      <c r="A28" s="10" t="s">
        <v>23</v>
      </c>
      <c r="B28" s="89">
        <f>[2]район!B25</f>
        <v>0</v>
      </c>
      <c r="C28" s="89">
        <f>[2]район!C25</f>
        <v>0</v>
      </c>
      <c r="D28" s="89">
        <f>[2]район!D25</f>
        <v>0</v>
      </c>
      <c r="E28" s="71"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35514</v>
      </c>
      <c r="C29" s="13">
        <v>27</v>
      </c>
      <c r="D29" s="13">
        <v>6177</v>
      </c>
      <c r="E29" s="71">
        <f>D29/C29%</f>
        <v>22877.777777777777</v>
      </c>
      <c r="F29" s="72">
        <f t="shared" si="3"/>
        <v>17.393140733231967</v>
      </c>
    </row>
    <row r="30" spans="1:6" s="2" customFormat="1" ht="1.5" hidden="1" customHeight="1" x14ac:dyDescent="0.25">
      <c r="A30" s="14" t="s">
        <v>25</v>
      </c>
      <c r="B30" s="13"/>
      <c r="C30" s="13">
        <f>[2]район!C27</f>
        <v>0</v>
      </c>
      <c r="D30" s="13">
        <f>[2]район!D27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[2]поселения!B26+[2]район!B28</f>
        <v>2000</v>
      </c>
      <c r="C31" s="13">
        <f>[2]район!C28+[2]поселения!C26</f>
        <v>300</v>
      </c>
      <c r="D31" s="13">
        <f>[2]район!D28+[2]поселения!D26</f>
        <v>1289</v>
      </c>
      <c r="E31" s="71">
        <f>D31/C31%</f>
        <v>429.66666666666669</v>
      </c>
      <c r="F31" s="72">
        <f t="shared" si="3"/>
        <v>64.45</v>
      </c>
    </row>
    <row r="32" spans="1:6" s="2" customFormat="1" ht="62.25" customHeight="1" x14ac:dyDescent="0.25">
      <c r="A32" s="19" t="s">
        <v>27</v>
      </c>
      <c r="B32" s="18">
        <v>13</v>
      </c>
      <c r="C32" s="18">
        <v>0</v>
      </c>
      <c r="D32" s="18">
        <f>[2]район!D29+[2]поселения!D27-(-[2]поселения!D28)</f>
        <v>12.559999999999945</v>
      </c>
      <c r="E32" s="71" t="e">
        <f>D32/C32%</f>
        <v>#DIV/0!</v>
      </c>
      <c r="F32" s="16">
        <f t="shared" si="3"/>
        <v>96.615384615384187</v>
      </c>
    </row>
    <row r="33" spans="1:8" s="2" customFormat="1" ht="31.5" x14ac:dyDescent="0.25">
      <c r="A33" s="19" t="s">
        <v>28</v>
      </c>
      <c r="B33" s="18">
        <f>[2]район!B30</f>
        <v>-2838</v>
      </c>
      <c r="C33" s="20">
        <f>[2]район!C30</f>
        <v>-662</v>
      </c>
      <c r="D33" s="20">
        <f>[2]район!D30</f>
        <v>-2838</v>
      </c>
      <c r="E33" s="15">
        <f>D33/C33%</f>
        <v>428.7009063444109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1120467.51</v>
      </c>
      <c r="C34" s="21">
        <f>C25+C8</f>
        <v>191488.47999999998</v>
      </c>
      <c r="D34" s="21">
        <f>D25+D8</f>
        <v>205067.65974999999</v>
      </c>
      <c r="E34" s="8">
        <f>D34/C34%</f>
        <v>107.09138207687481</v>
      </c>
      <c r="F34" s="9">
        <f t="shared" si="3"/>
        <v>18.301972874697633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B72</f>
        <v>224052</v>
      </c>
      <c r="C36" s="22">
        <f>C72</f>
        <v>14983</v>
      </c>
      <c r="D36" s="7">
        <f>D72</f>
        <v>15542</v>
      </c>
      <c r="E36" s="8">
        <f>D36/C36%</f>
        <v>103.73089501434958</v>
      </c>
      <c r="F36" s="9">
        <f t="shared" si="3"/>
        <v>6.9367825326263555</v>
      </c>
    </row>
    <row r="37" spans="1:8" s="2" customFormat="1" ht="20.25" customHeight="1" x14ac:dyDescent="0.25">
      <c r="A37" s="6" t="s">
        <v>32</v>
      </c>
      <c r="B37" s="21">
        <f>B34+B36</f>
        <v>1344519.51</v>
      </c>
      <c r="C37" s="21">
        <f>C34+C36</f>
        <v>206471.47999999998</v>
      </c>
      <c r="D37" s="21">
        <f>D34+D36</f>
        <v>220609.65974999999</v>
      </c>
      <c r="E37" s="8">
        <f>D37/C37%</f>
        <v>106.84752187081723</v>
      </c>
      <c r="F37" s="9">
        <f t="shared" si="3"/>
        <v>16.408066830506609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136479</v>
      </c>
      <c r="C39" s="3">
        <v>28975</v>
      </c>
      <c r="D39" s="3">
        <v>28858</v>
      </c>
      <c r="E39" s="4">
        <f t="shared" ref="E39:E75" si="4">D39/C39%</f>
        <v>99.596203623813636</v>
      </c>
      <c r="F39" s="16">
        <f t="shared" ref="F39:F55" si="5">D39/B39*100</f>
        <v>21.144644963694049</v>
      </c>
    </row>
    <row r="40" spans="1:8" s="2" customFormat="1" ht="4.9000000000000004" hidden="1" customHeight="1" x14ac:dyDescent="0.25">
      <c r="A40" s="26" t="s">
        <v>35</v>
      </c>
      <c r="B40" s="27"/>
      <c r="C40" s="27"/>
      <c r="D40" s="27"/>
      <c r="E40" s="28"/>
      <c r="F40" s="29"/>
    </row>
    <row r="41" spans="1:8" s="2" customFormat="1" ht="4.9000000000000004" hidden="1" customHeight="1" x14ac:dyDescent="0.25">
      <c r="A41" s="26" t="s">
        <v>36</v>
      </c>
      <c r="B41" s="27"/>
      <c r="C41" s="27"/>
      <c r="D41" s="27"/>
      <c r="E41" s="28"/>
      <c r="F41" s="29"/>
    </row>
    <row r="42" spans="1:8" s="2" customFormat="1" ht="15.75" x14ac:dyDescent="0.25">
      <c r="A42" s="19" t="s">
        <v>37</v>
      </c>
      <c r="B42" s="3">
        <v>2234</v>
      </c>
      <c r="C42" s="3">
        <v>599</v>
      </c>
      <c r="D42" s="3">
        <v>489</v>
      </c>
      <c r="E42" s="4">
        <f t="shared" si="4"/>
        <v>81.636060100166944</v>
      </c>
      <c r="F42" s="5">
        <f t="shared" si="5"/>
        <v>21.888988361683079</v>
      </c>
    </row>
    <row r="43" spans="1:8" s="2" customFormat="1" ht="15.75" hidden="1" customHeight="1" x14ac:dyDescent="0.25">
      <c r="A43" s="26" t="s">
        <v>35</v>
      </c>
      <c r="B43" s="27">
        <f>[2]поселения!B36</f>
        <v>0</v>
      </c>
      <c r="C43" s="27">
        <f>[1]поселения!C36</f>
        <v>0</v>
      </c>
      <c r="D43" s="27">
        <f>[2]поселения!D36</f>
        <v>0</v>
      </c>
      <c r="E43" s="4"/>
      <c r="F43" s="29"/>
    </row>
    <row r="44" spans="1:8" s="2" customFormat="1" ht="30.75" customHeight="1" x14ac:dyDescent="0.25">
      <c r="A44" s="19" t="s">
        <v>38</v>
      </c>
      <c r="B44" s="3">
        <v>17400</v>
      </c>
      <c r="C44" s="3">
        <v>1291</v>
      </c>
      <c r="D44" s="3">
        <v>3422</v>
      </c>
      <c r="E44" s="4">
        <f t="shared" si="4"/>
        <v>265.06584043377228</v>
      </c>
      <c r="F44" s="16">
        <f t="shared" si="5"/>
        <v>19.666666666666664</v>
      </c>
    </row>
    <row r="45" spans="1:8" s="2" customFormat="1" ht="15" hidden="1" customHeight="1" x14ac:dyDescent="0.25">
      <c r="A45" s="26" t="s">
        <v>35</v>
      </c>
      <c r="B45" s="27"/>
      <c r="C45" s="27"/>
      <c r="D45" s="27"/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27"/>
      <c r="C46" s="27"/>
      <c r="D46" s="27"/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41474</v>
      </c>
      <c r="C47" s="3">
        <v>6357</v>
      </c>
      <c r="D47" s="3">
        <v>6467</v>
      </c>
      <c r="E47" s="4">
        <f t="shared" si="4"/>
        <v>101.7303759635048</v>
      </c>
      <c r="F47" s="16">
        <f t="shared" si="5"/>
        <v>15.592901576891546</v>
      </c>
      <c r="H47" s="48"/>
    </row>
    <row r="48" spans="1:8" s="2" customFormat="1" ht="15.75" hidden="1" customHeight="1" x14ac:dyDescent="0.25">
      <c r="A48" s="26" t="s">
        <v>35</v>
      </c>
      <c r="B48" s="27"/>
      <c r="C48" s="27"/>
      <c r="D48" s="27"/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27"/>
      <c r="C49" s="27"/>
      <c r="D49" s="27"/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241996</v>
      </c>
      <c r="C50" s="3">
        <v>15032</v>
      </c>
      <c r="D50" s="3">
        <v>16988</v>
      </c>
      <c r="E50" s="15">
        <f t="shared" si="4"/>
        <v>113.0122405534859</v>
      </c>
      <c r="F50" s="16">
        <f t="shared" si="5"/>
        <v>7.0199507429874881</v>
      </c>
    </row>
    <row r="51" spans="1:7" s="2" customFormat="1" ht="15" hidden="1" customHeight="1" x14ac:dyDescent="0.25">
      <c r="A51" s="26" t="s">
        <v>35</v>
      </c>
      <c r="B51" s="27"/>
      <c r="C51" s="27"/>
      <c r="D51" s="27"/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27"/>
      <c r="C52" s="27"/>
      <c r="D52" s="27"/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3"/>
      <c r="C53" s="3"/>
      <c r="D53" s="3"/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27"/>
      <c r="C54" s="27"/>
      <c r="D54" s="27"/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599298</v>
      </c>
      <c r="C55" s="3">
        <v>120460</v>
      </c>
      <c r="D55" s="3">
        <v>131538</v>
      </c>
      <c r="E55" s="4">
        <f t="shared" si="4"/>
        <v>109.19641374730202</v>
      </c>
      <c r="F55" s="16">
        <f t="shared" si="5"/>
        <v>21.948679955547991</v>
      </c>
      <c r="G55" s="49"/>
    </row>
    <row r="56" spans="1:7" s="2" customFormat="1" ht="17.25" hidden="1" customHeight="1" x14ac:dyDescent="0.25">
      <c r="A56" s="26" t="s">
        <v>46</v>
      </c>
      <c r="B56" s="27"/>
      <c r="C56" s="27"/>
      <c r="D56" s="27"/>
      <c r="E56" s="28"/>
      <c r="F56" s="16"/>
    </row>
    <row r="57" spans="1:7" s="2" customFormat="1" ht="15.75" hidden="1" customHeight="1" x14ac:dyDescent="0.25">
      <c r="A57" s="26" t="s">
        <v>47</v>
      </c>
      <c r="B57" s="27"/>
      <c r="C57" s="27"/>
      <c r="D57" s="27"/>
      <c r="E57" s="28" t="e">
        <f t="shared" si="4"/>
        <v>#DIV/0!</v>
      </c>
      <c r="F57" s="29" t="e">
        <f t="shared" ref="F57:F74" si="6">D57/B57*100</f>
        <v>#DIV/0!</v>
      </c>
    </row>
    <row r="58" spans="1:7" s="2" customFormat="1" ht="15.75" hidden="1" customHeight="1" x14ac:dyDescent="0.25">
      <c r="A58" s="26" t="s">
        <v>36</v>
      </c>
      <c r="B58" s="27"/>
      <c r="C58" s="27"/>
      <c r="D58" s="27"/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110462</v>
      </c>
      <c r="C59" s="3">
        <v>16923</v>
      </c>
      <c r="D59" s="3">
        <v>25952</v>
      </c>
      <c r="E59" s="4">
        <f t="shared" si="4"/>
        <v>153.35342433374697</v>
      </c>
      <c r="F59" s="16">
        <f t="shared" si="6"/>
        <v>23.494052253263568</v>
      </c>
      <c r="G59" s="50"/>
    </row>
    <row r="60" spans="1:7" s="2" customFormat="1" ht="21" hidden="1" customHeight="1" x14ac:dyDescent="0.25">
      <c r="A60" s="32" t="s">
        <v>49</v>
      </c>
      <c r="B60" s="27"/>
      <c r="C60" s="27"/>
      <c r="D60" s="27"/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27"/>
      <c r="C61" s="27"/>
      <c r="D61" s="27"/>
      <c r="E61" s="28" t="e">
        <f t="shared" si="4"/>
        <v>#DIV/0!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3"/>
      <c r="C62" s="3"/>
      <c r="D62" s="3"/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27"/>
      <c r="C63" s="27"/>
      <c r="D63" s="27"/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27"/>
      <c r="C64" s="27"/>
      <c r="D64" s="27"/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47176</v>
      </c>
      <c r="C65" s="3">
        <v>9523</v>
      </c>
      <c r="D65" s="3">
        <v>10835</v>
      </c>
      <c r="E65" s="4">
        <f t="shared" si="4"/>
        <v>113.77717105954005</v>
      </c>
      <c r="F65" s="16">
        <f t="shared" si="6"/>
        <v>22.96718670510429</v>
      </c>
    </row>
    <row r="66" spans="1:9" s="2" customFormat="1" ht="20.25" customHeight="1" x14ac:dyDescent="0.25">
      <c r="A66" s="17" t="s">
        <v>53</v>
      </c>
      <c r="B66" s="3">
        <v>3376</v>
      </c>
      <c r="C66" s="3">
        <v>337</v>
      </c>
      <c r="D66" s="3">
        <v>426</v>
      </c>
      <c r="E66" s="4">
        <f t="shared" si="4"/>
        <v>126.40949554896142</v>
      </c>
      <c r="F66" s="16">
        <f t="shared" si="6"/>
        <v>12.618483412322275</v>
      </c>
    </row>
    <row r="67" spans="1:9" s="2" customFormat="1" ht="18" customHeight="1" x14ac:dyDescent="0.25">
      <c r="A67" s="73" t="s">
        <v>54</v>
      </c>
      <c r="B67" s="3">
        <v>750</v>
      </c>
      <c r="C67" s="3">
        <v>0</v>
      </c>
      <c r="D67" s="3">
        <f>[2]район!D62+[2]поселения!D61</f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f>[2]поселения!B60</f>
        <v>0</v>
      </c>
      <c r="C68" s="3">
        <f>[1]поселения!C60</f>
        <v>0</v>
      </c>
      <c r="D68" s="3">
        <f>[2]поселения!D60</f>
        <v>0</v>
      </c>
      <c r="E68" s="4">
        <v>0</v>
      </c>
      <c r="F68" s="16">
        <v>0</v>
      </c>
    </row>
    <row r="69" spans="1:9" s="2" customFormat="1" ht="19.5" customHeight="1" x14ac:dyDescent="0.25">
      <c r="A69" s="17" t="s">
        <v>56</v>
      </c>
      <c r="B69" s="3">
        <v>0</v>
      </c>
      <c r="C69" s="3">
        <v>0</v>
      </c>
      <c r="D69" s="3">
        <v>0</v>
      </c>
      <c r="E69" s="4">
        <v>0</v>
      </c>
      <c r="F69" s="16">
        <v>0</v>
      </c>
    </row>
    <row r="70" spans="1:9" s="2" customFormat="1" ht="18.75" customHeight="1" x14ac:dyDescent="0.25">
      <c r="A70" s="33" t="s">
        <v>57</v>
      </c>
      <c r="B70" s="22">
        <f>B69+B67+B66+B65+B62+B59+B55+B53+B50+B47+B44+B39+B42+B68</f>
        <v>1200645</v>
      </c>
      <c r="C70" s="22">
        <f>C69+C67+C66+C65+C62+C59+C55+C53+C50+C47+C44+C39+C42+C68</f>
        <v>199497</v>
      </c>
      <c r="D70" s="22">
        <f>D69+D67+D66+D65+D62+D59+D55+D53+D50+D47+D44+D39+D42+D68</f>
        <v>224975</v>
      </c>
      <c r="E70" s="7">
        <f t="shared" si="4"/>
        <v>112.77111936520349</v>
      </c>
      <c r="F70" s="34">
        <f t="shared" si="6"/>
        <v>18.737845074938885</v>
      </c>
    </row>
    <row r="71" spans="1:9" s="2" customFormat="1" ht="15.75" x14ac:dyDescent="0.25">
      <c r="A71" s="6" t="s">
        <v>30</v>
      </c>
      <c r="B71" s="22"/>
      <c r="C71" s="22"/>
      <c r="D71" s="7"/>
      <c r="E71" s="7"/>
      <c r="F71" s="34"/>
    </row>
    <row r="72" spans="1:9" s="2" customFormat="1" ht="17.25" customHeight="1" x14ac:dyDescent="0.25">
      <c r="A72" s="6" t="s">
        <v>31</v>
      </c>
      <c r="B72" s="22">
        <f>223612+440</f>
        <v>224052</v>
      </c>
      <c r="C72" s="7">
        <v>14983</v>
      </c>
      <c r="D72" s="7">
        <v>15542</v>
      </c>
      <c r="E72" s="7">
        <f t="shared" si="4"/>
        <v>103.73089501434958</v>
      </c>
      <c r="F72" s="34">
        <f t="shared" si="6"/>
        <v>6.9367825326263555</v>
      </c>
    </row>
    <row r="73" spans="1:9" s="2" customFormat="1" ht="19.5" customHeight="1" x14ac:dyDescent="0.25">
      <c r="A73" s="6" t="s">
        <v>58</v>
      </c>
      <c r="B73" s="22">
        <f>B70+B72</f>
        <v>1424697</v>
      </c>
      <c r="C73" s="22">
        <f>C70+C72</f>
        <v>214480</v>
      </c>
      <c r="D73" s="22">
        <f>D70+D72</f>
        <v>240517</v>
      </c>
      <c r="E73" s="7">
        <f t="shared" si="4"/>
        <v>112.13959343528533</v>
      </c>
      <c r="F73" s="34">
        <f t="shared" si="6"/>
        <v>16.881975606041145</v>
      </c>
    </row>
    <row r="74" spans="1:9" s="2" customFormat="1" ht="48.75" customHeight="1" x14ac:dyDescent="0.25">
      <c r="A74" s="35" t="s">
        <v>59</v>
      </c>
      <c r="B74" s="36">
        <f>B34-B70</f>
        <v>-80177.489999999991</v>
      </c>
      <c r="C74" s="36">
        <f>C34-C70</f>
        <v>-8008.5200000000186</v>
      </c>
      <c r="D74" s="36">
        <f>D34-D70</f>
        <v>-19907.340250000008</v>
      </c>
      <c r="E74" s="3">
        <f t="shared" si="4"/>
        <v>248.57701860019031</v>
      </c>
      <c r="F74" s="36">
        <f t="shared" si="6"/>
        <v>24.829088875194287</v>
      </c>
      <c r="I74" s="51"/>
    </row>
    <row r="75" spans="1:9" s="2" customFormat="1" ht="20.25" customHeight="1" x14ac:dyDescent="0.25">
      <c r="A75" s="37" t="s">
        <v>60</v>
      </c>
      <c r="B75" s="70">
        <f>SUM(B76:B81)</f>
        <v>80177</v>
      </c>
      <c r="C75" s="70">
        <f>SUM(C76:C81)</f>
        <v>8009</v>
      </c>
      <c r="D75" s="70">
        <f>SUM(D76:D81)</f>
        <v>19907</v>
      </c>
      <c r="E75" s="3">
        <f t="shared" si="4"/>
        <v>248.55787239355723</v>
      </c>
      <c r="F75" s="74">
        <f>D75/B75*100</f>
        <v>24.828816244060018</v>
      </c>
    </row>
    <row r="76" spans="1:9" s="2" customFormat="1" ht="31.5" x14ac:dyDescent="0.25">
      <c r="A76" s="38" t="s">
        <v>61</v>
      </c>
      <c r="B76" s="39">
        <f>[2]район!B67+[2]поселения!B66</f>
        <v>25000</v>
      </c>
      <c r="C76" s="90">
        <f>[2]район!C67+[2]поселения!C66</f>
        <v>0</v>
      </c>
      <c r="D76" s="39">
        <f>[2]район!D67+[2]поселения!D66</f>
        <v>0</v>
      </c>
      <c r="E76" s="70">
        <v>0</v>
      </c>
      <c r="F76" s="74">
        <v>0</v>
      </c>
    </row>
    <row r="77" spans="1:9" s="2" customFormat="1" ht="30" customHeight="1" x14ac:dyDescent="0.25">
      <c r="A77" s="38" t="s">
        <v>62</v>
      </c>
      <c r="B77" s="39">
        <f>[2]район!B68+[2]поселения!B67</f>
        <v>0</v>
      </c>
      <c r="C77" s="90">
        <f>[2]район!C68+[2]поселения!C67</f>
        <v>0</v>
      </c>
      <c r="D77" s="39">
        <f>[2]район!D68+[2]поселения!D67</f>
        <v>0</v>
      </c>
      <c r="E77" s="70">
        <v>0</v>
      </c>
      <c r="F77" s="74">
        <v>0</v>
      </c>
    </row>
    <row r="78" spans="1:9" s="2" customFormat="1" ht="30" customHeight="1" x14ac:dyDescent="0.25">
      <c r="A78" s="38" t="s">
        <v>65</v>
      </c>
      <c r="B78" s="39">
        <f>[2]район!B69</f>
        <v>33407.300000000003</v>
      </c>
      <c r="C78" s="90">
        <v>0</v>
      </c>
      <c r="D78" s="39">
        <f>[2]район!D69</f>
        <v>0</v>
      </c>
      <c r="E78" s="70">
        <v>0</v>
      </c>
      <c r="F78" s="74">
        <v>0</v>
      </c>
      <c r="H78" s="39"/>
    </row>
    <row r="79" spans="1:9" s="2" customFormat="1" ht="33" customHeight="1" x14ac:dyDescent="0.25">
      <c r="A79" s="38" t="s">
        <v>66</v>
      </c>
      <c r="B79" s="39">
        <f>[2]район!B70</f>
        <v>-33407.300000000003</v>
      </c>
      <c r="C79" s="90">
        <v>0</v>
      </c>
      <c r="D79" s="39">
        <f>[2]район!D70</f>
        <v>0</v>
      </c>
      <c r="E79" s="70">
        <v>0</v>
      </c>
      <c r="F79" s="74">
        <v>0</v>
      </c>
    </row>
    <row r="80" spans="1:9" s="2" customFormat="1" ht="15.75" x14ac:dyDescent="0.25">
      <c r="A80" s="32" t="s">
        <v>63</v>
      </c>
      <c r="B80" s="75">
        <f>[2]район!B71+[2]поселения!B68</f>
        <v>55177</v>
      </c>
      <c r="C80" s="39">
        <v>-9494</v>
      </c>
      <c r="D80" s="39">
        <f>[2]район!D71+[2]поселения!D68</f>
        <v>729</v>
      </c>
      <c r="E80" s="70">
        <f>D80/C80%</f>
        <v>-7.6785338108278918</v>
      </c>
      <c r="F80" s="74">
        <f>D80/B80*100</f>
        <v>1.3212026750276382</v>
      </c>
    </row>
    <row r="81" spans="1:6" ht="31.5" x14ac:dyDescent="0.25">
      <c r="A81" s="40" t="s">
        <v>64</v>
      </c>
      <c r="B81" s="39">
        <f>[2]район!B72</f>
        <v>0</v>
      </c>
      <c r="C81" s="90">
        <f>[2]район!C72</f>
        <v>17503</v>
      </c>
      <c r="D81" s="75">
        <f>[2]район!D72</f>
        <v>19178</v>
      </c>
      <c r="E81" s="70">
        <f>D81/C81%</f>
        <v>109.56978803633663</v>
      </c>
      <c r="F81" s="74">
        <v>0</v>
      </c>
    </row>
    <row r="82" spans="1:6" ht="15.75" x14ac:dyDescent="0.25">
      <c r="B82" s="41"/>
      <c r="C82" s="42"/>
      <c r="D82" s="43"/>
      <c r="E82" s="44"/>
      <c r="F82" s="45"/>
    </row>
    <row r="83" spans="1:6" ht="15.75" x14ac:dyDescent="0.25">
      <c r="A83" s="76"/>
      <c r="B83" s="76"/>
      <c r="C83" s="77"/>
      <c r="D83" s="78"/>
      <c r="E83" s="44"/>
      <c r="F83" s="46"/>
    </row>
    <row r="84" spans="1:6" ht="15.75" x14ac:dyDescent="0.25">
      <c r="A84" s="76"/>
      <c r="B84" s="79"/>
      <c r="C84" s="76"/>
      <c r="D84" s="80"/>
      <c r="E84" s="44"/>
    </row>
    <row r="85" spans="1:6" ht="15.75" x14ac:dyDescent="0.25">
      <c r="A85" s="76"/>
      <c r="B85" s="79"/>
      <c r="C85" s="76"/>
      <c r="D85" s="80"/>
      <c r="E85" s="44"/>
    </row>
    <row r="86" spans="1:6" ht="15.75" x14ac:dyDescent="0.25">
      <c r="A86" s="81"/>
      <c r="B86" s="81"/>
      <c r="C86" s="76"/>
      <c r="D86" s="80"/>
      <c r="E86" s="44"/>
    </row>
    <row r="87" spans="1:6" ht="15.75" x14ac:dyDescent="0.25">
      <c r="A87" s="79"/>
      <c r="B87" s="79"/>
      <c r="C87" s="82"/>
      <c r="D87" s="82"/>
      <c r="E87" s="83"/>
    </row>
    <row r="88" spans="1:6" ht="15.75" x14ac:dyDescent="0.25">
      <c r="A88" s="84"/>
      <c r="B88" s="84"/>
      <c r="C88" s="85"/>
      <c r="D88" s="86"/>
      <c r="E88" s="1"/>
    </row>
    <row r="89" spans="1:6" x14ac:dyDescent="0.25">
      <c r="C89" s="87"/>
      <c r="D89" s="84"/>
      <c r="E89" s="88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2018-04-19T08:15:32Z</dcterms:modified>
</cp:coreProperties>
</file>