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67" i="1" l="1"/>
  <c r="E59" i="1"/>
  <c r="F59" i="1"/>
  <c r="E60" i="1"/>
  <c r="F60" i="1"/>
  <c r="E61" i="1"/>
  <c r="F61" i="1"/>
  <c r="D80" i="1"/>
  <c r="C80" i="1"/>
  <c r="B80" i="1"/>
  <c r="D79" i="1"/>
  <c r="C79" i="1"/>
  <c r="B79" i="1"/>
  <c r="D78" i="1"/>
  <c r="F78" i="1" s="1"/>
  <c r="D77" i="1"/>
  <c r="F77" i="1" s="1"/>
  <c r="D76" i="1"/>
  <c r="B76" i="1"/>
  <c r="D75" i="1"/>
  <c r="B75" i="1"/>
  <c r="D74" i="1"/>
  <c r="C74" i="1"/>
  <c r="B74" i="1"/>
  <c r="D73" i="1"/>
  <c r="C73" i="1"/>
  <c r="C72" i="1" s="1"/>
  <c r="B73" i="1"/>
  <c r="D72" i="1"/>
  <c r="B72" i="1"/>
  <c r="E69" i="1"/>
  <c r="B69" i="1"/>
  <c r="F69" i="1" s="1"/>
  <c r="D67" i="1"/>
  <c r="C67" i="1"/>
  <c r="C70" i="1" s="1"/>
  <c r="F65" i="1"/>
  <c r="E65" i="1"/>
  <c r="F64" i="1"/>
  <c r="F63" i="1"/>
  <c r="E63" i="1"/>
  <c r="F62" i="1"/>
  <c r="E62" i="1"/>
  <c r="F58" i="1"/>
  <c r="E58" i="1"/>
  <c r="F57" i="1"/>
  <c r="E57" i="1"/>
  <c r="F56" i="1"/>
  <c r="E56" i="1"/>
  <c r="F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E36" i="1"/>
  <c r="D36" i="1"/>
  <c r="B36" i="1"/>
  <c r="D33" i="1"/>
  <c r="B33" i="1"/>
  <c r="F32" i="1"/>
  <c r="E32" i="1"/>
  <c r="F31" i="1"/>
  <c r="E31" i="1"/>
  <c r="D30" i="1"/>
  <c r="F30" i="1" s="1"/>
  <c r="F29" i="1"/>
  <c r="E29" i="1"/>
  <c r="D28" i="1"/>
  <c r="B28" i="1"/>
  <c r="D27" i="1"/>
  <c r="E27" i="1" s="1"/>
  <c r="B27" i="1"/>
  <c r="D26" i="1"/>
  <c r="E26" i="1" s="1"/>
  <c r="B26" i="1"/>
  <c r="D25" i="1"/>
  <c r="E25" i="1" s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E11" i="1" s="1"/>
  <c r="C11" i="1"/>
  <c r="B11" i="1"/>
  <c r="D10" i="1"/>
  <c r="C10" i="1"/>
  <c r="B10" i="1"/>
  <c r="D9" i="1"/>
  <c r="E9" i="1" s="1"/>
  <c r="C9" i="1"/>
  <c r="B9" i="1"/>
  <c r="B8" i="1" s="1"/>
  <c r="F6" i="1"/>
  <c r="E6" i="1"/>
  <c r="D6" i="1"/>
  <c r="C6" i="1"/>
  <c r="B6" i="1"/>
  <c r="E72" i="1" l="1"/>
  <c r="C8" i="1"/>
  <c r="E18" i="1"/>
  <c r="E20" i="1"/>
  <c r="E21" i="1"/>
  <c r="B70" i="1"/>
  <c r="E13" i="1"/>
  <c r="E15" i="1"/>
  <c r="E17" i="1"/>
  <c r="F19" i="1"/>
  <c r="F21" i="1"/>
  <c r="F23" i="1"/>
  <c r="F74" i="1"/>
  <c r="F76" i="1"/>
  <c r="E80" i="1"/>
  <c r="D8" i="1"/>
  <c r="F8" i="1" s="1"/>
  <c r="F10" i="1"/>
  <c r="F12" i="1"/>
  <c r="F14" i="1"/>
  <c r="F16" i="1"/>
  <c r="E22" i="1"/>
  <c r="E24" i="1"/>
  <c r="C34" i="1"/>
  <c r="F33" i="1"/>
  <c r="F36" i="1"/>
  <c r="F73" i="1"/>
  <c r="F75" i="1"/>
  <c r="F79" i="1"/>
  <c r="E67" i="1"/>
  <c r="B34" i="1"/>
  <c r="B71" i="1" s="1"/>
  <c r="C71" i="1"/>
  <c r="C37" i="1"/>
  <c r="E8" i="1"/>
  <c r="F9" i="1"/>
  <c r="E10" i="1"/>
  <c r="F11" i="1"/>
  <c r="E12" i="1"/>
  <c r="F13" i="1"/>
  <c r="E14" i="1"/>
  <c r="F15" i="1"/>
  <c r="E16" i="1"/>
  <c r="F18" i="1"/>
  <c r="E19" i="1"/>
  <c r="F20" i="1"/>
  <c r="F22" i="1"/>
  <c r="E23" i="1"/>
  <c r="F25" i="1"/>
  <c r="F26" i="1"/>
  <c r="F27" i="1"/>
  <c r="E30" i="1"/>
  <c r="E33" i="1"/>
  <c r="D34" i="1"/>
  <c r="F67" i="1"/>
  <c r="D70" i="1"/>
  <c r="F72" i="1"/>
  <c r="E79" i="1"/>
  <c r="B37" i="1" l="1"/>
  <c r="E70" i="1"/>
  <c r="F70" i="1"/>
  <c r="D71" i="1"/>
  <c r="D37" i="1"/>
  <c r="E34" i="1"/>
  <c r="F34" i="1"/>
  <c r="F37" i="1" l="1"/>
  <c r="E37" i="1"/>
  <c r="F71" i="1"/>
  <c r="E71" i="1"/>
</calcChain>
</file>

<file path=xl/sharedStrings.xml><?xml version="1.0" encoding="utf-8"?>
<sst xmlns="http://schemas.openxmlformats.org/spreadsheetml/2006/main" count="77" uniqueCount="67">
  <si>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</si>
  <si>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</si>
  <si>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</si>
  <si>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</si>
  <si>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</si>
  <si>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</si>
  <si>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</si>
  <si>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</si>
  <si>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</si>
  <si>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</si>
  <si>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</si>
  <si>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</si>
  <si>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</si>
  <si>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</si>
  <si>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</si>
  <si>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</si>
  <si>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</si>
  <si>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</si>
  <si>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</si>
  <si>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</si>
  <si>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</si>
  <si>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</si>
  <si>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</si>
  <si>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</si>
  <si>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</si>
  <si>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</si>
  <si>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</si>
  <si>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</si>
  <si>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</si>
  <si>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</si>
  <si>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</si>
  <si>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</si>
  <si>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</si>
  <si>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</si>
  <si>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</si>
  <si>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</si>
  <si>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</si>
  <si>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</si>
  <si>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</si>
  <si>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</si>
  <si>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</si>
  <si>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</si>
  <si>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</si>
  <si>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</si>
  <si>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</si>
  <si>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Культура и кинематография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</si>
  <si>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</si>
  <si>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</si>
  <si>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</si>
  <si>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</si>
  <si>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</si>
  <si>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</si>
  <si>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</si>
  <si>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</si>
  <si>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</si>
  <si>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</si>
  <si>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</si>
  <si>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</si>
  <si>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</si>
  <si>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</si>
  <si>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</si>
  <si>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</si>
  <si>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на 1 июня 2019 года</t>
  </si>
  <si>
    <t>Иные межбюджетные трансферты</t>
  </si>
  <si>
    <t>Средства массовой информации</t>
  </si>
  <si>
    <t xml:space="preserve"> - предоставление бюджетных кредитов </t>
  </si>
  <si>
    <t xml:space="preserve"> - возврат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</si>
</sst>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" fontId="3" fillId="0" borderId="0" xfId="0" applyNumberFormat="1" applyFont="1" applyFill="1" applyBorder="1" applyAlignment="1" applyProtection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5" fillId="0" borderId="1" xfId="0" applyNumberFormat="1" applyFont="1" applyFill="1" applyBorder="1" applyAlignment="1" applyProtection="1"/>
    <xf numFmtId="1" fontId="16" fillId="0" borderId="1" xfId="0" applyNumberFormat="1" applyFont="1" applyFill="1" applyBorder="1" applyAlignment="1" applyProtection="1"/>
    <xf numFmtId="1" fontId="16" fillId="0" borderId="1" xfId="0" applyNumberFormat="1" applyFont="1" applyFill="1" applyBorder="1"/>
    <xf numFmtId="0" fontId="9" fillId="0" borderId="14" xfId="0" applyFont="1" applyFill="1" applyBorder="1"/>
    <xf numFmtId="3" fontId="15" fillId="0" borderId="1" xfId="0" applyNumberFormat="1" applyFont="1" applyFill="1" applyBorder="1"/>
    <xf numFmtId="3" fontId="17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3" fontId="8" fillId="2" borderId="1" xfId="0" applyNumberFormat="1" applyFont="1" applyFill="1" applyBorder="1" applyAlignment="1" applyProtection="1"/>
    <xf numFmtId="3" fontId="5" fillId="2" borderId="1" xfId="0" applyNumberFormat="1" applyFont="1" applyFill="1" applyBorder="1" applyAlignment="1" applyProtection="1">
      <protection locked="0"/>
    </xf>
    <xf numFmtId="3" fontId="9" fillId="2" borderId="1" xfId="0" applyNumberFormat="1" applyFont="1" applyFill="1" applyBorder="1" applyAlignment="1" applyProtection="1">
      <protection locked="0"/>
    </xf>
    <xf numFmtId="3" fontId="9" fillId="3" borderId="1" xfId="0" applyNumberFormat="1" applyFont="1" applyFill="1" applyBorder="1" applyAlignment="1" applyProtection="1">
      <protection locked="0"/>
    </xf>
    <xf numFmtId="165" fontId="9" fillId="0" borderId="1" xfId="0" applyNumberFormat="1" applyFont="1" applyFill="1" applyBorder="1" applyAlignment="1" applyProtection="1">
      <protection locked="0"/>
    </xf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 applyProtection="1"/>
    <xf numFmtId="3" fontId="8" fillId="2" borderId="1" xfId="0" applyNumberFormat="1" applyFont="1" applyFill="1" applyBorder="1" applyAlignment="1" applyProtection="1">
      <protection locked="0"/>
    </xf>
    <xf numFmtId="3" fontId="8" fillId="2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/>
    <xf numFmtId="3" fontId="2" fillId="4" borderId="1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0" fontId="13" fillId="4" borderId="1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wrapText="1"/>
    </xf>
    <xf numFmtId="3" fontId="3" fillId="4" borderId="1" xfId="0" applyNumberFormat="1" applyFont="1" applyFill="1" applyBorder="1" applyAlignment="1" applyProtection="1"/>
    <xf numFmtId="3" fontId="3" fillId="2" borderId="1" xfId="0" applyNumberFormat="1" applyFont="1" applyFill="1" applyBorder="1"/>
    <xf numFmtId="3" fontId="15" fillId="2" borderId="1" xfId="0" applyNumberFormat="1" applyFont="1" applyFill="1" applyBorder="1" applyAlignment="1" applyProtection="1"/>
    <xf numFmtId="3" fontId="17" fillId="0" borderId="1" xfId="0" applyNumberFormat="1" applyFont="1" applyFill="1" applyBorder="1"/>
    <xf numFmtId="3" fontId="2" fillId="0" borderId="1" xfId="0" applyNumberFormat="1" applyFont="1" applyFill="1" applyBorder="1" applyAlignment="1" applyProtection="1">
      <alignment wrapText="1"/>
      <protection locked="0"/>
    </xf>
    <xf numFmtId="3" fontId="18" fillId="0" borderId="1" xfId="0" applyNumberFormat="1" applyFont="1" applyFill="1" applyBorder="1" applyAlignment="1" applyProtection="1"/>
    <xf numFmtId="3" fontId="4" fillId="2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9/06_&#1057;&#1055;&#1056;&#1040;&#1042;&#1050;&#1040;%20&#1085;&#1072;%201%20&#1080;&#1102;&#1085;&#1103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2019г.</v>
          </cell>
          <cell r="C5" t="str">
            <v>Исполнено на 1.06.2018 г.</v>
          </cell>
          <cell r="D5" t="str">
            <v>Исполнено на 1.06.2019 г.</v>
          </cell>
          <cell r="E5" t="str">
            <v>%  вып. к 2018 г</v>
          </cell>
          <cell r="F5" t="str">
            <v>% вып. к плану      2019 г</v>
          </cell>
        </row>
        <row r="8">
          <cell r="B8">
            <v>245769</v>
          </cell>
          <cell r="C8">
            <v>91023.088000000003</v>
          </cell>
          <cell r="D8">
            <v>103084</v>
          </cell>
        </row>
        <row r="9">
          <cell r="B9">
            <v>16565</v>
          </cell>
          <cell r="C9">
            <v>6348.4009999999998</v>
          </cell>
          <cell r="D9">
            <v>7209</v>
          </cell>
        </row>
        <row r="10">
          <cell r="B10">
            <v>407</v>
          </cell>
          <cell r="C10">
            <v>99.841999999999999</v>
          </cell>
          <cell r="D10">
            <v>242</v>
          </cell>
        </row>
        <row r="11">
          <cell r="B11">
            <v>5681</v>
          </cell>
          <cell r="C11">
            <v>2600.0030000000002</v>
          </cell>
          <cell r="D11">
            <v>2499</v>
          </cell>
        </row>
        <row r="12">
          <cell r="B12">
            <v>9958</v>
          </cell>
          <cell r="C12">
            <v>973.46400000000006</v>
          </cell>
          <cell r="D12">
            <v>9972</v>
          </cell>
        </row>
        <row r="13">
          <cell r="B13">
            <v>45</v>
          </cell>
          <cell r="C13">
            <v>62.15</v>
          </cell>
          <cell r="D13">
            <v>64</v>
          </cell>
        </row>
        <row r="14">
          <cell r="B14">
            <v>0</v>
          </cell>
          <cell r="C14">
            <v>3.7499999999999999E-3</v>
          </cell>
          <cell r="D14">
            <v>0</v>
          </cell>
        </row>
        <row r="15">
          <cell r="B15">
            <v>12667</v>
          </cell>
          <cell r="C15">
            <v>5735.1750000000002</v>
          </cell>
          <cell r="D15">
            <v>4871</v>
          </cell>
        </row>
        <row r="16">
          <cell r="B16">
            <v>2678</v>
          </cell>
          <cell r="C16">
            <v>2226.0700000000002</v>
          </cell>
          <cell r="D16">
            <v>2509</v>
          </cell>
        </row>
        <row r="17">
          <cell r="B17">
            <v>7285</v>
          </cell>
          <cell r="C17">
            <v>6064.6480000000001</v>
          </cell>
          <cell r="D17">
            <v>4922</v>
          </cell>
        </row>
        <row r="18">
          <cell r="B18">
            <v>22.2</v>
          </cell>
          <cell r="C18">
            <v>709.74400000000003</v>
          </cell>
          <cell r="D18">
            <v>49</v>
          </cell>
        </row>
        <row r="19">
          <cell r="B19">
            <v>2970.8</v>
          </cell>
          <cell r="C19">
            <v>589.92700000000002</v>
          </cell>
          <cell r="D19">
            <v>3227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436.74400000000003</v>
          </cell>
          <cell r="D21">
            <v>1</v>
          </cell>
        </row>
        <row r="23">
          <cell r="B23">
            <v>435251.11950999999</v>
          </cell>
          <cell r="D23">
            <v>175081.21325</v>
          </cell>
        </row>
        <row r="24">
          <cell r="B24">
            <v>400041.96195000003</v>
          </cell>
          <cell r="D24">
            <v>114478.40432</v>
          </cell>
        </row>
        <row r="25">
          <cell r="B25">
            <v>0</v>
          </cell>
          <cell r="D25">
            <v>0</v>
          </cell>
        </row>
        <row r="30">
          <cell r="B30">
            <v>-430.90393</v>
          </cell>
          <cell r="D30">
            <v>-430.90393</v>
          </cell>
        </row>
        <row r="67">
          <cell r="B67">
            <v>24000</v>
          </cell>
          <cell r="C67">
            <v>0</v>
          </cell>
          <cell r="D67">
            <v>0</v>
          </cell>
        </row>
        <row r="68">
          <cell r="B68">
            <v>-15000</v>
          </cell>
          <cell r="C68">
            <v>0</v>
          </cell>
          <cell r="D68">
            <v>-15000</v>
          </cell>
        </row>
        <row r="69">
          <cell r="B69">
            <v>74316</v>
          </cell>
          <cell r="D69">
            <v>24000</v>
          </cell>
        </row>
        <row r="70">
          <cell r="B70">
            <v>-74316</v>
          </cell>
          <cell r="D70">
            <v>-24000</v>
          </cell>
        </row>
        <row r="71">
          <cell r="D71">
            <v>0</v>
          </cell>
        </row>
        <row r="73">
          <cell r="B73">
            <v>15498.40711</v>
          </cell>
          <cell r="C73">
            <v>18002</v>
          </cell>
          <cell r="D73">
            <v>-53381</v>
          </cell>
        </row>
        <row r="74">
          <cell r="B74">
            <v>0</v>
          </cell>
          <cell r="C74">
            <v>27542</v>
          </cell>
          <cell r="D74">
            <v>49604.666539999998</v>
          </cell>
        </row>
      </sheetData>
      <sheetData sheetId="1">
        <row r="8">
          <cell r="B8">
            <v>15073</v>
          </cell>
          <cell r="C8">
            <v>5516.4669999999996</v>
          </cell>
          <cell r="D8">
            <v>6246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4284.3</v>
          </cell>
          <cell r="C10">
            <v>417.19900000000001</v>
          </cell>
          <cell r="D10">
            <v>4274</v>
          </cell>
        </row>
        <row r="11">
          <cell r="B11">
            <v>5641</v>
          </cell>
          <cell r="C11">
            <v>553.59400000000005</v>
          </cell>
          <cell r="D11">
            <v>1230</v>
          </cell>
        </row>
        <row r="12">
          <cell r="B12">
            <v>31249</v>
          </cell>
          <cell r="C12">
            <v>9422.4130000000005</v>
          </cell>
          <cell r="D12">
            <v>11186</v>
          </cell>
        </row>
        <row r="13">
          <cell r="B13">
            <v>152.9</v>
          </cell>
          <cell r="C13">
            <v>48.86</v>
          </cell>
          <cell r="D13">
            <v>31</v>
          </cell>
        </row>
        <row r="14">
          <cell r="B14">
            <v>0</v>
          </cell>
          <cell r="C14">
            <v>0.44600000000000001</v>
          </cell>
          <cell r="D14">
            <v>0.04</v>
          </cell>
        </row>
        <row r="15">
          <cell r="B15">
            <v>23391</v>
          </cell>
          <cell r="C15">
            <v>7625.86</v>
          </cell>
          <cell r="D15">
            <v>8185</v>
          </cell>
        </row>
        <row r="16">
          <cell r="B16">
            <v>5579.2</v>
          </cell>
          <cell r="C16">
            <v>9252.0470000000005</v>
          </cell>
          <cell r="D16">
            <v>2312</v>
          </cell>
        </row>
        <row r="17">
          <cell r="B17">
            <v>8374.1440000000002</v>
          </cell>
          <cell r="C17">
            <v>735.375</v>
          </cell>
          <cell r="D17">
            <v>2914</v>
          </cell>
        </row>
        <row r="18">
          <cell r="B18">
            <v>10</v>
          </cell>
          <cell r="C18">
            <v>211.131</v>
          </cell>
          <cell r="D18">
            <v>4</v>
          </cell>
        </row>
        <row r="19">
          <cell r="B19">
            <v>324</v>
          </cell>
          <cell r="C19">
            <v>347.315</v>
          </cell>
          <cell r="D19">
            <v>174</v>
          </cell>
        </row>
        <row r="20">
          <cell r="B20">
            <v>0</v>
          </cell>
          <cell r="C20">
            <v>0</v>
          </cell>
          <cell r="D20">
            <v>-10.984999999999999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20085</v>
          </cell>
          <cell r="C69">
            <v>590</v>
          </cell>
          <cell r="D69">
            <v>8478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tabSelected="1" workbookViewId="0">
      <selection activeCell="C86" sqref="C86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102" t="s">
        <v>0</v>
      </c>
      <c r="B1" s="102"/>
      <c r="C1" s="102"/>
      <c r="D1" s="102"/>
      <c r="E1" s="102"/>
      <c r="F1" s="102"/>
    </row>
    <row r="2" spans="1:50" s="2" customFormat="1" ht="15.75" x14ac:dyDescent="0.25">
      <c r="A2" s="103" t="s">
        <v>1</v>
      </c>
      <c r="B2" s="103"/>
      <c r="C2" s="103"/>
      <c r="D2" s="103"/>
      <c r="E2" s="103"/>
      <c r="F2" s="103"/>
    </row>
    <row r="3" spans="1:50" s="2" customFormat="1" ht="15.75" x14ac:dyDescent="0.25">
      <c r="A3" s="104" t="s">
        <v>62</v>
      </c>
      <c r="B3" s="104"/>
      <c r="C3" s="104"/>
      <c r="D3" s="104"/>
      <c r="E3" s="104"/>
      <c r="F3" s="104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43"/>
      <c r="B5" s="43"/>
      <c r="C5" s="44"/>
      <c r="D5" s="45"/>
      <c r="F5" s="46" t="s">
        <v>2</v>
      </c>
    </row>
    <row r="6" spans="1:50" s="2" customFormat="1" ht="36" x14ac:dyDescent="0.25">
      <c r="A6" s="47"/>
      <c r="B6" s="79" t="str">
        <f>[1]район!B5</f>
        <v>План на 2019г.</v>
      </c>
      <c r="C6" s="48" t="str">
        <f>[1]район!C5</f>
        <v>Исполнено на 1.06.2018 г.</v>
      </c>
      <c r="D6" s="49" t="str">
        <f>[1]район!D5</f>
        <v>Исполнено на 1.06.2019 г.</v>
      </c>
      <c r="E6" s="50" t="str">
        <f>[1]район!E5</f>
        <v>%  вып. к 2018 г</v>
      </c>
      <c r="F6" s="51" t="str">
        <f>[1]район!F5</f>
        <v>% вып. к плану      2019 г</v>
      </c>
    </row>
    <row r="7" spans="1:50" s="2" customFormat="1" ht="14.25" customHeight="1" x14ac:dyDescent="0.25">
      <c r="A7" s="52">
        <v>1</v>
      </c>
      <c r="B7" s="53">
        <v>2</v>
      </c>
      <c r="C7" s="54">
        <v>3</v>
      </c>
      <c r="D7" s="52">
        <v>4</v>
      </c>
      <c r="E7" s="53">
        <v>5</v>
      </c>
      <c r="F7" s="55">
        <v>6</v>
      </c>
      <c r="AS7" s="38"/>
      <c r="AT7" s="38"/>
      <c r="AU7" s="38"/>
      <c r="AV7" s="38"/>
      <c r="AW7" s="38"/>
      <c r="AX7" s="38"/>
    </row>
    <row r="8" spans="1:50" s="2" customFormat="1" ht="37.5" customHeight="1" x14ac:dyDescent="0.25">
      <c r="A8" s="56" t="s">
        <v>3</v>
      </c>
      <c r="B8" s="57">
        <f>SUM(B9:B24)</f>
        <v>398126.54399999999</v>
      </c>
      <c r="C8" s="57">
        <f>SUM(C9:C24)</f>
        <v>150999.96675000002</v>
      </c>
      <c r="D8" s="57">
        <f>SUM(D9:D24)</f>
        <v>175194.05500000002</v>
      </c>
      <c r="E8" s="58">
        <f>D8/C8%</f>
        <v>116.02257852815058</v>
      </c>
      <c r="F8" s="59">
        <f t="shared" ref="F8:F23" si="0">D8/B8*100</f>
        <v>44.004615527469085</v>
      </c>
      <c r="AS8" s="38"/>
      <c r="AT8" s="38"/>
      <c r="AU8" s="38"/>
      <c r="AV8" s="38"/>
      <c r="AW8" s="38"/>
      <c r="AX8" s="38"/>
    </row>
    <row r="9" spans="1:50" s="2" customFormat="1" ht="15.75" x14ac:dyDescent="0.25">
      <c r="A9" s="24" t="s">
        <v>4</v>
      </c>
      <c r="B9" s="60">
        <f>[1]район!B8+[1]поселения!B8</f>
        <v>260842</v>
      </c>
      <c r="C9" s="60">
        <f>[1]район!C8+[1]поселения!C8</f>
        <v>96539.555000000008</v>
      </c>
      <c r="D9" s="60">
        <f>[1]район!D8+[1]поселения!D8</f>
        <v>109330</v>
      </c>
      <c r="E9" s="4">
        <f>D9/C9%</f>
        <v>113.24891646745212</v>
      </c>
      <c r="F9" s="5">
        <f t="shared" si="0"/>
        <v>41.914262273713589</v>
      </c>
    </row>
    <row r="10" spans="1:50" s="2" customFormat="1" ht="15.75" x14ac:dyDescent="0.25">
      <c r="A10" s="24" t="s">
        <v>5</v>
      </c>
      <c r="B10" s="60">
        <f>[1]район!B9+[1]поселения!B9</f>
        <v>16565</v>
      </c>
      <c r="C10" s="60">
        <f>[1]район!C9+[1]поселения!C9</f>
        <v>6348.4009999999998</v>
      </c>
      <c r="D10" s="60">
        <f>[1]район!D9+[1]поселения!D9</f>
        <v>7209</v>
      </c>
      <c r="E10" s="4">
        <f t="shared" ref="E10:E24" si="1">D10/C10%</f>
        <v>113.55615374643159</v>
      </c>
      <c r="F10" s="5">
        <f t="shared" si="0"/>
        <v>43.519468759432542</v>
      </c>
    </row>
    <row r="11" spans="1:50" s="2" customFormat="1" ht="45.75" customHeight="1" x14ac:dyDescent="0.25">
      <c r="A11" s="18" t="s">
        <v>6</v>
      </c>
      <c r="B11" s="60">
        <f>[1]район!B10</f>
        <v>407</v>
      </c>
      <c r="C11" s="60">
        <f>[1]район!C10</f>
        <v>99.841999999999999</v>
      </c>
      <c r="D11" s="60">
        <f>[1]район!D10</f>
        <v>242</v>
      </c>
      <c r="E11" s="4">
        <f t="shared" si="1"/>
        <v>242.38296508483404</v>
      </c>
      <c r="F11" s="5">
        <f t="shared" si="0"/>
        <v>59.45945945945946</v>
      </c>
    </row>
    <row r="12" spans="1:50" s="2" customFormat="1" ht="15.75" x14ac:dyDescent="0.25">
      <c r="A12" s="18" t="s">
        <v>7</v>
      </c>
      <c r="B12" s="3">
        <f>[1]район!B11</f>
        <v>5681</v>
      </c>
      <c r="C12" s="3">
        <f>[1]район!C11</f>
        <v>2600.0030000000002</v>
      </c>
      <c r="D12" s="3">
        <f>[1]район!D11</f>
        <v>2499</v>
      </c>
      <c r="E12" s="4">
        <f t="shared" si="1"/>
        <v>96.115273713145712</v>
      </c>
      <c r="F12" s="5">
        <f t="shared" si="0"/>
        <v>43.98873437775039</v>
      </c>
      <c r="H12" s="39"/>
    </row>
    <row r="13" spans="1:50" s="2" customFormat="1" ht="15.75" x14ac:dyDescent="0.25">
      <c r="A13" s="18" t="s">
        <v>8</v>
      </c>
      <c r="B13" s="3">
        <f>[1]район!B12+[1]поселения!B10</f>
        <v>14242.3</v>
      </c>
      <c r="C13" s="3">
        <f>[1]район!C12+[1]поселения!C10</f>
        <v>1390.663</v>
      </c>
      <c r="D13" s="3">
        <f>[1]район!D12+[1]поселения!D10</f>
        <v>14246</v>
      </c>
      <c r="E13" s="4">
        <f t="shared" si="1"/>
        <v>1024.4034679861331</v>
      </c>
      <c r="F13" s="5">
        <f t="shared" si="0"/>
        <v>100.02597895002914</v>
      </c>
      <c r="H13" s="39"/>
    </row>
    <row r="14" spans="1:50" s="2" customFormat="1" ht="15.75" customHeight="1" x14ac:dyDescent="0.25">
      <c r="A14" s="18" t="s">
        <v>9</v>
      </c>
      <c r="B14" s="3">
        <f>[1]поселения!B11</f>
        <v>5641</v>
      </c>
      <c r="C14" s="3">
        <f>[1]поселения!C11</f>
        <v>553.59400000000005</v>
      </c>
      <c r="D14" s="3">
        <f>[1]поселения!D11</f>
        <v>1230</v>
      </c>
      <c r="E14" s="4">
        <f t="shared" si="1"/>
        <v>222.18448899373908</v>
      </c>
      <c r="F14" s="5">
        <f t="shared" si="0"/>
        <v>21.804644566566211</v>
      </c>
    </row>
    <row r="15" spans="1:50" s="2" customFormat="1" ht="15.75" customHeight="1" x14ac:dyDescent="0.25">
      <c r="A15" s="24" t="s">
        <v>10</v>
      </c>
      <c r="B15" s="3">
        <f>[1]поселения!B12</f>
        <v>31249</v>
      </c>
      <c r="C15" s="3">
        <f>[1]поселения!C12</f>
        <v>9422.4130000000005</v>
      </c>
      <c r="D15" s="3">
        <f>[1]поселения!D12</f>
        <v>11186</v>
      </c>
      <c r="E15" s="4">
        <f t="shared" si="1"/>
        <v>118.71693588468261</v>
      </c>
      <c r="F15" s="5">
        <f t="shared" si="0"/>
        <v>35.796345483055461</v>
      </c>
    </row>
    <row r="16" spans="1:50" s="2" customFormat="1" ht="15" customHeight="1" x14ac:dyDescent="0.25">
      <c r="A16" s="24" t="s">
        <v>11</v>
      </c>
      <c r="B16" s="3">
        <f>[1]район!B13+[1]поселения!B13</f>
        <v>197.9</v>
      </c>
      <c r="C16" s="3">
        <f>[1]район!C13+[1]поселения!C13</f>
        <v>111.00999999999999</v>
      </c>
      <c r="D16" s="3">
        <f>[1]район!D13+[1]поселения!D13</f>
        <v>95</v>
      </c>
      <c r="E16" s="4">
        <f t="shared" si="1"/>
        <v>85.577875867039012</v>
      </c>
      <c r="F16" s="5">
        <f t="shared" si="0"/>
        <v>48.004042445679637</v>
      </c>
    </row>
    <row r="17" spans="1:6" s="2" customFormat="1" ht="50.25" hidden="1" customHeight="1" x14ac:dyDescent="0.25">
      <c r="A17" s="18" t="s">
        <v>12</v>
      </c>
      <c r="B17" s="3">
        <f>[1]район!B14+[1]поселения!B14</f>
        <v>0</v>
      </c>
      <c r="C17" s="3">
        <f>[1]район!C14+[1]поселения!C14</f>
        <v>0.44974999999999998</v>
      </c>
      <c r="D17" s="3">
        <f>[1]район!D14+[1]поселения!D14</f>
        <v>0.04</v>
      </c>
      <c r="E17" s="4">
        <f t="shared" si="1"/>
        <v>8.8938299055030576</v>
      </c>
      <c r="F17" s="5">
        <v>0</v>
      </c>
    </row>
    <row r="18" spans="1:6" s="2" customFormat="1" ht="47.25" x14ac:dyDescent="0.25">
      <c r="A18" s="27" t="s">
        <v>13</v>
      </c>
      <c r="B18" s="3">
        <f>[1]район!B15+[1]поселения!B15</f>
        <v>36058</v>
      </c>
      <c r="C18" s="3">
        <f>[1]район!C15+[1]поселения!C15</f>
        <v>13361.035</v>
      </c>
      <c r="D18" s="3">
        <f>[1]район!D15+[1]поселения!D15</f>
        <v>13056</v>
      </c>
      <c r="E18" s="4">
        <f t="shared" si="1"/>
        <v>97.716980757852951</v>
      </c>
      <c r="F18" s="5">
        <f t="shared" si="0"/>
        <v>36.208331022241943</v>
      </c>
    </row>
    <row r="19" spans="1:6" s="2" customFormat="1" ht="31.5" x14ac:dyDescent="0.25">
      <c r="A19" s="27" t="s">
        <v>14</v>
      </c>
      <c r="B19" s="3">
        <f>[1]район!B16</f>
        <v>2678</v>
      </c>
      <c r="C19" s="3">
        <f>[1]район!C16</f>
        <v>2226.0700000000002</v>
      </c>
      <c r="D19" s="3">
        <f>[1]район!D16</f>
        <v>2509</v>
      </c>
      <c r="E19" s="4">
        <f t="shared" si="1"/>
        <v>112.70984290700652</v>
      </c>
      <c r="F19" s="5">
        <f t="shared" si="0"/>
        <v>93.689320388349515</v>
      </c>
    </row>
    <row r="20" spans="1:6" s="2" customFormat="1" ht="33" customHeight="1" x14ac:dyDescent="0.25">
      <c r="A20" s="27" t="s">
        <v>15</v>
      </c>
      <c r="B20" s="3">
        <f>[1]район!B17+[1]поселения!B16</f>
        <v>12864.2</v>
      </c>
      <c r="C20" s="3">
        <f>[1]район!C17+[1]поселения!C16</f>
        <v>15316.695</v>
      </c>
      <c r="D20" s="3">
        <f>[1]район!D17+[1]поселения!D16</f>
        <v>7234</v>
      </c>
      <c r="E20" s="4">
        <f t="shared" si="1"/>
        <v>47.229510021581028</v>
      </c>
      <c r="F20" s="5">
        <f t="shared" si="0"/>
        <v>56.23357845804636</v>
      </c>
    </row>
    <row r="21" spans="1:6" s="2" customFormat="1" ht="30.75" customHeight="1" x14ac:dyDescent="0.25">
      <c r="A21" s="27" t="s">
        <v>16</v>
      </c>
      <c r="B21" s="3">
        <f>[1]район!B18+[1]поселения!B17</f>
        <v>8396.344000000001</v>
      </c>
      <c r="C21" s="3">
        <f>[1]район!C18+[1]поселения!C17</f>
        <v>1445.1190000000001</v>
      </c>
      <c r="D21" s="3">
        <f>[1]район!D18+[1]поселения!D17</f>
        <v>2963</v>
      </c>
      <c r="E21" s="4">
        <f t="shared" si="1"/>
        <v>205.03501787742044</v>
      </c>
      <c r="F21" s="5">
        <f t="shared" si="0"/>
        <v>35.289168714383301</v>
      </c>
    </row>
    <row r="22" spans="1:6" s="2" customFormat="1" ht="15.75" x14ac:dyDescent="0.25">
      <c r="A22" s="24" t="s">
        <v>17</v>
      </c>
      <c r="B22" s="3">
        <f>[1]район!B19+[1]поселения!B18</f>
        <v>2980.8</v>
      </c>
      <c r="C22" s="3">
        <f>[1]район!C19+[1]поселения!C18</f>
        <v>801.05799999999999</v>
      </c>
      <c r="D22" s="3">
        <f>[1]район!D19+[1]поселения!D18</f>
        <v>3231</v>
      </c>
      <c r="E22" s="4">
        <f t="shared" si="1"/>
        <v>403.34158075944566</v>
      </c>
      <c r="F22" s="5">
        <f t="shared" si="0"/>
        <v>108.39371980676329</v>
      </c>
    </row>
    <row r="23" spans="1:6" s="2" customFormat="1" ht="15.75" x14ac:dyDescent="0.25">
      <c r="A23" s="24" t="s">
        <v>18</v>
      </c>
      <c r="B23" s="3">
        <f>[1]район!B20+[1]поселения!B19</f>
        <v>324</v>
      </c>
      <c r="C23" s="3">
        <f>[1]район!C20+[1]поселения!C19</f>
        <v>347.315</v>
      </c>
      <c r="D23" s="3">
        <f>[1]район!D20+[1]поселения!D19</f>
        <v>174</v>
      </c>
      <c r="E23" s="4">
        <f t="shared" si="1"/>
        <v>50.098613650432604</v>
      </c>
      <c r="F23" s="5">
        <f t="shared" si="0"/>
        <v>53.703703703703709</v>
      </c>
    </row>
    <row r="24" spans="1:6" s="2" customFormat="1" ht="15.75" x14ac:dyDescent="0.25">
      <c r="A24" s="24" t="s">
        <v>19</v>
      </c>
      <c r="B24" s="3">
        <f>[1]район!B21+[1]поселения!B20</f>
        <v>0</v>
      </c>
      <c r="C24" s="3">
        <f>[1]район!C21+[1]поселения!C20</f>
        <v>436.74400000000003</v>
      </c>
      <c r="D24" s="3">
        <f>[1]район!D21+[1]поселения!D20</f>
        <v>-9.9849999999999994</v>
      </c>
      <c r="E24" s="4">
        <f t="shared" si="1"/>
        <v>-2.2862363306651035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936979.73753000004</v>
      </c>
      <c r="C25" s="80">
        <f>SUM(C26:C33)</f>
        <v>227643</v>
      </c>
      <c r="D25" s="7">
        <f>SUM(D26:D33)</f>
        <v>296841.27364000003</v>
      </c>
      <c r="E25" s="8">
        <f>D25/C25%</f>
        <v>130.39771644197276</v>
      </c>
      <c r="F25" s="9">
        <f t="shared" ref="F25:F37" si="2">D25/B25*100</f>
        <v>31.680650258511683</v>
      </c>
    </row>
    <row r="26" spans="1:6" s="2" customFormat="1" ht="15.75" x14ac:dyDescent="0.25">
      <c r="A26" s="10" t="s">
        <v>21</v>
      </c>
      <c r="B26" s="77">
        <f>[1]район!B23</f>
        <v>435251.11950999999</v>
      </c>
      <c r="C26" s="81">
        <v>150382</v>
      </c>
      <c r="D26" s="77">
        <f>[1]район!D23</f>
        <v>175081.21325</v>
      </c>
      <c r="E26" s="61">
        <f>D26/C26%</f>
        <v>116.42431491135908</v>
      </c>
      <c r="F26" s="62">
        <f t="shared" si="2"/>
        <v>40.225333239143445</v>
      </c>
    </row>
    <row r="27" spans="1:6" s="2" customFormat="1" ht="15.75" x14ac:dyDescent="0.25">
      <c r="A27" s="11" t="s">
        <v>22</v>
      </c>
      <c r="B27" s="77">
        <f>[1]район!B24</f>
        <v>400041.96195000003</v>
      </c>
      <c r="C27" s="81">
        <v>62806</v>
      </c>
      <c r="D27" s="77">
        <f>[1]район!D24</f>
        <v>114478.40432</v>
      </c>
      <c r="E27" s="61">
        <f t="shared" ref="E27:E33" si="3">D27/C27%</f>
        <v>182.27303811737733</v>
      </c>
      <c r="F27" s="62">
        <f t="shared" si="2"/>
        <v>28.616599059252763</v>
      </c>
    </row>
    <row r="28" spans="1:6" s="2" customFormat="1" ht="15" customHeight="1" x14ac:dyDescent="0.25">
      <c r="A28" s="10" t="s">
        <v>23</v>
      </c>
      <c r="B28" s="77">
        <f>[1]район!B25</f>
        <v>0</v>
      </c>
      <c r="C28" s="81">
        <v>0</v>
      </c>
      <c r="D28" s="77">
        <f>[1]район!D25</f>
        <v>0</v>
      </c>
      <c r="E28" s="61">
        <v>0</v>
      </c>
      <c r="F28" s="62">
        <v>0</v>
      </c>
    </row>
    <row r="29" spans="1:6" s="2" customFormat="1" ht="24.75" customHeight="1" x14ac:dyDescent="0.25">
      <c r="A29" s="12" t="s">
        <v>63</v>
      </c>
      <c r="B29" s="13">
        <v>99276.4</v>
      </c>
      <c r="C29" s="82">
        <v>15489</v>
      </c>
      <c r="D29" s="13">
        <v>5061.3999999999996</v>
      </c>
      <c r="E29" s="61">
        <f t="shared" si="3"/>
        <v>32.677383949899927</v>
      </c>
      <c r="F29" s="62">
        <f t="shared" si="2"/>
        <v>5.0982912353792038</v>
      </c>
    </row>
    <row r="30" spans="1:6" s="2" customFormat="1" ht="1.5" hidden="1" customHeight="1" x14ac:dyDescent="0.25">
      <c r="A30" s="14" t="s">
        <v>24</v>
      </c>
      <c r="B30" s="83"/>
      <c r="C30" s="82">
        <v>0</v>
      </c>
      <c r="D30" s="84">
        <f>[1]район!D27</f>
        <v>0</v>
      </c>
      <c r="E30" s="61" t="e">
        <f t="shared" si="3"/>
        <v>#DIV/0!</v>
      </c>
      <c r="F30" s="62" t="e">
        <f t="shared" si="2"/>
        <v>#DIV/0!</v>
      </c>
    </row>
    <row r="31" spans="1:6" s="2" customFormat="1" ht="15.75" x14ac:dyDescent="0.25">
      <c r="A31" s="16" t="s">
        <v>25</v>
      </c>
      <c r="B31" s="17">
        <v>2418</v>
      </c>
      <c r="C31" s="85">
        <v>2354</v>
      </c>
      <c r="D31" s="17">
        <v>2228</v>
      </c>
      <c r="E31" s="61">
        <f t="shared" si="3"/>
        <v>94.647408666100262</v>
      </c>
      <c r="F31" s="62">
        <f t="shared" si="2"/>
        <v>92.142266335814725</v>
      </c>
    </row>
    <row r="32" spans="1:6" s="2" customFormat="1" ht="62.25" customHeight="1" x14ac:dyDescent="0.25">
      <c r="A32" s="18" t="s">
        <v>26</v>
      </c>
      <c r="B32" s="17">
        <v>423.16</v>
      </c>
      <c r="C32" s="85">
        <v>19</v>
      </c>
      <c r="D32" s="17">
        <v>423.16</v>
      </c>
      <c r="E32" s="61">
        <f t="shared" si="3"/>
        <v>2227.1578947368421</v>
      </c>
      <c r="F32" s="62">
        <f t="shared" si="2"/>
        <v>100</v>
      </c>
    </row>
    <row r="33" spans="1:8" s="2" customFormat="1" ht="31.5" x14ac:dyDescent="0.25">
      <c r="A33" s="18" t="s">
        <v>27</v>
      </c>
      <c r="B33" s="17">
        <f>[1]район!B30</f>
        <v>-430.90393</v>
      </c>
      <c r="C33" s="86">
        <v>-3407</v>
      </c>
      <c r="D33" s="19">
        <f>[1]район!D30</f>
        <v>-430.90393</v>
      </c>
      <c r="E33" s="61">
        <f t="shared" si="3"/>
        <v>12.647605811564427</v>
      </c>
      <c r="F33" s="62">
        <f t="shared" si="2"/>
        <v>100</v>
      </c>
    </row>
    <row r="34" spans="1:8" s="2" customFormat="1" ht="22.5" customHeight="1" x14ac:dyDescent="0.25">
      <c r="A34" s="6" t="s">
        <v>28</v>
      </c>
      <c r="B34" s="20">
        <f>B25+B8</f>
        <v>1335106.28153</v>
      </c>
      <c r="C34" s="87">
        <f>C25+C8</f>
        <v>378642.96675000002</v>
      </c>
      <c r="D34" s="20">
        <f>D25+D8</f>
        <v>472035.32864000008</v>
      </c>
      <c r="E34" s="8">
        <f>D34/C34%</f>
        <v>124.66501958074468</v>
      </c>
      <c r="F34" s="9">
        <f t="shared" si="2"/>
        <v>35.355636863535601</v>
      </c>
    </row>
    <row r="35" spans="1:8" s="2" customFormat="1" ht="15.75" x14ac:dyDescent="0.25">
      <c r="A35" s="6" t="s">
        <v>29</v>
      </c>
      <c r="B35" s="20"/>
      <c r="C35" s="87"/>
      <c r="D35" s="20"/>
      <c r="E35" s="8"/>
      <c r="F35" s="9"/>
    </row>
    <row r="36" spans="1:8" s="2" customFormat="1" ht="18.75" customHeight="1" x14ac:dyDescent="0.25">
      <c r="A36" s="6" t="s">
        <v>30</v>
      </c>
      <c r="B36" s="21">
        <f>B69</f>
        <v>146795.48140000002</v>
      </c>
      <c r="C36" s="88">
        <v>28404</v>
      </c>
      <c r="D36" s="7">
        <f>D69</f>
        <v>33687.514430000003</v>
      </c>
      <c r="E36" s="8">
        <f>D36/C36%</f>
        <v>118.6013041473032</v>
      </c>
      <c r="F36" s="9">
        <f t="shared" si="2"/>
        <v>22.948604486132361</v>
      </c>
    </row>
    <row r="37" spans="1:8" s="2" customFormat="1" ht="20.25" customHeight="1" x14ac:dyDescent="0.25">
      <c r="A37" s="6" t="s">
        <v>31</v>
      </c>
      <c r="B37" s="20">
        <f>B34+B36</f>
        <v>1481901.76293</v>
      </c>
      <c r="C37" s="87">
        <f>C34+C36</f>
        <v>407046.96675000002</v>
      </c>
      <c r="D37" s="20">
        <f>D34+D36</f>
        <v>505722.84307000006</v>
      </c>
      <c r="E37" s="8">
        <f>D37/C37%</f>
        <v>124.24188960499116</v>
      </c>
      <c r="F37" s="9">
        <f t="shared" si="2"/>
        <v>34.126610529843113</v>
      </c>
    </row>
    <row r="38" spans="1:8" s="2" customFormat="1" ht="24.75" customHeight="1" x14ac:dyDescent="0.25">
      <c r="A38" s="6" t="s">
        <v>32</v>
      </c>
      <c r="B38" s="7"/>
      <c r="C38" s="80"/>
      <c r="D38" s="22"/>
      <c r="E38" s="8"/>
      <c r="F38" s="23"/>
    </row>
    <row r="39" spans="1:8" s="2" customFormat="1" ht="20.25" customHeight="1" x14ac:dyDescent="0.25">
      <c r="A39" s="24" t="s">
        <v>33</v>
      </c>
      <c r="B39" s="3">
        <v>148808</v>
      </c>
      <c r="C39" s="89">
        <v>50782</v>
      </c>
      <c r="D39" s="3">
        <v>55802.84</v>
      </c>
      <c r="E39" s="4">
        <f t="shared" ref="E39:E63" si="4">D39/C39%</f>
        <v>109.88704659131187</v>
      </c>
      <c r="F39" s="15">
        <f t="shared" ref="F39:F65" si="5">D39/B39*100</f>
        <v>37.499892478898985</v>
      </c>
    </row>
    <row r="40" spans="1:8" s="2" customFormat="1" ht="4.9000000000000004" hidden="1" customHeight="1" x14ac:dyDescent="0.25">
      <c r="A40" s="90" t="s">
        <v>34</v>
      </c>
      <c r="B40" s="91"/>
      <c r="C40" s="92"/>
      <c r="D40" s="91"/>
      <c r="E40" s="4" t="e">
        <f t="shared" si="4"/>
        <v>#DIV/0!</v>
      </c>
      <c r="F40" s="15" t="e">
        <f t="shared" si="5"/>
        <v>#DIV/0!</v>
      </c>
    </row>
    <row r="41" spans="1:8" s="2" customFormat="1" ht="4.9000000000000004" hidden="1" customHeight="1" x14ac:dyDescent="0.25">
      <c r="A41" s="90" t="s">
        <v>35</v>
      </c>
      <c r="B41" s="91"/>
      <c r="C41" s="92"/>
      <c r="D41" s="91"/>
      <c r="E41" s="4" t="e">
        <f t="shared" si="4"/>
        <v>#DIV/0!</v>
      </c>
      <c r="F41" s="15" t="e">
        <f t="shared" si="5"/>
        <v>#DIV/0!</v>
      </c>
    </row>
    <row r="42" spans="1:8" s="2" customFormat="1" ht="15.75" x14ac:dyDescent="0.25">
      <c r="A42" s="18" t="s">
        <v>36</v>
      </c>
      <c r="B42" s="3">
        <v>2950.6</v>
      </c>
      <c r="C42" s="89">
        <v>835</v>
      </c>
      <c r="D42" s="3">
        <v>1025.74</v>
      </c>
      <c r="E42" s="4">
        <f t="shared" si="4"/>
        <v>122.8431137724551</v>
      </c>
      <c r="F42" s="15">
        <f t="shared" si="5"/>
        <v>34.763776858943949</v>
      </c>
    </row>
    <row r="43" spans="1:8" s="2" customFormat="1" ht="15.75" hidden="1" customHeight="1" x14ac:dyDescent="0.25">
      <c r="A43" s="25" t="s">
        <v>34</v>
      </c>
      <c r="B43" s="26"/>
      <c r="C43" s="92"/>
      <c r="D43" s="26"/>
      <c r="E43" s="4" t="e">
        <f t="shared" si="4"/>
        <v>#DIV/0!</v>
      </c>
      <c r="F43" s="15" t="e">
        <f t="shared" si="5"/>
        <v>#DIV/0!</v>
      </c>
    </row>
    <row r="44" spans="1:8" s="2" customFormat="1" ht="30.75" customHeight="1" x14ac:dyDescent="0.25">
      <c r="A44" s="18" t="s">
        <v>37</v>
      </c>
      <c r="B44" s="3">
        <v>21565.67</v>
      </c>
      <c r="C44" s="89">
        <v>6523</v>
      </c>
      <c r="D44" s="3">
        <v>7131.1270000000004</v>
      </c>
      <c r="E44" s="4">
        <f t="shared" si="4"/>
        <v>109.32281158975931</v>
      </c>
      <c r="F44" s="15">
        <f t="shared" si="5"/>
        <v>33.067032000396935</v>
      </c>
    </row>
    <row r="45" spans="1:8" s="2" customFormat="1" ht="15" hidden="1" customHeight="1" x14ac:dyDescent="0.25">
      <c r="A45" s="90" t="s">
        <v>34</v>
      </c>
      <c r="B45" s="91"/>
      <c r="C45" s="92"/>
      <c r="D45" s="26"/>
      <c r="E45" s="4" t="e">
        <f t="shared" si="4"/>
        <v>#DIV/0!</v>
      </c>
      <c r="F45" s="15" t="e">
        <f t="shared" si="5"/>
        <v>#DIV/0!</v>
      </c>
    </row>
    <row r="46" spans="1:8" s="2" customFormat="1" ht="15.75" hidden="1" customHeight="1" x14ac:dyDescent="0.25">
      <c r="A46" s="90" t="s">
        <v>35</v>
      </c>
      <c r="B46" s="91"/>
      <c r="C46" s="92"/>
      <c r="D46" s="26"/>
      <c r="E46" s="4" t="e">
        <f t="shared" si="4"/>
        <v>#DIV/0!</v>
      </c>
      <c r="F46" s="15" t="e">
        <f t="shared" si="5"/>
        <v>#DIV/0!</v>
      </c>
    </row>
    <row r="47" spans="1:8" s="2" customFormat="1" ht="24" customHeight="1" x14ac:dyDescent="0.25">
      <c r="A47" s="24" t="s">
        <v>38</v>
      </c>
      <c r="B47" s="3">
        <v>122525.792</v>
      </c>
      <c r="C47" s="89">
        <v>15534</v>
      </c>
      <c r="D47" s="3">
        <v>25067.393</v>
      </c>
      <c r="E47" s="4">
        <f t="shared" si="4"/>
        <v>161.37114072357409</v>
      </c>
      <c r="F47" s="15">
        <f t="shared" si="5"/>
        <v>20.458870406648749</v>
      </c>
      <c r="H47" s="40"/>
    </row>
    <row r="48" spans="1:8" s="2" customFormat="1" ht="15.75" hidden="1" customHeight="1" x14ac:dyDescent="0.25">
      <c r="A48" s="90" t="s">
        <v>34</v>
      </c>
      <c r="B48" s="91"/>
      <c r="C48" s="92"/>
      <c r="D48" s="26"/>
      <c r="E48" s="4" t="e">
        <f t="shared" si="4"/>
        <v>#DIV/0!</v>
      </c>
      <c r="F48" s="15" t="e">
        <f t="shared" si="5"/>
        <v>#DIV/0!</v>
      </c>
    </row>
    <row r="49" spans="1:7" s="2" customFormat="1" ht="47.25" hidden="1" customHeight="1" x14ac:dyDescent="0.25">
      <c r="A49" s="93" t="s">
        <v>39</v>
      </c>
      <c r="B49" s="91"/>
      <c r="C49" s="92"/>
      <c r="D49" s="26"/>
      <c r="E49" s="4" t="e">
        <f t="shared" si="4"/>
        <v>#DIV/0!</v>
      </c>
      <c r="F49" s="15" t="e">
        <f t="shared" si="5"/>
        <v>#DIV/0!</v>
      </c>
    </row>
    <row r="50" spans="1:7" s="2" customFormat="1" ht="16.5" customHeight="1" x14ac:dyDescent="0.25">
      <c r="A50" s="24" t="s">
        <v>40</v>
      </c>
      <c r="B50" s="3">
        <v>96718.478000000003</v>
      </c>
      <c r="C50" s="89">
        <v>29275</v>
      </c>
      <c r="D50" s="3">
        <v>40493.048999999999</v>
      </c>
      <c r="E50" s="4">
        <f t="shared" si="4"/>
        <v>138.31955251921434</v>
      </c>
      <c r="F50" s="15">
        <f t="shared" si="5"/>
        <v>41.866921230915146</v>
      </c>
    </row>
    <row r="51" spans="1:7" s="2" customFormat="1" ht="15" hidden="1" customHeight="1" x14ac:dyDescent="0.25">
      <c r="A51" s="90" t="s">
        <v>34</v>
      </c>
      <c r="B51" s="91"/>
      <c r="C51" s="92"/>
      <c r="D51" s="26"/>
      <c r="E51" s="4" t="e">
        <f t="shared" si="4"/>
        <v>#DIV/0!</v>
      </c>
      <c r="F51" s="15" t="e">
        <f t="shared" si="5"/>
        <v>#DIV/0!</v>
      </c>
    </row>
    <row r="52" spans="1:7" s="2" customFormat="1" ht="42.6" hidden="1" customHeight="1" x14ac:dyDescent="0.25">
      <c r="A52" s="93" t="s">
        <v>41</v>
      </c>
      <c r="B52" s="91"/>
      <c r="C52" s="92"/>
      <c r="D52" s="26"/>
      <c r="E52" s="4" t="e">
        <f t="shared" si="4"/>
        <v>#DIV/0!</v>
      </c>
      <c r="F52" s="15" t="e">
        <f t="shared" si="5"/>
        <v>#DIV/0!</v>
      </c>
    </row>
    <row r="53" spans="1:7" s="2" customFormat="1" ht="13.15" hidden="1" customHeight="1" x14ac:dyDescent="0.25">
      <c r="A53" s="94" t="s">
        <v>42</v>
      </c>
      <c r="B53" s="95"/>
      <c r="C53" s="89"/>
      <c r="D53" s="3"/>
      <c r="E53" s="4" t="e">
        <f t="shared" si="4"/>
        <v>#DIV/0!</v>
      </c>
      <c r="F53" s="15" t="e">
        <f t="shared" si="5"/>
        <v>#DIV/0!</v>
      </c>
    </row>
    <row r="54" spans="1:7" s="2" customFormat="1" ht="16.149999999999999" hidden="1" customHeight="1" x14ac:dyDescent="0.25">
      <c r="A54" s="93" t="s">
        <v>43</v>
      </c>
      <c r="B54" s="91"/>
      <c r="C54" s="92"/>
      <c r="D54" s="26"/>
      <c r="E54" s="4" t="e">
        <f t="shared" si="4"/>
        <v>#DIV/0!</v>
      </c>
      <c r="F54" s="15" t="e">
        <f t="shared" si="5"/>
        <v>#DIV/0!</v>
      </c>
    </row>
    <row r="55" spans="1:7" s="2" customFormat="1" ht="15.75" x14ac:dyDescent="0.25">
      <c r="A55" s="18" t="s">
        <v>42</v>
      </c>
      <c r="B55" s="3">
        <v>6258.777</v>
      </c>
      <c r="C55" s="89">
        <v>0</v>
      </c>
      <c r="D55" s="3">
        <v>0</v>
      </c>
      <c r="E55" s="4">
        <v>0</v>
      </c>
      <c r="F55" s="15">
        <f t="shared" si="5"/>
        <v>0</v>
      </c>
      <c r="G55" s="41"/>
    </row>
    <row r="56" spans="1:7" s="2" customFormat="1" ht="17.25" customHeight="1" x14ac:dyDescent="0.25">
      <c r="A56" s="24" t="s">
        <v>44</v>
      </c>
      <c r="B56" s="3">
        <v>800991.60800000001</v>
      </c>
      <c r="C56" s="89">
        <v>254367</v>
      </c>
      <c r="D56" s="3">
        <v>271822.37800000003</v>
      </c>
      <c r="E56" s="4">
        <f t="shared" si="4"/>
        <v>106.86228087762957</v>
      </c>
      <c r="F56" s="15">
        <f t="shared" si="5"/>
        <v>33.935733568884032</v>
      </c>
    </row>
    <row r="57" spans="1:7" s="2" customFormat="1" ht="14.25" customHeight="1" x14ac:dyDescent="0.25">
      <c r="A57" s="18" t="s">
        <v>45</v>
      </c>
      <c r="B57" s="3">
        <v>132260.61900000001</v>
      </c>
      <c r="C57" s="89">
        <v>48675</v>
      </c>
      <c r="D57" s="3">
        <v>50384.716</v>
      </c>
      <c r="E57" s="4">
        <f t="shared" si="4"/>
        <v>103.5125136106831</v>
      </c>
      <c r="F57" s="15">
        <f t="shared" si="5"/>
        <v>38.095025095867726</v>
      </c>
    </row>
    <row r="58" spans="1:7" s="2" customFormat="1" ht="14.25" hidden="1" customHeight="1" x14ac:dyDescent="0.25">
      <c r="A58" s="25" t="s">
        <v>35</v>
      </c>
      <c r="B58" s="26"/>
      <c r="C58" s="92"/>
      <c r="D58" s="26"/>
      <c r="E58" s="4" t="e">
        <f t="shared" si="4"/>
        <v>#DIV/0!</v>
      </c>
      <c r="F58" s="15" t="e">
        <f t="shared" si="5"/>
        <v>#DIV/0!</v>
      </c>
    </row>
    <row r="59" spans="1:7" s="2" customFormat="1" ht="14.25" hidden="1" customHeight="1" x14ac:dyDescent="0.25">
      <c r="A59" s="24" t="s">
        <v>46</v>
      </c>
      <c r="B59" s="3"/>
      <c r="C59" s="89"/>
      <c r="D59" s="3"/>
      <c r="E59" s="4" t="e">
        <f t="shared" si="4"/>
        <v>#DIV/0!</v>
      </c>
      <c r="F59" s="15" t="e">
        <f t="shared" si="5"/>
        <v>#DIV/0!</v>
      </c>
    </row>
    <row r="60" spans="1:7" s="2" customFormat="1" ht="19.899999999999999" hidden="1" customHeight="1" x14ac:dyDescent="0.25">
      <c r="A60" s="28" t="s">
        <v>47</v>
      </c>
      <c r="B60" s="26"/>
      <c r="C60" s="92"/>
      <c r="D60" s="26"/>
      <c r="E60" s="4" t="e">
        <f t="shared" si="4"/>
        <v>#DIV/0!</v>
      </c>
      <c r="F60" s="15" t="e">
        <f t="shared" si="5"/>
        <v>#DIV/0!</v>
      </c>
    </row>
    <row r="61" spans="1:7" s="2" customFormat="1" ht="15.75" hidden="1" x14ac:dyDescent="0.25">
      <c r="A61" s="25" t="s">
        <v>35</v>
      </c>
      <c r="B61" s="26"/>
      <c r="C61" s="92"/>
      <c r="D61" s="26"/>
      <c r="E61" s="4" t="e">
        <f t="shared" si="4"/>
        <v>#DIV/0!</v>
      </c>
      <c r="F61" s="15" t="e">
        <f t="shared" si="5"/>
        <v>#DIV/0!</v>
      </c>
    </row>
    <row r="62" spans="1:7" s="2" customFormat="1" ht="20.25" customHeight="1" x14ac:dyDescent="0.25">
      <c r="A62" s="16" t="s">
        <v>48</v>
      </c>
      <c r="B62" s="3">
        <v>38605.175000000003</v>
      </c>
      <c r="C62" s="89">
        <v>18138</v>
      </c>
      <c r="D62" s="3">
        <v>8983.8109999999997</v>
      </c>
      <c r="E62" s="4">
        <f t="shared" si="4"/>
        <v>49.530328591906496</v>
      </c>
      <c r="F62" s="15">
        <f t="shared" si="5"/>
        <v>23.271001879929308</v>
      </c>
    </row>
    <row r="63" spans="1:7" s="2" customFormat="1" ht="18" customHeight="1" x14ac:dyDescent="0.25">
      <c r="A63" s="16" t="s">
        <v>49</v>
      </c>
      <c r="B63" s="3">
        <v>6698.6549999999997</v>
      </c>
      <c r="C63" s="89">
        <v>648</v>
      </c>
      <c r="D63" s="3">
        <v>764.82</v>
      </c>
      <c r="E63" s="4">
        <f t="shared" si="4"/>
        <v>118.02777777777777</v>
      </c>
      <c r="F63" s="15">
        <f t="shared" si="5"/>
        <v>11.417515904312134</v>
      </c>
    </row>
    <row r="64" spans="1:7" s="2" customFormat="1" ht="18" customHeight="1" x14ac:dyDescent="0.25">
      <c r="A64" s="63" t="s">
        <v>50</v>
      </c>
      <c r="B64" s="3">
        <v>2306.3000000000002</v>
      </c>
      <c r="C64" s="89">
        <v>0</v>
      </c>
      <c r="D64" s="3">
        <v>261.476</v>
      </c>
      <c r="E64" s="4">
        <v>0</v>
      </c>
      <c r="F64" s="15">
        <f t="shared" si="5"/>
        <v>11.337466938386159</v>
      </c>
    </row>
    <row r="65" spans="1:9" s="2" customFormat="1" ht="19.5" hidden="1" customHeight="1" x14ac:dyDescent="0.25">
      <c r="A65" s="16" t="s">
        <v>64</v>
      </c>
      <c r="B65" s="3"/>
      <c r="C65" s="89">
        <v>0</v>
      </c>
      <c r="D65" s="3"/>
      <c r="E65" s="4" t="e">
        <f>D65/C65%</f>
        <v>#DIV/0!</v>
      </c>
      <c r="F65" s="15" t="e">
        <f t="shared" si="5"/>
        <v>#DIV/0!</v>
      </c>
    </row>
    <row r="66" spans="1:9" s="2" customFormat="1" ht="18.75" customHeight="1" x14ac:dyDescent="0.25">
      <c r="A66" s="16" t="s">
        <v>51</v>
      </c>
      <c r="B66" s="3">
        <v>0</v>
      </c>
      <c r="C66" s="89">
        <v>0</v>
      </c>
      <c r="D66" s="3">
        <v>0</v>
      </c>
      <c r="E66" s="4">
        <v>0</v>
      </c>
      <c r="F66" s="15">
        <v>0</v>
      </c>
    </row>
    <row r="67" spans="1:9" s="2" customFormat="1" ht="15.75" x14ac:dyDescent="0.25">
      <c r="A67" s="29" t="s">
        <v>52</v>
      </c>
      <c r="B67" s="21">
        <f>B66+B64+B63+B62+B59+B57+B56+B53+B50+B47+B44+B39+B42+B65+B55</f>
        <v>1379689.6739999999</v>
      </c>
      <c r="C67" s="88">
        <f>C66+C64+C63+C62+C59+C57+C56+C53+C50+C47+C44+C39+C42+C65+C55</f>
        <v>424777</v>
      </c>
      <c r="D67" s="21">
        <f>D66+D64+D63+D62+D59+D57+D56+D53+D50+D47+D44+D39+D42+D65</f>
        <v>461737.35</v>
      </c>
      <c r="E67" s="7">
        <f t="shared" ref="E67:E72" si="6">D67/C67%</f>
        <v>108.7011184692203</v>
      </c>
      <c r="F67" s="30">
        <f>D67/B67*100</f>
        <v>33.466754060812086</v>
      </c>
    </row>
    <row r="68" spans="1:9" s="2" customFormat="1" ht="17.25" customHeight="1" x14ac:dyDescent="0.25">
      <c r="A68" s="6" t="s">
        <v>29</v>
      </c>
      <c r="B68" s="21"/>
      <c r="C68" s="88"/>
      <c r="D68" s="7"/>
      <c r="E68" s="7"/>
      <c r="F68" s="30"/>
    </row>
    <row r="69" spans="1:9" s="2" customFormat="1" ht="19.5" customHeight="1" x14ac:dyDescent="0.25">
      <c r="A69" s="6" t="s">
        <v>30</v>
      </c>
      <c r="B69" s="21">
        <f>145256.2814+1539.2</f>
        <v>146795.48140000002</v>
      </c>
      <c r="C69" s="80">
        <v>24042</v>
      </c>
      <c r="D69" s="7">
        <v>33687.514430000003</v>
      </c>
      <c r="E69" s="7">
        <f t="shared" si="6"/>
        <v>140.11943444804928</v>
      </c>
      <c r="F69" s="30">
        <f>D69/B69*100</f>
        <v>22.948604486132361</v>
      </c>
    </row>
    <row r="70" spans="1:9" s="2" customFormat="1" ht="48.75" customHeight="1" x14ac:dyDescent="0.25">
      <c r="A70" s="6" t="s">
        <v>53</v>
      </c>
      <c r="B70" s="21">
        <f>B67+B69</f>
        <v>1526485.1553999998</v>
      </c>
      <c r="C70" s="88">
        <f>C67+C69</f>
        <v>448819</v>
      </c>
      <c r="D70" s="21">
        <f>D67+D69</f>
        <v>495424.86442999996</v>
      </c>
      <c r="E70" s="7">
        <f t="shared" si="6"/>
        <v>110.38411128539568</v>
      </c>
      <c r="F70" s="30">
        <f>D70/B70*100</f>
        <v>32.455269065500929</v>
      </c>
      <c r="I70" s="42"/>
    </row>
    <row r="71" spans="1:9" s="2" customFormat="1" ht="33" customHeight="1" x14ac:dyDescent="0.25">
      <c r="A71" s="31" t="s">
        <v>54</v>
      </c>
      <c r="B71" s="32">
        <f>B34-B67</f>
        <v>-44583.392469999846</v>
      </c>
      <c r="C71" s="96">
        <f>C34-C67</f>
        <v>-46134.033249999979</v>
      </c>
      <c r="D71" s="32">
        <f>D34-D67</f>
        <v>10297.978640000103</v>
      </c>
      <c r="E71" s="3">
        <f t="shared" si="6"/>
        <v>-22.32186937611857</v>
      </c>
      <c r="F71" s="32">
        <f>D71/B71*100</f>
        <v>-23.098239208534007</v>
      </c>
    </row>
    <row r="72" spans="1:9" s="2" customFormat="1" ht="15.75" x14ac:dyDescent="0.25">
      <c r="A72" s="33" t="s">
        <v>55</v>
      </c>
      <c r="B72" s="60">
        <f>SUM(B73:B80)</f>
        <v>44583.40711</v>
      </c>
      <c r="C72" s="97">
        <f>SUM(C73:C80)</f>
        <v>46134</v>
      </c>
      <c r="D72" s="60">
        <f>SUM(D73:D80)</f>
        <v>-10298.333460000002</v>
      </c>
      <c r="E72" s="3">
        <f t="shared" si="6"/>
        <v>-22.322654571465733</v>
      </c>
      <c r="F72" s="64">
        <f t="shared" ref="F72:F79" si="7">D72/B72*100</f>
        <v>-23.099027480315875</v>
      </c>
    </row>
    <row r="73" spans="1:9" s="2" customFormat="1" ht="30" customHeight="1" x14ac:dyDescent="0.25">
      <c r="A73" s="34" t="s">
        <v>56</v>
      </c>
      <c r="B73" s="35">
        <f>[1]район!B67+[1]поселения!B67</f>
        <v>24000</v>
      </c>
      <c r="C73" s="78">
        <f>[1]район!C67+[1]поселения!C67</f>
        <v>0</v>
      </c>
      <c r="D73" s="35">
        <f>[1]район!D67+[1]поселения!D67</f>
        <v>0</v>
      </c>
      <c r="E73" s="26">
        <v>0</v>
      </c>
      <c r="F73" s="98">
        <f t="shared" si="7"/>
        <v>0</v>
      </c>
    </row>
    <row r="74" spans="1:9" s="2" customFormat="1" ht="30" customHeight="1" x14ac:dyDescent="0.25">
      <c r="A74" s="34" t="s">
        <v>57</v>
      </c>
      <c r="B74" s="35">
        <f>[1]район!B68+[1]поселения!B68</f>
        <v>-15000</v>
      </c>
      <c r="C74" s="78">
        <f>[1]район!C68+[1]поселения!C68</f>
        <v>0</v>
      </c>
      <c r="D74" s="35">
        <f>[1]район!D68+[1]поселения!D68</f>
        <v>-15000</v>
      </c>
      <c r="E74" s="26">
        <v>0</v>
      </c>
      <c r="F74" s="98">
        <f t="shared" si="7"/>
        <v>100</v>
      </c>
      <c r="H74" s="35"/>
    </row>
    <row r="75" spans="1:9" s="2" customFormat="1" ht="33" customHeight="1" x14ac:dyDescent="0.25">
      <c r="A75" s="34" t="s">
        <v>60</v>
      </c>
      <c r="B75" s="35">
        <f>[1]район!B69</f>
        <v>74316</v>
      </c>
      <c r="C75" s="78">
        <v>0</v>
      </c>
      <c r="D75" s="35">
        <f>[1]район!D69</f>
        <v>24000</v>
      </c>
      <c r="E75" s="26">
        <v>0</v>
      </c>
      <c r="F75" s="98">
        <f t="shared" si="7"/>
        <v>32.294526077829808</v>
      </c>
    </row>
    <row r="76" spans="1:9" s="2" customFormat="1" ht="15.75" x14ac:dyDescent="0.25">
      <c r="A76" s="34" t="s">
        <v>61</v>
      </c>
      <c r="B76" s="35">
        <f>[1]район!B70</f>
        <v>-74316</v>
      </c>
      <c r="C76" s="78">
        <v>0</v>
      </c>
      <c r="D76" s="35">
        <f>[1]район!D70</f>
        <v>-24000</v>
      </c>
      <c r="E76" s="26">
        <v>0</v>
      </c>
      <c r="F76" s="98">
        <f t="shared" si="7"/>
        <v>32.294526077829808</v>
      </c>
    </row>
    <row r="77" spans="1:9" ht="31.5" x14ac:dyDescent="0.25">
      <c r="A77" s="34" t="s">
        <v>65</v>
      </c>
      <c r="B77" s="99">
        <v>-2000</v>
      </c>
      <c r="C77" s="78">
        <v>0</v>
      </c>
      <c r="D77" s="35">
        <f>[1]район!D71</f>
        <v>0</v>
      </c>
      <c r="E77" s="26">
        <v>0</v>
      </c>
      <c r="F77" s="98">
        <f t="shared" si="7"/>
        <v>0</v>
      </c>
    </row>
    <row r="78" spans="1:9" ht="15.75" x14ac:dyDescent="0.25">
      <c r="A78" s="34" t="s">
        <v>66</v>
      </c>
      <c r="B78" s="99">
        <v>2000</v>
      </c>
      <c r="C78" s="78">
        <v>0</v>
      </c>
      <c r="D78" s="35">
        <f>[1]район!D72</f>
        <v>0</v>
      </c>
      <c r="E78" s="26">
        <v>0</v>
      </c>
      <c r="F78" s="98">
        <f t="shared" si="7"/>
        <v>0</v>
      </c>
    </row>
    <row r="79" spans="1:9" ht="15.75" x14ac:dyDescent="0.25">
      <c r="A79" s="28" t="s">
        <v>58</v>
      </c>
      <c r="B79" s="65">
        <f>[1]район!B73+[1]поселения!B69</f>
        <v>35583.40711</v>
      </c>
      <c r="C79" s="100">
        <f>[1]район!C73+[1]поселения!C69</f>
        <v>18592</v>
      </c>
      <c r="D79" s="35">
        <f>[1]район!D73+[1]поселения!D69</f>
        <v>-44903</v>
      </c>
      <c r="E79" s="65">
        <f>D79/C79%</f>
        <v>-241.51785714285717</v>
      </c>
      <c r="F79" s="98">
        <f t="shared" si="7"/>
        <v>-126.19083906493292</v>
      </c>
    </row>
    <row r="80" spans="1:9" ht="31.5" x14ac:dyDescent="0.25">
      <c r="A80" s="36" t="s">
        <v>59</v>
      </c>
      <c r="B80" s="35">
        <f>[1]район!B74</f>
        <v>0</v>
      </c>
      <c r="C80" s="101">
        <f>[1]район!C74</f>
        <v>27542</v>
      </c>
      <c r="D80" s="65">
        <f>[1]район!D74</f>
        <v>49604.666539999998</v>
      </c>
      <c r="E80" s="65">
        <f>D80/C80%</f>
        <v>180.1055353278629</v>
      </c>
      <c r="F80" s="98">
        <v>0</v>
      </c>
    </row>
    <row r="81" spans="1:5" ht="15.75" x14ac:dyDescent="0.25">
      <c r="A81" s="69"/>
      <c r="B81" s="69"/>
      <c r="C81" s="66"/>
      <c r="D81" s="68"/>
      <c r="E81" s="37"/>
    </row>
    <row r="82" spans="1:5" ht="15.75" x14ac:dyDescent="0.25">
      <c r="A82" s="67"/>
      <c r="B82" s="67"/>
      <c r="C82" s="70"/>
      <c r="D82" s="70"/>
      <c r="E82" s="71"/>
    </row>
    <row r="83" spans="1:5" ht="15.75" x14ac:dyDescent="0.25">
      <c r="A83" s="72"/>
      <c r="B83" s="72"/>
      <c r="C83" s="73"/>
      <c r="D83" s="74"/>
      <c r="E83" s="1"/>
    </row>
    <row r="84" spans="1:5" x14ac:dyDescent="0.25">
      <c r="C84" s="75"/>
      <c r="D84" s="72"/>
      <c r="E84" s="76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2019-06-20T06:57:20Z</dcterms:modified>
</cp:coreProperties>
</file>