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10620" activeTab="0"/>
  </bookViews>
  <sheets>
    <sheet name="консолидированный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Преображенская Татьяна Федоровна</author>
  </authors>
  <commentList>
    <comment ref="C74" authorId="0">
      <text>
        <r>
          <rPr>
            <b/>
            <sz val="9"/>
            <rFont val="Tahoma"/>
            <family val="2"/>
          </rPr>
          <t>500 вр по району+500вр по поселениям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<sst xmlns="http://schemas.openxmlformats.org/spreadsheetml/2006/main" count="88" uniqueCount="74">
  <si>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</si>
  <si>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</si>
  <si>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</si>
  <si>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</si>
  <si>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</si>
  <si>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</si>
  <si>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</si>
  <si>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</si>
  <si>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</si>
  <si>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</si>
  <si>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</si>
  <si>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 Дотации</t>
  </si>
  <si>
    <t>Прочие безвозмездные</t>
  </si>
  <si>
    <t xml:space="preserve">            Р А С Х О Д 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</si>
  <si>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</si>
  <si>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</si>
  <si>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</si>
  <si>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</si>
  <si>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</si>
  <si>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</si>
  <si>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</si>
  <si>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Источники покрытия дефицита</t>
  </si>
  <si>
    <t>Земельный налог</t>
  </si>
  <si>
    <t>Национальная оборона</t>
  </si>
  <si>
    <t xml:space="preserve">       ИСПОЛНЕНИЕ  БЮДЖЕТА  МО  "ПРИМОРСКИЙ  МУНИЦИПАЛЬНЫЙ  РАЙОН"</t>
  </si>
  <si>
    <t>тыс. руб.</t>
  </si>
  <si>
    <t>Налог на имущество физ.лиц</t>
  </si>
  <si>
    <t>Невыясненные платежи</t>
  </si>
  <si>
    <t>Налог на доходы физических лиц</t>
  </si>
  <si>
    <t xml:space="preserve">   - Субсидии</t>
  </si>
  <si>
    <t>Жилищно-коммунальное хозяйство</t>
  </si>
  <si>
    <t>Физическая культура и спорт</t>
  </si>
  <si>
    <t>Обслуживание муниципального долга</t>
  </si>
  <si>
    <t>Культура и кинематография</t>
  </si>
  <si>
    <t>Акцизы</t>
  </si>
  <si>
    <t>Налог, взимаемый  в связи с применением патентной системы налогообложения</t>
  </si>
  <si>
    <t>Превышение доходов над расходами (+),  дефицит (-)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</si>
  <si>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</si>
  <si>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</si>
  <si>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</si>
  <si>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</si>
  <si>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>Штрафные санкции, возмещение ущерба</t>
  </si>
  <si>
    <t>Консолидированный отчет</t>
  </si>
  <si>
    <t>В С Е Г О  ДОХОДОВ С ОБОРОТАМИ</t>
  </si>
  <si>
    <t>В С Е Г О  РАСХОДОВ С ОБОРОТАМИ</t>
  </si>
  <si>
    <t>В Н У Т Р Е Н Н И Е  О Б О Р О Т Ы</t>
  </si>
  <si>
    <t xml:space="preserve">И Т О Г О   Д О Х О Д О В </t>
  </si>
  <si>
    <t>справочно:</t>
  </si>
  <si>
    <t>И Т О Г О  Р А С Х О Д О В</t>
  </si>
  <si>
    <t xml:space="preserve"> - получение бюджетных кредитов </t>
  </si>
  <si>
    <t xml:space="preserve"> - погашение бюджетных кредитов </t>
  </si>
  <si>
    <t>Иные межбюджетные трансферты</t>
  </si>
  <si>
    <t xml:space="preserve"> - предоставление бюджетных кредитов </t>
  </si>
  <si>
    <t xml:space="preserve"> - возврат бюджетных кредитов 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</si>
  <si>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</si>
  <si>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</si>
  <si>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 xml:space="preserve">   -Безвозмезд из бюджетов других уровней</t>
  </si>
  <si>
    <t>Перечисления для осуществления возврата (зачета)</t>
  </si>
  <si>
    <t xml:space="preserve">в т.ч а)  оплата труда     </t>
  </si>
  <si>
    <t>б)увеличение стоим. основных средств</t>
  </si>
  <si>
    <t>б)  безвозмездные перечисления государственным муниципальным организациям</t>
  </si>
  <si>
    <t xml:space="preserve"> безвозмездные перечисления государственным и муниципальным организациям</t>
  </si>
  <si>
    <t>увеличение стоимости основных средств</t>
  </si>
  <si>
    <t>в том числе :</t>
  </si>
  <si>
    <t xml:space="preserve">                  а) оплата труда</t>
  </si>
  <si>
    <t>в т.ч.         а) оплата труда</t>
  </si>
  <si>
    <t xml:space="preserve">Здравоохранение </t>
  </si>
  <si>
    <t>в т.ч.        а) оплата труда</t>
  </si>
  <si>
    <t>Средства массовой информации</t>
  </si>
  <si>
    <t>из них:</t>
  </si>
  <si>
    <t>в соответствии с Инструкицей № 191н особенность отражении плана в отчетности</t>
  </si>
  <si>
    <t>X</t>
  </si>
  <si>
    <t>превышение доходов над расходами (+), дефицит (-) в кассовом плане</t>
  </si>
  <si>
    <t xml:space="preserve"> Д О Х О Д Ы                 НАЛОГОВЫЕ  и  НЕНАЛОГОВЫЕ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</si>
</sst>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63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13"/>
      <name val="Arial Cyr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" fontId="40" fillId="0" borderId="2">
      <alignment horizontal="right" shrinkToFit="1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1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wrapText="1"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3" fontId="58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1" fontId="58" fillId="0" borderId="12" xfId="0" applyNumberFormat="1" applyFont="1" applyFill="1" applyBorder="1" applyAlignment="1" applyProtection="1">
      <alignment/>
      <protection/>
    </xf>
    <xf numFmtId="1" fontId="58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>
      <alignment/>
    </xf>
    <xf numFmtId="0" fontId="58" fillId="0" borderId="21" xfId="0" applyNumberFormat="1" applyFont="1" applyFill="1" applyBorder="1" applyAlignment="1" applyProtection="1">
      <alignment horizontal="center" wrapText="1"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10" fillId="0" borderId="12" xfId="0" applyNumberFormat="1" applyFont="1" applyFill="1" applyBorder="1" applyAlignment="1" applyProtection="1">
      <alignment/>
      <protection/>
    </xf>
    <xf numFmtId="1" fontId="59" fillId="0" borderId="12" xfId="0" applyNumberFormat="1" applyFont="1" applyFill="1" applyBorder="1" applyAlignment="1" applyProtection="1">
      <alignment/>
      <protection/>
    </xf>
    <xf numFmtId="1" fontId="59" fillId="0" borderId="12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3" fontId="58" fillId="0" borderId="18" xfId="0" applyNumberFormat="1" applyFont="1" applyFill="1" applyBorder="1" applyAlignment="1" applyProtection="1">
      <alignment/>
      <protection/>
    </xf>
    <xf numFmtId="1" fontId="58" fillId="0" borderId="18" xfId="0" applyNumberFormat="1" applyFont="1" applyFill="1" applyBorder="1" applyAlignment="1" applyProtection="1">
      <alignment/>
      <protection/>
    </xf>
    <xf numFmtId="1" fontId="58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1" fontId="59" fillId="0" borderId="18" xfId="0" applyNumberFormat="1" applyFont="1" applyFill="1" applyBorder="1" applyAlignment="1" applyProtection="1">
      <alignment/>
      <protection/>
    </xf>
    <xf numFmtId="1" fontId="59" fillId="0" borderId="18" xfId="0" applyNumberFormat="1" applyFont="1" applyFill="1" applyBorder="1" applyAlignment="1">
      <alignment/>
    </xf>
    <xf numFmtId="3" fontId="58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wrapText="1"/>
      <protection/>
    </xf>
    <xf numFmtId="0" fontId="6" fillId="0" borderId="12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wrapText="1"/>
      <protection/>
    </xf>
    <xf numFmtId="3" fontId="58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wrapText="1"/>
      <protection locked="0"/>
    </xf>
    <xf numFmtId="3" fontId="9" fillId="0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 locked="0"/>
    </xf>
    <xf numFmtId="3" fontId="58" fillId="0" borderId="12" xfId="0" applyNumberFormat="1" applyFont="1" applyFill="1" applyBorder="1" applyAlignment="1" applyProtection="1">
      <alignment wrapText="1"/>
      <protection/>
    </xf>
    <xf numFmtId="3" fontId="60" fillId="0" borderId="12" xfId="0" applyNumberFormat="1" applyFont="1" applyFill="1" applyBorder="1" applyAlignment="1">
      <alignment/>
    </xf>
    <xf numFmtId="1" fontId="58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59" fillId="0" borderId="18" xfId="0" applyNumberFormat="1" applyFont="1" applyFill="1" applyBorder="1" applyAlignment="1" applyProtection="1">
      <alignment/>
      <protection/>
    </xf>
    <xf numFmtId="3" fontId="59" fillId="0" borderId="24" xfId="0" applyNumberFormat="1" applyFont="1" applyFill="1" applyBorder="1" applyAlignment="1" applyProtection="1">
      <alignment/>
      <protection/>
    </xf>
    <xf numFmtId="3" fontId="3" fillId="32" borderId="12" xfId="0" applyNumberFormat="1" applyFont="1" applyFill="1" applyBorder="1" applyAlignment="1" applyProtection="1">
      <alignment/>
      <protection locked="0"/>
    </xf>
    <xf numFmtId="3" fontId="2" fillId="32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58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61" fillId="0" borderId="12" xfId="0" applyNumberFormat="1" applyFont="1" applyFill="1" applyBorder="1" applyAlignment="1" applyProtection="1">
      <alignment wrapText="1"/>
      <protection/>
    </xf>
    <xf numFmtId="0" fontId="3" fillId="0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/>
      <protection locked="0"/>
    </xf>
    <xf numFmtId="173" fontId="2" fillId="32" borderId="12" xfId="0" applyNumberFormat="1" applyFont="1" applyFill="1" applyBorder="1" applyAlignment="1" applyProtection="1">
      <alignment/>
      <protection locked="0"/>
    </xf>
    <xf numFmtId="0" fontId="37" fillId="0" borderId="12" xfId="0" applyNumberFormat="1" applyFont="1" applyFill="1" applyBorder="1" applyAlignment="1" applyProtection="1">
      <alignment wrapText="1"/>
      <protection/>
    </xf>
    <xf numFmtId="1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NumberFormat="1" applyFont="1" applyFill="1" applyBorder="1" applyAlignment="1" applyProtection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7;&#1088;&#1072;&#1074;&#1082;&#1080;%20&#1087;&#1086;%20&#1080;&#1089;&#1087;&#1086;&#1083;&#1085;&#1077;&#1085;&#1080;&#1102;%202020\7_&#1057;&#1055;&#1056;&#1040;&#1042;&#1050;&#1040;%20&#1085;&#1072;%201%20&#1080;&#1102;&#1083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(по кассовому плану)"/>
      <sheetName val="поселения ( по к.п.)"/>
      <sheetName val="свод (по к.п.)"/>
      <sheetName val="Депутаты (по к.п.)"/>
    </sheetNames>
    <sheetDataSet>
      <sheetData sheetId="0">
        <row r="5">
          <cell r="B5" t="str">
            <v>План на 2020 г.</v>
          </cell>
          <cell r="C5" t="str">
            <v>Исполнено на 1.07.2019 г.</v>
          </cell>
          <cell r="D5" t="str">
            <v>Исполнено на 1.07.2020 г.</v>
          </cell>
          <cell r="E5" t="str">
            <v>%  вып. к 2019 г</v>
          </cell>
          <cell r="F5" t="str">
            <v>% вып. к плану      2020 г</v>
          </cell>
        </row>
        <row r="8">
          <cell r="B8">
            <v>283886</v>
          </cell>
          <cell r="C8">
            <v>122120</v>
          </cell>
          <cell r="D8">
            <v>140463.88814</v>
          </cell>
        </row>
        <row r="9">
          <cell r="B9">
            <v>19610</v>
          </cell>
          <cell r="C9">
            <v>8534</v>
          </cell>
          <cell r="D9">
            <v>7974.82041</v>
          </cell>
        </row>
        <row r="10">
          <cell r="B10">
            <v>836</v>
          </cell>
          <cell r="C10">
            <v>266</v>
          </cell>
          <cell r="D10">
            <v>241.3156</v>
          </cell>
        </row>
        <row r="11">
          <cell r="B11">
            <v>5190.06824</v>
          </cell>
          <cell r="C11">
            <v>2574</v>
          </cell>
          <cell r="D11">
            <v>2599.85395</v>
          </cell>
        </row>
        <row r="12">
          <cell r="B12">
            <v>105</v>
          </cell>
          <cell r="C12">
            <v>10803</v>
          </cell>
          <cell r="D12">
            <v>42.03254</v>
          </cell>
        </row>
        <row r="13">
          <cell r="B13">
            <v>80</v>
          </cell>
          <cell r="C13">
            <v>78</v>
          </cell>
          <cell r="D13">
            <v>73.43789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11376.763</v>
          </cell>
          <cell r="C15">
            <v>5430</v>
          </cell>
          <cell r="D15">
            <v>3506.80388</v>
          </cell>
        </row>
        <row r="16">
          <cell r="B16">
            <v>2920</v>
          </cell>
          <cell r="C16">
            <v>2509</v>
          </cell>
          <cell r="D16">
            <v>4594.45277</v>
          </cell>
        </row>
        <row r="17">
          <cell r="B17">
            <v>9100</v>
          </cell>
          <cell r="C17">
            <v>7335</v>
          </cell>
          <cell r="D17">
            <v>2796.31232</v>
          </cell>
        </row>
        <row r="18">
          <cell r="B18">
            <v>103.214</v>
          </cell>
          <cell r="C18">
            <v>49</v>
          </cell>
          <cell r="D18">
            <v>142.41262</v>
          </cell>
        </row>
        <row r="19">
          <cell r="B19">
            <v>1055.80937</v>
          </cell>
          <cell r="C19">
            <v>3329</v>
          </cell>
          <cell r="D19">
            <v>1132.64436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3</v>
          </cell>
          <cell r="D21">
            <v>-14.16</v>
          </cell>
        </row>
        <row r="23">
          <cell r="B23">
            <v>479503.4</v>
          </cell>
          <cell r="D23">
            <v>244719</v>
          </cell>
        </row>
        <row r="24">
          <cell r="B24">
            <v>546688</v>
          </cell>
          <cell r="D24">
            <v>203318</v>
          </cell>
        </row>
        <row r="25">
          <cell r="B25">
            <v>0</v>
          </cell>
          <cell r="D25">
            <v>0</v>
          </cell>
        </row>
        <row r="26">
          <cell r="B26">
            <v>51661</v>
          </cell>
        </row>
        <row r="28">
          <cell r="B28">
            <v>6000</v>
          </cell>
          <cell r="C28">
            <v>1560</v>
          </cell>
          <cell r="D28">
            <v>5450.8</v>
          </cell>
        </row>
        <row r="30">
          <cell r="B30">
            <v>-821.1</v>
          </cell>
          <cell r="C30">
            <v>-431</v>
          </cell>
          <cell r="D30">
            <v>-295</v>
          </cell>
        </row>
        <row r="70">
          <cell r="B70">
            <v>50000</v>
          </cell>
          <cell r="C70">
            <v>0</v>
          </cell>
          <cell r="D70">
            <v>0</v>
          </cell>
        </row>
        <row r="71">
          <cell r="B71">
            <v>-24000</v>
          </cell>
          <cell r="C71">
            <v>-15000</v>
          </cell>
          <cell r="D71">
            <v>-4500</v>
          </cell>
        </row>
        <row r="72">
          <cell r="B72">
            <v>79236</v>
          </cell>
          <cell r="C72">
            <v>24000</v>
          </cell>
          <cell r="D72">
            <v>0</v>
          </cell>
        </row>
        <row r="73">
          <cell r="B73">
            <v>-79236</v>
          </cell>
          <cell r="C73">
            <v>-24000</v>
          </cell>
          <cell r="D73">
            <v>0</v>
          </cell>
        </row>
        <row r="74">
          <cell r="B74">
            <v>-2000</v>
          </cell>
          <cell r="C74">
            <v>0</v>
          </cell>
          <cell r="D74">
            <v>0</v>
          </cell>
        </row>
        <row r="75">
          <cell r="B75">
            <v>2000</v>
          </cell>
          <cell r="C75">
            <v>0</v>
          </cell>
          <cell r="D75">
            <v>0</v>
          </cell>
        </row>
        <row r="76">
          <cell r="B76">
            <v>32997</v>
          </cell>
          <cell r="C76">
            <v>-29955</v>
          </cell>
          <cell r="D76">
            <v>-54162</v>
          </cell>
        </row>
        <row r="77">
          <cell r="B77">
            <v>0</v>
          </cell>
          <cell r="D77">
            <v>48149</v>
          </cell>
        </row>
      </sheetData>
      <sheetData sheetId="1">
        <row r="3">
          <cell r="A3" t="str">
            <v>на  1 июля 2020 года </v>
          </cell>
        </row>
        <row r="8">
          <cell r="B8">
            <v>17222</v>
          </cell>
          <cell r="C8">
            <v>7400</v>
          </cell>
          <cell r="D8">
            <v>8511.48356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45.225</v>
          </cell>
          <cell r="C10">
            <v>4630</v>
          </cell>
          <cell r="D10">
            <v>18.01394</v>
          </cell>
        </row>
        <row r="11">
          <cell r="B11">
            <v>7890</v>
          </cell>
          <cell r="C11">
            <v>1276</v>
          </cell>
          <cell r="D11">
            <v>1084.76958</v>
          </cell>
        </row>
        <row r="12">
          <cell r="B12">
            <v>33211.303</v>
          </cell>
          <cell r="C12">
            <v>11667</v>
          </cell>
          <cell r="D12">
            <v>11430.64614</v>
          </cell>
        </row>
        <row r="13">
          <cell r="B13">
            <v>99</v>
          </cell>
          <cell r="C13">
            <v>41</v>
          </cell>
          <cell r="D13">
            <v>28.56</v>
          </cell>
        </row>
        <row r="14">
          <cell r="B14">
            <v>0</v>
          </cell>
          <cell r="C14">
            <v>0.04</v>
          </cell>
          <cell r="D14">
            <v>0</v>
          </cell>
        </row>
        <row r="15">
          <cell r="B15">
            <v>23149.034</v>
          </cell>
          <cell r="C15">
            <v>10000</v>
          </cell>
          <cell r="D15">
            <v>12148.62573</v>
          </cell>
        </row>
        <row r="16">
          <cell r="B16">
            <v>6782.33378</v>
          </cell>
          <cell r="C16">
            <v>3062</v>
          </cell>
          <cell r="D16">
            <v>1309.77125</v>
          </cell>
        </row>
        <row r="17">
          <cell r="B17">
            <v>13868.744</v>
          </cell>
          <cell r="C17">
            <v>4217</v>
          </cell>
          <cell r="D17">
            <v>2592.21471</v>
          </cell>
        </row>
        <row r="18">
          <cell r="B18">
            <v>269.06622</v>
          </cell>
          <cell r="C18">
            <v>60</v>
          </cell>
          <cell r="D18">
            <v>207.68134</v>
          </cell>
        </row>
        <row r="19">
          <cell r="B19">
            <v>507.5</v>
          </cell>
          <cell r="C19">
            <v>465</v>
          </cell>
          <cell r="D19">
            <v>201.98872</v>
          </cell>
        </row>
        <row r="20">
          <cell r="B20">
            <v>0</v>
          </cell>
          <cell r="C20">
            <v>-11</v>
          </cell>
          <cell r="D20">
            <v>0</v>
          </cell>
        </row>
        <row r="26">
          <cell r="B26">
            <v>462</v>
          </cell>
          <cell r="C26">
            <v>1102</v>
          </cell>
          <cell r="D26">
            <v>461.6</v>
          </cell>
        </row>
        <row r="27">
          <cell r="B27">
            <v>12</v>
          </cell>
        </row>
        <row r="36">
          <cell r="B36">
            <v>3086.4</v>
          </cell>
        </row>
        <row r="63">
          <cell r="B63">
            <v>0</v>
          </cell>
          <cell r="C63">
            <v>0</v>
          </cell>
          <cell r="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5">
          <cell r="B65">
            <v>10324.3</v>
          </cell>
          <cell r="C65">
            <v>6708</v>
          </cell>
          <cell r="D65">
            <v>-10590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B130" sqref="B130"/>
    </sheetView>
  </sheetViews>
  <sheetFormatPr defaultColWidth="9.00390625" defaultRowHeight="12.75"/>
  <cols>
    <col min="1" max="1" width="39.75390625" style="0" customWidth="1"/>
    <col min="2" max="2" width="12.75390625" style="0" customWidth="1"/>
    <col min="3" max="3" width="11.375" style="0" customWidth="1"/>
    <col min="4" max="4" width="12.625" style="0" customWidth="1"/>
    <col min="5" max="5" width="10.625" style="0" customWidth="1"/>
    <col min="6" max="6" width="11.875" style="0" customWidth="1"/>
  </cols>
  <sheetData>
    <row r="1" spans="1:6" ht="16.5">
      <c r="A1" s="70" t="s">
        <v>42</v>
      </c>
      <c r="B1" s="70"/>
      <c r="C1" s="70"/>
      <c r="D1" s="70"/>
      <c r="E1" s="70"/>
      <c r="F1" s="70"/>
    </row>
    <row r="2" spans="1:6" ht="15.75">
      <c r="A2" s="68" t="s">
        <v>24</v>
      </c>
      <c r="B2" s="68"/>
      <c r="C2" s="68"/>
      <c r="D2" s="68"/>
      <c r="E2" s="68"/>
      <c r="F2" s="68"/>
    </row>
    <row r="3" spans="1:6" ht="15.75">
      <c r="A3" s="69" t="str">
        <f>'[1]поселения ( по к.п.)'!A3</f>
        <v>на  1 июля 2020 года </v>
      </c>
      <c r="B3" s="69"/>
      <c r="C3" s="69"/>
      <c r="D3" s="69"/>
      <c r="E3" s="69"/>
      <c r="F3" s="69"/>
    </row>
    <row r="4" spans="1:6" ht="15.75">
      <c r="A4" s="2"/>
      <c r="B4" s="2"/>
      <c r="C4" s="2"/>
      <c r="D4" s="2"/>
      <c r="E4" s="2"/>
      <c r="F4" s="1"/>
    </row>
    <row r="5" spans="1:6" ht="15.75">
      <c r="A5" s="4"/>
      <c r="B5" s="4"/>
      <c r="C5" s="5"/>
      <c r="D5" s="6"/>
      <c r="E5" s="1"/>
      <c r="F5" s="7" t="s">
        <v>25</v>
      </c>
    </row>
    <row r="6" spans="1:6" ht="24">
      <c r="A6" s="71"/>
      <c r="B6" s="27" t="str">
        <f>'[1]район (по кассовому плану)'!B5</f>
        <v>План на 2020 г.</v>
      </c>
      <c r="C6" s="8" t="str">
        <f>'[1]район (по кассовому плану)'!C5</f>
        <v>Исполнено на 1.07.2019 г.</v>
      </c>
      <c r="D6" s="28" t="str">
        <f>'[1]район (по кассовому плану)'!D5</f>
        <v>Исполнено на 1.07.2020 г.</v>
      </c>
      <c r="E6" s="9" t="str">
        <f>'[1]район (по кассовому плану)'!E5</f>
        <v>%  вып. к 2019 г</v>
      </c>
      <c r="F6" s="10" t="str">
        <f>'[1]район (по кассовому плану)'!F5</f>
        <v>% вып. к плану      2020 г</v>
      </c>
    </row>
    <row r="7" spans="1:6" ht="15.75">
      <c r="A7" s="11">
        <v>1</v>
      </c>
      <c r="B7" s="12">
        <v>2</v>
      </c>
      <c r="C7" s="13">
        <v>3</v>
      </c>
      <c r="D7" s="11">
        <v>4</v>
      </c>
      <c r="E7" s="12">
        <v>5</v>
      </c>
      <c r="F7" s="14">
        <v>6</v>
      </c>
    </row>
    <row r="8" spans="1:6" ht="38.25" customHeight="1">
      <c r="A8" s="22" t="s">
        <v>73</v>
      </c>
      <c r="B8" s="31">
        <f>SUM(B9:B24)</f>
        <v>437307.06061</v>
      </c>
      <c r="C8" s="31">
        <f>SUM(C9:C24)</f>
        <v>205837.04</v>
      </c>
      <c r="D8" s="31">
        <f>SUM(D9:D24)</f>
        <v>201087.56944999992</v>
      </c>
      <c r="E8" s="32">
        <f>D8/C8%</f>
        <v>97.69260646674665</v>
      </c>
      <c r="F8" s="33">
        <f aca="true" t="shared" si="0" ref="F8:F23">D8/B8*100</f>
        <v>45.98315178572756</v>
      </c>
    </row>
    <row r="9" spans="1:6" ht="31.5">
      <c r="A9" s="29" t="s">
        <v>28</v>
      </c>
      <c r="B9" s="34">
        <f>'[1]район (по кассовому плану)'!B8+'[1]поселения ( по к.п.)'!B8</f>
        <v>301108</v>
      </c>
      <c r="C9" s="34">
        <f>'[1]район (по кассовому плану)'!C8+'[1]поселения ( по к.п.)'!C8</f>
        <v>129520</v>
      </c>
      <c r="D9" s="54">
        <f>'[1]район (по кассовому плану)'!D8+'[1]поселения ( по к.п.)'!D8</f>
        <v>148975.3717</v>
      </c>
      <c r="E9" s="37">
        <f aca="true" t="shared" si="1" ref="E9:E24">D9/C9%</f>
        <v>115.02113318406423</v>
      </c>
      <c r="F9" s="38">
        <f t="shared" si="0"/>
        <v>49.47572688204897</v>
      </c>
    </row>
    <row r="10" spans="1:6" ht="15.75">
      <c r="A10" s="29" t="s">
        <v>34</v>
      </c>
      <c r="B10" s="34">
        <f>'[1]район (по кассовому плану)'!B9+'[1]поселения ( по к.п.)'!B9</f>
        <v>19610</v>
      </c>
      <c r="C10" s="34">
        <f>'[1]район (по кассовому плану)'!C9+'[1]поселения ( по к.п.)'!C9</f>
        <v>8534</v>
      </c>
      <c r="D10" s="54">
        <f>'[1]район (по кассовому плану)'!D9+'[1]поселения ( по к.п.)'!D9</f>
        <v>7974.82041</v>
      </c>
      <c r="E10" s="37">
        <f t="shared" si="1"/>
        <v>93.44762608389969</v>
      </c>
      <c r="F10" s="38">
        <f t="shared" si="0"/>
        <v>40.66711070882203</v>
      </c>
    </row>
    <row r="11" spans="1:6" ht="47.25">
      <c r="A11" s="29" t="s">
        <v>35</v>
      </c>
      <c r="B11" s="34">
        <f>'[1]район (по кассовому плану)'!B10</f>
        <v>836</v>
      </c>
      <c r="C11" s="34">
        <f>'[1]район (по кассовому плану)'!C10</f>
        <v>266</v>
      </c>
      <c r="D11" s="54">
        <f>'[1]район (по кассовому плану)'!D10</f>
        <v>241.3156</v>
      </c>
      <c r="E11" s="37">
        <f t="shared" si="1"/>
        <v>90.72015037593984</v>
      </c>
      <c r="F11" s="38">
        <f t="shared" si="0"/>
        <v>28.865502392344496</v>
      </c>
    </row>
    <row r="12" spans="1:6" ht="31.5">
      <c r="A12" s="29" t="s">
        <v>0</v>
      </c>
      <c r="B12" s="35">
        <f>'[1]район (по кассовому плану)'!B11</f>
        <v>5190.06824</v>
      </c>
      <c r="C12" s="34">
        <f>'[1]район (по кассовому плану)'!C11</f>
        <v>2574</v>
      </c>
      <c r="D12" s="54">
        <f>'[1]район (по кассовому плану)'!D11</f>
        <v>2599.85395</v>
      </c>
      <c r="E12" s="37">
        <f t="shared" si="1"/>
        <v>101.00442696192698</v>
      </c>
      <c r="F12" s="38">
        <f t="shared" si="0"/>
        <v>50.09286640901662</v>
      </c>
    </row>
    <row r="13" spans="1:6" ht="18" customHeight="1">
      <c r="A13" s="29" t="s">
        <v>1</v>
      </c>
      <c r="B13" s="35">
        <f>'[1]район (по кассовому плану)'!B12+'[1]поселения ( по к.п.)'!B10</f>
        <v>150.225</v>
      </c>
      <c r="C13" s="34">
        <f>'[1]район (по кассовому плану)'!C12+'[1]поселения ( по к.п.)'!C10</f>
        <v>15433</v>
      </c>
      <c r="D13" s="54">
        <f>'[1]район (по кассовому плану)'!D12+'[1]поселения ( по к.п.)'!D10</f>
        <v>60.04648</v>
      </c>
      <c r="E13" s="37">
        <f t="shared" si="1"/>
        <v>0.38907846821745606</v>
      </c>
      <c r="F13" s="38">
        <f t="shared" si="0"/>
        <v>39.97103012148444</v>
      </c>
    </row>
    <row r="14" spans="1:6" ht="15.75">
      <c r="A14" s="29" t="s">
        <v>26</v>
      </c>
      <c r="B14" s="35">
        <f>'[1]поселения ( по к.п.)'!B11</f>
        <v>7890</v>
      </c>
      <c r="C14" s="34">
        <f>'[1]поселения ( по к.п.)'!C11</f>
        <v>1276</v>
      </c>
      <c r="D14" s="54">
        <f>'[1]поселения ( по к.п.)'!D11</f>
        <v>1084.76958</v>
      </c>
      <c r="E14" s="37">
        <f t="shared" si="1"/>
        <v>85.01328996865203</v>
      </c>
      <c r="F14" s="38">
        <f t="shared" si="0"/>
        <v>13.748663878326994</v>
      </c>
    </row>
    <row r="15" spans="1:6" ht="15.75">
      <c r="A15" s="29" t="s">
        <v>22</v>
      </c>
      <c r="B15" s="35">
        <f>'[1]поселения ( по к.п.)'!B12</f>
        <v>33211.303</v>
      </c>
      <c r="C15" s="34">
        <f>'[1]поселения ( по к.п.)'!C12</f>
        <v>11667</v>
      </c>
      <c r="D15" s="54">
        <f>'[1]поселения ( по к.п.)'!D12</f>
        <v>11430.64614</v>
      </c>
      <c r="E15" s="37">
        <f t="shared" si="1"/>
        <v>97.97416765235279</v>
      </c>
      <c r="F15" s="38">
        <f t="shared" si="0"/>
        <v>34.41793939852345</v>
      </c>
    </row>
    <row r="16" spans="1:6" ht="15.75">
      <c r="A16" s="29" t="s">
        <v>2</v>
      </c>
      <c r="B16" s="35">
        <f>'[1]район (по кассовому плану)'!B13+'[1]поселения ( по к.п.)'!B13</f>
        <v>179</v>
      </c>
      <c r="C16" s="34">
        <f>'[1]район (по кассовому плану)'!C13+'[1]поселения ( по к.п.)'!C13</f>
        <v>119</v>
      </c>
      <c r="D16" s="54">
        <f>'[1]район (по кассовому плану)'!D13+'[1]поселения ( по к.п.)'!D13</f>
        <v>101.99789</v>
      </c>
      <c r="E16" s="37">
        <f t="shared" si="1"/>
        <v>85.71251260504202</v>
      </c>
      <c r="F16" s="38">
        <f t="shared" si="0"/>
        <v>56.98206145251397</v>
      </c>
    </row>
    <row r="17" spans="1:6" ht="47.25">
      <c r="A17" s="29" t="s">
        <v>3</v>
      </c>
      <c r="B17" s="35">
        <f>'[1]район (по кассовому плану)'!B14+'[1]поселения ( по к.п.)'!B14</f>
        <v>0</v>
      </c>
      <c r="C17" s="34">
        <f>'[1]район (по кассовому плану)'!C14+'[1]поселения ( по к.п.)'!C14</f>
        <v>0.04</v>
      </c>
      <c r="D17" s="54">
        <f>'[1]район (по кассовому плану)'!D14+'[1]поселения ( по к.п.)'!D14</f>
        <v>0</v>
      </c>
      <c r="E17" s="37">
        <f t="shared" si="1"/>
        <v>0</v>
      </c>
      <c r="F17" s="38">
        <v>0</v>
      </c>
    </row>
    <row r="18" spans="1:6" ht="63">
      <c r="A18" s="30" t="s">
        <v>54</v>
      </c>
      <c r="B18" s="35">
        <f>'[1]район (по кассовому плану)'!B15+'[1]поселения ( по к.п.)'!B15</f>
        <v>34525.797</v>
      </c>
      <c r="C18" s="34">
        <f>'[1]район (по кассовому плану)'!C15+'[1]поселения ( по к.п.)'!C15</f>
        <v>15430</v>
      </c>
      <c r="D18" s="54">
        <f>'[1]район (по кассовому плану)'!D15+'[1]поселения ( по к.п.)'!D15</f>
        <v>15655.42961</v>
      </c>
      <c r="E18" s="37">
        <f t="shared" si="1"/>
        <v>101.46098256642902</v>
      </c>
      <c r="F18" s="38">
        <f t="shared" si="0"/>
        <v>45.34415124435795</v>
      </c>
    </row>
    <row r="19" spans="1:6" ht="31.5">
      <c r="A19" s="30" t="s">
        <v>55</v>
      </c>
      <c r="B19" s="35">
        <f>'[1]район (по кассовому плану)'!B16</f>
        <v>2920</v>
      </c>
      <c r="C19" s="34">
        <f>'[1]район (по кассовому плану)'!C16</f>
        <v>2509</v>
      </c>
      <c r="D19" s="54">
        <f>'[1]район (по кассовому плану)'!D16</f>
        <v>4594.45277</v>
      </c>
      <c r="E19" s="37">
        <f t="shared" si="1"/>
        <v>183.11888282184137</v>
      </c>
      <c r="F19" s="38">
        <f t="shared" si="0"/>
        <v>157.3442729452055</v>
      </c>
    </row>
    <row r="20" spans="1:6" ht="31.5">
      <c r="A20" s="30" t="s">
        <v>4</v>
      </c>
      <c r="B20" s="35">
        <f>'[1]район (по кассовому плану)'!B17+'[1]поселения ( по к.п.)'!B16</f>
        <v>15882.33378</v>
      </c>
      <c r="C20" s="34">
        <f>'[1]район (по кассовому плану)'!C17+'[1]поселения ( по к.п.)'!C16</f>
        <v>10397</v>
      </c>
      <c r="D20" s="54">
        <f>'[1]район (по кассовому плану)'!D17+'[1]поселения ( по к.п.)'!D16</f>
        <v>4106.08357</v>
      </c>
      <c r="E20" s="37">
        <f t="shared" si="1"/>
        <v>39.49296498990093</v>
      </c>
      <c r="F20" s="38">
        <f t="shared" si="0"/>
        <v>25.853149964463217</v>
      </c>
    </row>
    <row r="21" spans="1:6" ht="47.25">
      <c r="A21" s="30" t="s">
        <v>5</v>
      </c>
      <c r="B21" s="35">
        <f>'[1]район (по кассовому плану)'!B18+'[1]поселения ( по к.п.)'!B17</f>
        <v>13971.958</v>
      </c>
      <c r="C21" s="34">
        <f>'[1]район (по кассовому плану)'!C18+'[1]поселения ( по к.п.)'!C17</f>
        <v>4266</v>
      </c>
      <c r="D21" s="54">
        <f>'[1]район (по кассовому плану)'!D18+'[1]поселения ( по к.п.)'!D17</f>
        <v>2734.6273300000003</v>
      </c>
      <c r="E21" s="37">
        <f t="shared" si="1"/>
        <v>64.10284411626817</v>
      </c>
      <c r="F21" s="38">
        <f t="shared" si="0"/>
        <v>19.572255585079773</v>
      </c>
    </row>
    <row r="22" spans="1:6" ht="31.5">
      <c r="A22" s="29" t="s">
        <v>41</v>
      </c>
      <c r="B22" s="35">
        <f>'[1]район (по кассовому плану)'!B19+'[1]поселения ( по к.п.)'!B18</f>
        <v>1324.8755899999999</v>
      </c>
      <c r="C22" s="34">
        <f>'[1]район (по кассовому плану)'!C19+'[1]поселения ( по к.п.)'!C18</f>
        <v>3389</v>
      </c>
      <c r="D22" s="54">
        <f>'[1]район (по кассовому плану)'!D19+'[1]поселения ( по к.п.)'!D18</f>
        <v>1340.3257</v>
      </c>
      <c r="E22" s="37">
        <f t="shared" si="1"/>
        <v>39.54929772794335</v>
      </c>
      <c r="F22" s="38">
        <f t="shared" si="0"/>
        <v>101.16615553313954</v>
      </c>
    </row>
    <row r="23" spans="1:6" ht="15.75">
      <c r="A23" s="29" t="s">
        <v>6</v>
      </c>
      <c r="B23" s="35">
        <f>'[1]район (по кассовому плану)'!B20+'[1]поселения ( по к.п.)'!B19</f>
        <v>507.5</v>
      </c>
      <c r="C23" s="34">
        <f>'[1]район (по кассовому плану)'!C20+'[1]поселения ( по к.п.)'!C19</f>
        <v>465</v>
      </c>
      <c r="D23" s="54">
        <f>'[1]район (по кассовому плану)'!D20+'[1]поселения ( по к.п.)'!D19</f>
        <v>201.98872</v>
      </c>
      <c r="E23" s="37">
        <f t="shared" si="1"/>
        <v>43.43843440860215</v>
      </c>
      <c r="F23" s="38">
        <f t="shared" si="0"/>
        <v>39.80073300492611</v>
      </c>
    </row>
    <row r="24" spans="1:6" ht="15.75">
      <c r="A24" s="29" t="s">
        <v>27</v>
      </c>
      <c r="B24" s="36">
        <f>'[1]район (по кассовому плану)'!B21+'[1]поселения ( по к.п.)'!B20</f>
        <v>0</v>
      </c>
      <c r="C24" s="34">
        <f>'[1]район (по кассовому плану)'!C21+'[1]поселения ( по к.п.)'!C20</f>
        <v>-8</v>
      </c>
      <c r="D24" s="55">
        <f>'[1]район (по кассовому плану)'!D21+'[1]поселения ( по к.п.)'!D20</f>
        <v>-14.16</v>
      </c>
      <c r="E24" s="37">
        <f t="shared" si="1"/>
        <v>177</v>
      </c>
      <c r="F24" s="38">
        <v>0</v>
      </c>
    </row>
    <row r="25" spans="1:6" ht="15.75">
      <c r="A25" s="60" t="s">
        <v>9</v>
      </c>
      <c r="B25" s="15">
        <f>B26+B27+B28+B29+B31+B33+B34+B32</f>
        <v>1083058.2999999998</v>
      </c>
      <c r="C25" s="15">
        <f>C26+C27+C28+C29+C31+C33+C34</f>
        <v>387520.16</v>
      </c>
      <c r="D25" s="15">
        <f>SUM(D26:D34)</f>
        <v>458159.10000000003</v>
      </c>
      <c r="E25" s="17">
        <f>D25/C25%</f>
        <v>118.22845552086892</v>
      </c>
      <c r="F25" s="18">
        <f aca="true" t="shared" si="2" ref="F25:F38">D25/B25*100</f>
        <v>42.302348820926824</v>
      </c>
    </row>
    <row r="26" spans="1:6" ht="15.75">
      <c r="A26" s="61" t="s">
        <v>10</v>
      </c>
      <c r="B26" s="49">
        <f>'[1]район (по кассовому плану)'!B23</f>
        <v>479503.4</v>
      </c>
      <c r="C26" s="49">
        <v>235160</v>
      </c>
      <c r="D26" s="49">
        <f>'[1]район (по кассовому плану)'!D23</f>
        <v>244719</v>
      </c>
      <c r="E26" s="25">
        <f>D26/C26%</f>
        <v>104.06489198843342</v>
      </c>
      <c r="F26" s="26">
        <f t="shared" si="2"/>
        <v>51.03592591835636</v>
      </c>
    </row>
    <row r="27" spans="1:6" ht="15.75">
      <c r="A27" s="45" t="s">
        <v>29</v>
      </c>
      <c r="B27" s="49">
        <f>'[1]район (по кассовому плану)'!B24</f>
        <v>546688</v>
      </c>
      <c r="C27" s="49">
        <v>141661</v>
      </c>
      <c r="D27" s="49">
        <f>'[1]район (по кассовому плану)'!D24</f>
        <v>203318</v>
      </c>
      <c r="E27" s="25">
        <f aca="true" t="shared" si="3" ref="E27:E34">D27/C27%</f>
        <v>143.52432920846246</v>
      </c>
      <c r="F27" s="26">
        <f t="shared" si="2"/>
        <v>37.190865722313276</v>
      </c>
    </row>
    <row r="28" spans="1:6" ht="15.75">
      <c r="A28" s="61" t="s">
        <v>11</v>
      </c>
      <c r="B28" s="49">
        <f>'[1]район (по кассовому плану)'!B25</f>
        <v>0</v>
      </c>
      <c r="C28" s="49">
        <v>0</v>
      </c>
      <c r="D28" s="49">
        <f>'[1]район (по кассовому плану)'!D25</f>
        <v>0</v>
      </c>
      <c r="E28" s="25">
        <v>0</v>
      </c>
      <c r="F28" s="26">
        <v>0</v>
      </c>
    </row>
    <row r="29" spans="1:6" ht="17.25" customHeight="1">
      <c r="A29" s="62" t="s">
        <v>51</v>
      </c>
      <c r="B29" s="23">
        <f>'[1]район (по кассовому плану)'!B26-512</f>
        <v>51149</v>
      </c>
      <c r="C29" s="49">
        <v>8045</v>
      </c>
      <c r="D29" s="56">
        <v>4427.7</v>
      </c>
      <c r="E29" s="25">
        <f t="shared" si="3"/>
        <v>55.0366687383468</v>
      </c>
      <c r="F29" s="26">
        <f t="shared" si="2"/>
        <v>8.656474222369939</v>
      </c>
    </row>
    <row r="30" spans="1:6" ht="15.75">
      <c r="A30" s="78" t="s">
        <v>56</v>
      </c>
      <c r="B30" s="23"/>
      <c r="C30" s="23">
        <v>0</v>
      </c>
      <c r="D30" s="72">
        <f>'[1]район (по кассовому плану)'!D27</f>
        <v>0</v>
      </c>
      <c r="E30" s="25" t="e">
        <f t="shared" si="3"/>
        <v>#DIV/0!</v>
      </c>
      <c r="F30" s="26" t="e">
        <f t="shared" si="2"/>
        <v>#DIV/0!</v>
      </c>
    </row>
    <row r="31" spans="1:6" ht="15.75">
      <c r="A31" s="63" t="s">
        <v>12</v>
      </c>
      <c r="B31" s="40">
        <f>'[1]поселения ( по к.п.)'!B26+'[1]район (по кассовому плану)'!B28</f>
        <v>6462</v>
      </c>
      <c r="C31" s="40">
        <f>'[1]поселения ( по к.п.)'!C26+'[1]район (по кассовому плану)'!C28</f>
        <v>2662</v>
      </c>
      <c r="D31" s="57">
        <f>'[1]поселения ( по к.п.)'!D26+'[1]район (по кассовому плану)'!D28</f>
        <v>5912.400000000001</v>
      </c>
      <c r="E31" s="25">
        <f t="shared" si="3"/>
        <v>222.10368144252442</v>
      </c>
      <c r="F31" s="26">
        <f t="shared" si="2"/>
        <v>91.49489322191273</v>
      </c>
    </row>
    <row r="32" spans="1:6" ht="31.5">
      <c r="A32" s="63" t="s">
        <v>57</v>
      </c>
      <c r="B32" s="40">
        <f>'[1]поселения ( по к.п.)'!B27</f>
        <v>12</v>
      </c>
      <c r="C32" s="40">
        <v>0</v>
      </c>
      <c r="D32" s="57">
        <v>12</v>
      </c>
      <c r="E32" s="25">
        <v>0</v>
      </c>
      <c r="F32" s="26">
        <f t="shared" si="2"/>
        <v>100</v>
      </c>
    </row>
    <row r="33" spans="1:6" ht="63">
      <c r="A33" s="43" t="s">
        <v>7</v>
      </c>
      <c r="B33" s="40">
        <v>65</v>
      </c>
      <c r="C33" s="40">
        <v>423.16</v>
      </c>
      <c r="D33" s="57">
        <v>65</v>
      </c>
      <c r="E33" s="25">
        <f t="shared" si="3"/>
        <v>15.36062009641743</v>
      </c>
      <c r="F33" s="26">
        <f t="shared" si="2"/>
        <v>100</v>
      </c>
    </row>
    <row r="34" spans="1:6" ht="31.5">
      <c r="A34" s="43" t="s">
        <v>8</v>
      </c>
      <c r="B34" s="40">
        <f>'[1]район (по кассовому плану)'!B30</f>
        <v>-821.1</v>
      </c>
      <c r="C34" s="40">
        <f>'[1]район (по кассовому плану)'!C30</f>
        <v>-431</v>
      </c>
      <c r="D34" s="57">
        <f>'[1]район (по кассовому плану)'!D30</f>
        <v>-295</v>
      </c>
      <c r="E34" s="25">
        <f t="shared" si="3"/>
        <v>68.44547563805105</v>
      </c>
      <c r="F34" s="26">
        <f t="shared" si="2"/>
        <v>35.92741444403848</v>
      </c>
    </row>
    <row r="35" spans="1:6" ht="15.75">
      <c r="A35" s="60" t="s">
        <v>46</v>
      </c>
      <c r="B35" s="39">
        <f>B25+B8</f>
        <v>1520365.3606099999</v>
      </c>
      <c r="C35" s="39">
        <f>C25+C8</f>
        <v>593357.2</v>
      </c>
      <c r="D35" s="39">
        <f>D25+D8</f>
        <v>659246.6694499999</v>
      </c>
      <c r="E35" s="17">
        <f>D35/C35%</f>
        <v>111.10452008503478</v>
      </c>
      <c r="F35" s="18">
        <f t="shared" si="2"/>
        <v>43.361068762149216</v>
      </c>
    </row>
    <row r="36" spans="1:6" ht="15.75">
      <c r="A36" s="60" t="s">
        <v>47</v>
      </c>
      <c r="B36" s="39"/>
      <c r="C36" s="39"/>
      <c r="D36" s="39"/>
      <c r="E36" s="17"/>
      <c r="F36" s="18"/>
    </row>
    <row r="37" spans="1:6" ht="15.75">
      <c r="A37" s="60" t="s">
        <v>45</v>
      </c>
      <c r="B37" s="50">
        <v>159431.5</v>
      </c>
      <c r="C37" s="15">
        <v>33688</v>
      </c>
      <c r="D37" s="15">
        <f>D74</f>
        <v>53952</v>
      </c>
      <c r="E37" s="17">
        <f>D37/C37%</f>
        <v>160.15198290192353</v>
      </c>
      <c r="F37" s="18">
        <f t="shared" si="2"/>
        <v>33.840238597767694</v>
      </c>
    </row>
    <row r="38" spans="1:6" ht="31.5">
      <c r="A38" s="60" t="s">
        <v>43</v>
      </c>
      <c r="B38" s="39">
        <f>B35+B37</f>
        <v>1679796.8606099999</v>
      </c>
      <c r="C38" s="39">
        <f>C35+C37</f>
        <v>627045.2</v>
      </c>
      <c r="D38" s="39">
        <f>D35+D37</f>
        <v>713198.6694499999</v>
      </c>
      <c r="E38" s="17">
        <f>D38/C38%</f>
        <v>113.7395947612708</v>
      </c>
      <c r="F38" s="18">
        <f t="shared" si="2"/>
        <v>42.45743554914191</v>
      </c>
    </row>
    <row r="39" spans="1:6" ht="15.75">
      <c r="A39" s="60" t="s">
        <v>13</v>
      </c>
      <c r="B39" s="15"/>
      <c r="C39" s="15"/>
      <c r="D39" s="51"/>
      <c r="E39" s="17"/>
      <c r="F39" s="52"/>
    </row>
    <row r="40" spans="1:6" ht="15.75">
      <c r="A40" s="43" t="s">
        <v>14</v>
      </c>
      <c r="B40" s="19">
        <v>174838</v>
      </c>
      <c r="C40" s="19">
        <v>65219</v>
      </c>
      <c r="D40" s="19">
        <v>59718</v>
      </c>
      <c r="E40" s="41">
        <f aca="true" t="shared" si="4" ref="E40:E70">D40/C40%</f>
        <v>91.56534138824576</v>
      </c>
      <c r="F40" s="42">
        <f aca="true" t="shared" si="5" ref="F40:F70">D40/B40*100</f>
        <v>34.156190301879455</v>
      </c>
    </row>
    <row r="41" spans="1:6" ht="15.75" hidden="1">
      <c r="A41" s="79" t="s">
        <v>58</v>
      </c>
      <c r="B41" s="20"/>
      <c r="C41" s="20">
        <v>22304.4</v>
      </c>
      <c r="D41" s="20"/>
      <c r="E41" s="41">
        <f t="shared" si="4"/>
        <v>0</v>
      </c>
      <c r="F41" s="42" t="e">
        <f t="shared" si="5"/>
        <v>#DIV/0!</v>
      </c>
    </row>
    <row r="42" spans="1:6" ht="24" customHeight="1" hidden="1">
      <c r="A42" s="79" t="s">
        <v>59</v>
      </c>
      <c r="B42" s="20"/>
      <c r="C42" s="20"/>
      <c r="D42" s="20"/>
      <c r="E42" s="41" t="e">
        <f t="shared" si="4"/>
        <v>#DIV/0!</v>
      </c>
      <c r="F42" s="42" t="e">
        <f t="shared" si="5"/>
        <v>#DIV/0!</v>
      </c>
    </row>
    <row r="43" spans="1:6" ht="15.75">
      <c r="A43" s="43" t="s">
        <v>23</v>
      </c>
      <c r="B43" s="19">
        <f>'[1]поселения ( по к.п.)'!B36</f>
        <v>3086.4</v>
      </c>
      <c r="C43" s="19">
        <v>1253</v>
      </c>
      <c r="D43" s="19">
        <v>1341</v>
      </c>
      <c r="E43" s="41">
        <f t="shared" si="4"/>
        <v>107.02314445331206</v>
      </c>
      <c r="F43" s="42">
        <f t="shared" si="5"/>
        <v>43.44867807153966</v>
      </c>
    </row>
    <row r="44" spans="1:6" ht="15.75" hidden="1">
      <c r="A44" s="79" t="s">
        <v>58</v>
      </c>
      <c r="B44" s="20"/>
      <c r="C44" s="20"/>
      <c r="D44" s="20"/>
      <c r="E44" s="41" t="e">
        <f t="shared" si="4"/>
        <v>#DIV/0!</v>
      </c>
      <c r="F44" s="42" t="e">
        <f t="shared" si="5"/>
        <v>#DIV/0!</v>
      </c>
    </row>
    <row r="45" spans="1:6" ht="31.5">
      <c r="A45" s="43" t="s">
        <v>15</v>
      </c>
      <c r="B45" s="19">
        <v>24809</v>
      </c>
      <c r="C45" s="19">
        <v>8708</v>
      </c>
      <c r="D45" s="19">
        <v>9290</v>
      </c>
      <c r="E45" s="41">
        <f t="shared" si="4"/>
        <v>106.6835094166284</v>
      </c>
      <c r="F45" s="42">
        <f t="shared" si="5"/>
        <v>37.446088113184736</v>
      </c>
    </row>
    <row r="46" spans="1:6" ht="15.75" hidden="1">
      <c r="A46" s="79" t="s">
        <v>58</v>
      </c>
      <c r="B46" s="20"/>
      <c r="C46" s="20"/>
      <c r="D46" s="20"/>
      <c r="E46" s="41" t="e">
        <f t="shared" si="4"/>
        <v>#DIV/0!</v>
      </c>
      <c r="F46" s="42" t="e">
        <f t="shared" si="5"/>
        <v>#DIV/0!</v>
      </c>
    </row>
    <row r="47" spans="1:6" ht="22.5" customHeight="1" hidden="1">
      <c r="A47" s="79" t="s">
        <v>59</v>
      </c>
      <c r="B47" s="20"/>
      <c r="C47" s="20"/>
      <c r="D47" s="20"/>
      <c r="E47" s="41" t="e">
        <f t="shared" si="4"/>
        <v>#DIV/0!</v>
      </c>
      <c r="F47" s="42" t="e">
        <f t="shared" si="5"/>
        <v>#DIV/0!</v>
      </c>
    </row>
    <row r="48" spans="1:6" ht="15.75">
      <c r="A48" s="43" t="s">
        <v>16</v>
      </c>
      <c r="B48" s="19">
        <v>119316</v>
      </c>
      <c r="C48" s="19">
        <v>29591</v>
      </c>
      <c r="D48" s="19">
        <v>31077</v>
      </c>
      <c r="E48" s="41">
        <f t="shared" si="4"/>
        <v>105.02179716805784</v>
      </c>
      <c r="F48" s="42">
        <f t="shared" si="5"/>
        <v>26.04596198330484</v>
      </c>
    </row>
    <row r="49" spans="1:6" ht="15.75" hidden="1">
      <c r="A49" s="79" t="s">
        <v>58</v>
      </c>
      <c r="B49" s="20"/>
      <c r="C49" s="20"/>
      <c r="D49" s="20"/>
      <c r="E49" s="41" t="e">
        <f t="shared" si="4"/>
        <v>#DIV/0!</v>
      </c>
      <c r="F49" s="42" t="e">
        <f t="shared" si="5"/>
        <v>#DIV/0!</v>
      </c>
    </row>
    <row r="50" spans="1:6" ht="45" hidden="1">
      <c r="A50" s="73" t="s">
        <v>60</v>
      </c>
      <c r="B50" s="20"/>
      <c r="C50" s="20"/>
      <c r="D50" s="20"/>
      <c r="E50" s="41" t="e">
        <f t="shared" si="4"/>
        <v>#DIV/0!</v>
      </c>
      <c r="F50" s="42" t="e">
        <f t="shared" si="5"/>
        <v>#DIV/0!</v>
      </c>
    </row>
    <row r="51" spans="1:6" ht="31.5">
      <c r="A51" s="43" t="s">
        <v>30</v>
      </c>
      <c r="B51" s="19">
        <v>154840</v>
      </c>
      <c r="C51" s="19">
        <v>48080</v>
      </c>
      <c r="D51" s="19">
        <v>33054</v>
      </c>
      <c r="E51" s="41">
        <f t="shared" si="4"/>
        <v>68.74792013311148</v>
      </c>
      <c r="F51" s="42">
        <f t="shared" si="5"/>
        <v>21.34719710669078</v>
      </c>
    </row>
    <row r="52" spans="1:6" ht="15.75" hidden="1">
      <c r="A52" s="79" t="s">
        <v>58</v>
      </c>
      <c r="B52" s="20"/>
      <c r="C52" s="20"/>
      <c r="D52" s="20"/>
      <c r="E52" s="41" t="e">
        <f t="shared" si="4"/>
        <v>#DIV/0!</v>
      </c>
      <c r="F52" s="42" t="e">
        <f t="shared" si="5"/>
        <v>#DIV/0!</v>
      </c>
    </row>
    <row r="53" spans="1:6" ht="45" hidden="1">
      <c r="A53" s="73" t="s">
        <v>61</v>
      </c>
      <c r="B53" s="20"/>
      <c r="C53" s="20"/>
      <c r="D53" s="20"/>
      <c r="E53" s="41" t="e">
        <f t="shared" si="4"/>
        <v>#DIV/0!</v>
      </c>
      <c r="F53" s="42" t="e">
        <f t="shared" si="5"/>
        <v>#DIV/0!</v>
      </c>
    </row>
    <row r="54" spans="1:6" ht="15.75" hidden="1">
      <c r="A54" s="45" t="s">
        <v>17</v>
      </c>
      <c r="B54" s="19"/>
      <c r="C54" s="19"/>
      <c r="D54" s="19"/>
      <c r="E54" s="41" t="e">
        <f t="shared" si="4"/>
        <v>#DIV/0!</v>
      </c>
      <c r="F54" s="42" t="e">
        <f t="shared" si="5"/>
        <v>#DIV/0!</v>
      </c>
    </row>
    <row r="55" spans="1:6" ht="30" hidden="1">
      <c r="A55" s="73" t="s">
        <v>62</v>
      </c>
      <c r="B55" s="20"/>
      <c r="C55" s="20"/>
      <c r="D55" s="20"/>
      <c r="E55" s="41" t="e">
        <f t="shared" si="4"/>
        <v>#DIV/0!</v>
      </c>
      <c r="F55" s="42" t="e">
        <f t="shared" si="5"/>
        <v>#DIV/0!</v>
      </c>
    </row>
    <row r="56" spans="1:6" ht="15.75">
      <c r="A56" s="43" t="s">
        <v>17</v>
      </c>
      <c r="B56" s="19">
        <v>9307</v>
      </c>
      <c r="C56" s="19">
        <v>2591</v>
      </c>
      <c r="D56" s="19">
        <v>3718</v>
      </c>
      <c r="E56" s="41">
        <f t="shared" si="4"/>
        <v>143.49671941335393</v>
      </c>
      <c r="F56" s="42">
        <f t="shared" si="5"/>
        <v>39.94842591597722</v>
      </c>
    </row>
    <row r="57" spans="1:6" ht="15.75">
      <c r="A57" s="43" t="s">
        <v>18</v>
      </c>
      <c r="B57" s="19">
        <v>859550</v>
      </c>
      <c r="C57" s="19">
        <v>353516</v>
      </c>
      <c r="D57" s="19">
        <v>410618</v>
      </c>
      <c r="E57" s="41">
        <f t="shared" si="4"/>
        <v>116.15259281050929</v>
      </c>
      <c r="F57" s="42">
        <f t="shared" si="5"/>
        <v>47.77127566750043</v>
      </c>
    </row>
    <row r="58" spans="1:6" ht="15.75" hidden="1">
      <c r="A58" s="79" t="s">
        <v>63</v>
      </c>
      <c r="B58" s="20"/>
      <c r="C58" s="20"/>
      <c r="D58" s="20"/>
      <c r="E58" s="41" t="e">
        <f t="shared" si="4"/>
        <v>#DIV/0!</v>
      </c>
      <c r="F58" s="42" t="e">
        <f t="shared" si="5"/>
        <v>#DIV/0!</v>
      </c>
    </row>
    <row r="59" spans="1:6" ht="15.75" hidden="1">
      <c r="A59" s="79" t="s">
        <v>64</v>
      </c>
      <c r="B59" s="20"/>
      <c r="C59" s="20"/>
      <c r="D59" s="20"/>
      <c r="E59" s="41" t="e">
        <f t="shared" si="4"/>
        <v>#DIV/0!</v>
      </c>
      <c r="F59" s="42" t="e">
        <f t="shared" si="5"/>
        <v>#DIV/0!</v>
      </c>
    </row>
    <row r="60" spans="1:6" ht="18" customHeight="1" hidden="1">
      <c r="A60" s="79" t="s">
        <v>59</v>
      </c>
      <c r="B60" s="20"/>
      <c r="C60" s="20"/>
      <c r="D60" s="20"/>
      <c r="E60" s="41" t="e">
        <f t="shared" si="4"/>
        <v>#DIV/0!</v>
      </c>
      <c r="F60" s="42" t="e">
        <f t="shared" si="5"/>
        <v>#DIV/0!</v>
      </c>
    </row>
    <row r="61" spans="1:6" ht="15.75">
      <c r="A61" s="43" t="s">
        <v>33</v>
      </c>
      <c r="B61" s="19">
        <v>201847</v>
      </c>
      <c r="C61" s="19">
        <v>59355</v>
      </c>
      <c r="D61" s="19">
        <v>76327</v>
      </c>
      <c r="E61" s="41">
        <f t="shared" si="4"/>
        <v>128.59405273355236</v>
      </c>
      <c r="F61" s="42">
        <f t="shared" si="5"/>
        <v>37.814285077311034</v>
      </c>
    </row>
    <row r="62" spans="1:6" ht="15.75" hidden="1">
      <c r="A62" s="44" t="s">
        <v>65</v>
      </c>
      <c r="B62" s="20"/>
      <c r="C62" s="20"/>
      <c r="D62" s="20"/>
      <c r="E62" s="41" t="e">
        <f t="shared" si="4"/>
        <v>#DIV/0!</v>
      </c>
      <c r="F62" s="42" t="e">
        <f t="shared" si="5"/>
        <v>#DIV/0!</v>
      </c>
    </row>
    <row r="63" spans="1:6" ht="21" customHeight="1" hidden="1">
      <c r="A63" s="79" t="s">
        <v>59</v>
      </c>
      <c r="B63" s="20"/>
      <c r="C63" s="20"/>
      <c r="D63" s="20"/>
      <c r="E63" s="41" t="e">
        <f t="shared" si="4"/>
        <v>#DIV/0!</v>
      </c>
      <c r="F63" s="42" t="e">
        <f t="shared" si="5"/>
        <v>#DIV/0!</v>
      </c>
    </row>
    <row r="64" spans="1:6" ht="15.75" hidden="1">
      <c r="A64" s="43" t="s">
        <v>66</v>
      </c>
      <c r="B64" s="19"/>
      <c r="C64" s="19"/>
      <c r="D64" s="19"/>
      <c r="E64" s="41" t="e">
        <f t="shared" si="4"/>
        <v>#DIV/0!</v>
      </c>
      <c r="F64" s="42" t="e">
        <f t="shared" si="5"/>
        <v>#DIV/0!</v>
      </c>
    </row>
    <row r="65" spans="1:6" ht="15.75" hidden="1">
      <c r="A65" s="44" t="s">
        <v>67</v>
      </c>
      <c r="B65" s="20"/>
      <c r="C65" s="20"/>
      <c r="D65" s="20"/>
      <c r="E65" s="41" t="e">
        <f t="shared" si="4"/>
        <v>#DIV/0!</v>
      </c>
      <c r="F65" s="42" t="e">
        <f t="shared" si="5"/>
        <v>#DIV/0!</v>
      </c>
    </row>
    <row r="66" spans="1:6" ht="31.5" hidden="1">
      <c r="A66" s="79" t="s">
        <v>59</v>
      </c>
      <c r="B66" s="20"/>
      <c r="C66" s="20"/>
      <c r="D66" s="20"/>
      <c r="E66" s="41" t="e">
        <f t="shared" si="4"/>
        <v>#DIV/0!</v>
      </c>
      <c r="F66" s="42" t="e">
        <f t="shared" si="5"/>
        <v>#DIV/0!</v>
      </c>
    </row>
    <row r="67" spans="1:6" ht="15.75">
      <c r="A67" s="63" t="s">
        <v>19</v>
      </c>
      <c r="B67" s="19">
        <v>32737.4</v>
      </c>
      <c r="C67" s="19">
        <v>15322</v>
      </c>
      <c r="D67" s="19">
        <v>10125</v>
      </c>
      <c r="E67" s="41">
        <f t="shared" si="4"/>
        <v>66.08145150763607</v>
      </c>
      <c r="F67" s="42">
        <f t="shared" si="5"/>
        <v>30.927929524030617</v>
      </c>
    </row>
    <row r="68" spans="1:6" ht="15.75">
      <c r="A68" s="63" t="s">
        <v>31</v>
      </c>
      <c r="B68" s="19">
        <v>6943</v>
      </c>
      <c r="C68" s="19">
        <v>941</v>
      </c>
      <c r="D68" s="19">
        <v>2848</v>
      </c>
      <c r="E68" s="41">
        <f t="shared" si="4"/>
        <v>302.6567481402763</v>
      </c>
      <c r="F68" s="42">
        <f t="shared" si="5"/>
        <v>41.019732104277686</v>
      </c>
    </row>
    <row r="69" spans="1:6" ht="31.5">
      <c r="A69" s="64" t="s">
        <v>32</v>
      </c>
      <c r="B69" s="19">
        <v>2412.3</v>
      </c>
      <c r="C69" s="19">
        <v>262</v>
      </c>
      <c r="D69" s="19">
        <v>27.20656</v>
      </c>
      <c r="E69" s="41">
        <f t="shared" si="4"/>
        <v>10.38418320610687</v>
      </c>
      <c r="F69" s="42">
        <f t="shared" si="5"/>
        <v>1.1278265555693734</v>
      </c>
    </row>
    <row r="70" spans="1:6" ht="15.75" hidden="1">
      <c r="A70" s="63" t="s">
        <v>68</v>
      </c>
      <c r="B70" s="19"/>
      <c r="C70" s="19">
        <v>0</v>
      </c>
      <c r="D70" s="19"/>
      <c r="E70" s="41" t="e">
        <f t="shared" si="4"/>
        <v>#DIV/0!</v>
      </c>
      <c r="F70" s="42" t="e">
        <f t="shared" si="5"/>
        <v>#DIV/0!</v>
      </c>
    </row>
    <row r="71" spans="1:6" ht="15.75">
      <c r="A71" s="63" t="s">
        <v>20</v>
      </c>
      <c r="B71" s="19"/>
      <c r="C71" s="19">
        <v>0</v>
      </c>
      <c r="D71" s="19">
        <v>0</v>
      </c>
      <c r="E71" s="41">
        <v>0</v>
      </c>
      <c r="F71" s="42">
        <v>0</v>
      </c>
    </row>
    <row r="72" spans="1:6" ht="15.75">
      <c r="A72" s="65" t="s">
        <v>48</v>
      </c>
      <c r="B72" s="50">
        <f>B71+B69+B68+B67+B64+B61+B57+B54+B51+B48+B45+B40+B43+B70+B56</f>
        <v>1589686.0999999999</v>
      </c>
      <c r="C72" s="50">
        <f>C71+C69+C68+C67+C64+C61+C57+C54+C51+C48+C45+C40+C43+C70+C56</f>
        <v>584838</v>
      </c>
      <c r="D72" s="50">
        <f>D69+D68+D67+D61+D57+D56+D51+D48+D45+D43+D40</f>
        <v>638143.2065600001</v>
      </c>
      <c r="E72" s="15">
        <f>D72/C72%</f>
        <v>109.11452514371503</v>
      </c>
      <c r="F72" s="46">
        <f>D72/B72*100</f>
        <v>40.14271789631928</v>
      </c>
    </row>
    <row r="73" spans="1:6" ht="15.75">
      <c r="A73" s="60" t="s">
        <v>47</v>
      </c>
      <c r="B73" s="50"/>
      <c r="C73" s="50"/>
      <c r="D73" s="15"/>
      <c r="E73" s="15"/>
      <c r="F73" s="46"/>
    </row>
    <row r="74" spans="1:6" ht="15.75">
      <c r="A74" s="60" t="s">
        <v>45</v>
      </c>
      <c r="B74" s="50">
        <v>159431.5</v>
      </c>
      <c r="C74" s="15">
        <v>44216</v>
      </c>
      <c r="D74" s="15">
        <v>53952</v>
      </c>
      <c r="E74" s="15">
        <f>D74/C74%</f>
        <v>122.01917857789034</v>
      </c>
      <c r="F74" s="46">
        <f>D74/B74*100</f>
        <v>33.840238597767694</v>
      </c>
    </row>
    <row r="75" spans="1:6" ht="31.5">
      <c r="A75" s="60" t="s">
        <v>44</v>
      </c>
      <c r="B75" s="50">
        <f>B72+B74</f>
        <v>1749117.5999999999</v>
      </c>
      <c r="C75" s="50">
        <f>C72+C74</f>
        <v>629054</v>
      </c>
      <c r="D75" s="50">
        <f>D72+D74</f>
        <v>692095.2065600001</v>
      </c>
      <c r="E75" s="15">
        <f>D75/C75%</f>
        <v>110.02158901461561</v>
      </c>
      <c r="F75" s="46">
        <f>D75/B75*100</f>
        <v>39.568248959361</v>
      </c>
    </row>
    <row r="76" spans="1:6" ht="31.5">
      <c r="A76" s="47" t="s">
        <v>36</v>
      </c>
      <c r="B76" s="16">
        <f>B35-B72</f>
        <v>-69320.73939</v>
      </c>
      <c r="C76" s="16">
        <f>C35-C72</f>
        <v>8519.199999999953</v>
      </c>
      <c r="D76" s="16">
        <f>D35-D72</f>
        <v>21103.46288999985</v>
      </c>
      <c r="E76" s="19">
        <f>D76/C76%</f>
        <v>247.71648617241013</v>
      </c>
      <c r="F76" s="16">
        <f>D76/B76*100</f>
        <v>-30.44321667036946</v>
      </c>
    </row>
    <row r="77" spans="1:6" ht="15.75">
      <c r="A77" s="44" t="s">
        <v>69</v>
      </c>
      <c r="B77" s="16"/>
      <c r="C77" s="16"/>
      <c r="D77" s="16"/>
      <c r="E77" s="41"/>
      <c r="F77" s="74"/>
    </row>
    <row r="78" spans="1:6" ht="47.25">
      <c r="A78" s="44" t="s">
        <v>70</v>
      </c>
      <c r="B78" s="21">
        <v>3353</v>
      </c>
      <c r="C78" s="75" t="s">
        <v>71</v>
      </c>
      <c r="D78" s="75" t="s">
        <v>71</v>
      </c>
      <c r="E78" s="76" t="s">
        <v>71</v>
      </c>
      <c r="F78" s="77" t="s">
        <v>71</v>
      </c>
    </row>
    <row r="79" spans="1:6" ht="31.5">
      <c r="A79" s="44" t="s">
        <v>72</v>
      </c>
      <c r="B79" s="16">
        <f>B76+B78</f>
        <v>-65967.73939</v>
      </c>
      <c r="C79" s="16">
        <f>C76</f>
        <v>8519.199999999953</v>
      </c>
      <c r="D79" s="16">
        <f>D76</f>
        <v>21103.46288999985</v>
      </c>
      <c r="E79" s="19">
        <f>D79/C79%</f>
        <v>247.71648617241013</v>
      </c>
      <c r="F79" s="16">
        <f aca="true" t="shared" si="6" ref="F79:F87">D79/B79*100</f>
        <v>-31.990580676467605</v>
      </c>
    </row>
    <row r="80" spans="1:6" ht="15.75">
      <c r="A80" s="66" t="s">
        <v>21</v>
      </c>
      <c r="B80" s="48">
        <f>SUM(B81:B88)</f>
        <v>69321.3</v>
      </c>
      <c r="C80" s="48">
        <f>SUM(C81:C88)</f>
        <v>-8519</v>
      </c>
      <c r="D80" s="48">
        <f>SUM(D81:D88)</f>
        <v>-21103</v>
      </c>
      <c r="E80" s="19">
        <f>D80/C80%</f>
        <v>247.7168681770161</v>
      </c>
      <c r="F80" s="53">
        <f t="shared" si="6"/>
        <v>-30.442302726578983</v>
      </c>
    </row>
    <row r="81" spans="1:6" ht="31.5">
      <c r="A81" s="3" t="s">
        <v>39</v>
      </c>
      <c r="B81" s="21">
        <f>'[1]район (по кассовому плану)'!B70+'[1]поселения ( по к.п.)'!B63</f>
        <v>50000</v>
      </c>
      <c r="C81" s="58">
        <f>'[1]район (по кассовому плану)'!C70+'[1]поселения ( по к.п.)'!C63</f>
        <v>0</v>
      </c>
      <c r="D81" s="21">
        <f>'[1]район (по кассовому плану)'!D70+'[1]поселения ( по к.п.)'!D63</f>
        <v>0</v>
      </c>
      <c r="E81" s="20">
        <v>0</v>
      </c>
      <c r="F81" s="59">
        <f t="shared" si="6"/>
        <v>0</v>
      </c>
    </row>
    <row r="82" spans="1:6" ht="31.5">
      <c r="A82" s="3" t="s">
        <v>40</v>
      </c>
      <c r="B82" s="21">
        <f>'[1]район (по кассовому плану)'!B71+'[1]поселения ( по к.п.)'!B64</f>
        <v>-24000</v>
      </c>
      <c r="C82" s="58">
        <f>'[1]район (по кассовому плану)'!C71+'[1]поселения ( по к.п.)'!C64</f>
        <v>-15000</v>
      </c>
      <c r="D82" s="21">
        <f>'[1]район (по кассовому плану)'!D71+'[1]поселения ( по к.п.)'!D64</f>
        <v>-4500</v>
      </c>
      <c r="E82" s="20">
        <f aca="true" t="shared" si="7" ref="E82:E88">D82/C82%</f>
        <v>30</v>
      </c>
      <c r="F82" s="59">
        <f t="shared" si="6"/>
        <v>18.75</v>
      </c>
    </row>
    <row r="83" spans="1:6" ht="15.75">
      <c r="A83" s="3" t="s">
        <v>49</v>
      </c>
      <c r="B83" s="21">
        <f>'[1]район (по кассовому плану)'!B72</f>
        <v>79236</v>
      </c>
      <c r="C83" s="58">
        <f>'[1]район (по кассовому плану)'!C72</f>
        <v>24000</v>
      </c>
      <c r="D83" s="21">
        <f>'[1]район (по кассовому плану)'!D72</f>
        <v>0</v>
      </c>
      <c r="E83" s="20">
        <f t="shared" si="7"/>
        <v>0</v>
      </c>
      <c r="F83" s="59">
        <f t="shared" si="6"/>
        <v>0</v>
      </c>
    </row>
    <row r="84" spans="1:6" ht="15.75">
      <c r="A84" s="3" t="s">
        <v>50</v>
      </c>
      <c r="B84" s="21">
        <f>'[1]район (по кассовому плану)'!B73</f>
        <v>-79236</v>
      </c>
      <c r="C84" s="58">
        <f>'[1]район (по кассовому плану)'!C73</f>
        <v>-24000</v>
      </c>
      <c r="D84" s="21">
        <f>'[1]район (по кассовому плану)'!D73</f>
        <v>0</v>
      </c>
      <c r="E84" s="20">
        <f t="shared" si="7"/>
        <v>0</v>
      </c>
      <c r="F84" s="59">
        <f t="shared" si="6"/>
        <v>0</v>
      </c>
    </row>
    <row r="85" spans="1:6" ht="31.5">
      <c r="A85" s="3" t="s">
        <v>52</v>
      </c>
      <c r="B85" s="21">
        <f>'[1]район (по кассовому плану)'!B74</f>
        <v>-2000</v>
      </c>
      <c r="C85" s="58">
        <f>'[1]район (по кассовому плану)'!C74</f>
        <v>0</v>
      </c>
      <c r="D85" s="21">
        <f>'[1]район (по кассовому плану)'!D74</f>
        <v>0</v>
      </c>
      <c r="E85" s="20">
        <v>0</v>
      </c>
      <c r="F85" s="59">
        <f t="shared" si="6"/>
        <v>0</v>
      </c>
    </row>
    <row r="86" spans="1:6" ht="15.75">
      <c r="A86" s="3" t="s">
        <v>53</v>
      </c>
      <c r="B86" s="21">
        <f>'[1]район (по кассовому плану)'!B75</f>
        <v>2000</v>
      </c>
      <c r="C86" s="58">
        <f>'[1]район (по кассовому плану)'!C75</f>
        <v>0</v>
      </c>
      <c r="D86" s="21">
        <f>'[1]район (по кассовому плану)'!D75</f>
        <v>0</v>
      </c>
      <c r="E86" s="20">
        <v>0</v>
      </c>
      <c r="F86" s="59">
        <f t="shared" si="6"/>
        <v>0</v>
      </c>
    </row>
    <row r="87" spans="1:6" ht="31.5">
      <c r="A87" s="44" t="s">
        <v>37</v>
      </c>
      <c r="B87" s="24">
        <f>'[1]район (по кассовому плану)'!B76+'[1]поселения ( по к.п.)'!B65</f>
        <v>43321.3</v>
      </c>
      <c r="C87" s="24">
        <f>'[1]район (по кассовому плану)'!C76+'[1]поселения ( по к.п.)'!C65</f>
        <v>-23247</v>
      </c>
      <c r="D87" s="21">
        <f>'[1]район (по кассовому плану)'!D76+'[1]поселения ( по к.п.)'!D65</f>
        <v>-64752</v>
      </c>
      <c r="E87" s="20">
        <f t="shared" si="7"/>
        <v>278.5391663440444</v>
      </c>
      <c r="F87" s="59">
        <f t="shared" si="6"/>
        <v>-149.46919875442333</v>
      </c>
    </row>
    <row r="88" spans="1:6" ht="31.5">
      <c r="A88" s="44" t="s">
        <v>38</v>
      </c>
      <c r="B88" s="21">
        <f>'[1]район (по кассовому плану)'!B77</f>
        <v>0</v>
      </c>
      <c r="C88" s="58">
        <v>29728</v>
      </c>
      <c r="D88" s="24">
        <f>'[1]район (по кассовому плану)'!D77</f>
        <v>48149</v>
      </c>
      <c r="E88" s="20">
        <f t="shared" si="7"/>
        <v>161.96515069967708</v>
      </c>
      <c r="F88" s="59">
        <v>0</v>
      </c>
    </row>
    <row r="89" ht="12.75">
      <c r="A89" s="67"/>
    </row>
    <row r="90" ht="12.75">
      <c r="A90" s="6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Винокурова Елена Борисовна</cp:lastModifiedBy>
  <cp:lastPrinted>2020-04-14T06:35:24Z</cp:lastPrinted>
  <dcterms:created xsi:type="dcterms:W3CDTF">2011-03-15T08:38:51Z</dcterms:created>
  <dcterms:modified xsi:type="dcterms:W3CDTF">2020-07-15T05:59:25Z</dcterms:modified>
  <cp:category/>
  <cp:version/>
  <cp:contentType/>
  <cp:contentStatus/>
</cp:coreProperties>
</file>