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600" windowWidth="15360" windowHeight="9615" activeTab="1"/>
  </bookViews>
  <sheets>
    <sheet name="Приложение №4" sheetId="2" r:id="rId1"/>
    <sheet name="Приложение №5" sheetId="4" r:id="rId2"/>
  </sheets>
  <definedNames>
    <definedName name="_xlnm._FilterDatabase" localSheetId="0" hidden="1">'Приложение №4'!$A$10:$Q$810</definedName>
    <definedName name="_xlnm._FilterDatabase" localSheetId="1" hidden="1">'Приложение №5'!$A$4:$O$596</definedName>
    <definedName name="_xlnm.Print_Titles" localSheetId="0">'Приложение №4'!$11:$13</definedName>
    <definedName name="_xlnm.Print_Area" localSheetId="0">'Приложение №4'!$A$1:$Q$811</definedName>
    <definedName name="_xlnm.Print_Area" localSheetId="1">'Приложение №5'!$A$1:$O$597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52" i="4" l="1"/>
  <c r="L352" i="4"/>
  <c r="J352" i="4"/>
  <c r="K355" i="4"/>
  <c r="L355" i="4"/>
  <c r="J355" i="4"/>
  <c r="L594" i="4" l="1"/>
  <c r="L112" i="4"/>
  <c r="L131" i="4"/>
  <c r="L132" i="4"/>
  <c r="L133" i="4"/>
  <c r="N41" i="2"/>
  <c r="N40" i="2" s="1"/>
  <c r="N39" i="2" s="1"/>
  <c r="N35" i="2" s="1"/>
  <c r="N34" i="2" s="1"/>
  <c r="N475" i="2"/>
  <c r="K257" i="4" l="1"/>
  <c r="M222" i="2" l="1"/>
  <c r="L593" i="4" l="1"/>
  <c r="L592" i="4" s="1"/>
  <c r="L585" i="4" s="1"/>
  <c r="N474" i="2"/>
  <c r="N473" i="2" s="1"/>
  <c r="N469" i="2" s="1"/>
  <c r="N463" i="2" s="1"/>
  <c r="N443" i="2" s="1"/>
  <c r="N442" i="2" s="1"/>
  <c r="J112" i="4"/>
  <c r="J118" i="4"/>
  <c r="J119" i="4"/>
  <c r="J120" i="4"/>
  <c r="L51" i="2"/>
  <c r="L50" i="2" s="1"/>
  <c r="L49" i="2"/>
  <c r="J141" i="4" l="1"/>
  <c r="J271" i="4"/>
  <c r="M291" i="4"/>
  <c r="N291" i="4"/>
  <c r="O291" i="4"/>
  <c r="M292" i="4"/>
  <c r="N292" i="4"/>
  <c r="O292" i="4"/>
  <c r="M293" i="4"/>
  <c r="N293" i="4"/>
  <c r="O293" i="4"/>
  <c r="L292" i="4"/>
  <c r="K292" i="4"/>
  <c r="J292" i="4"/>
  <c r="J291" i="4" s="1"/>
  <c r="I292" i="4"/>
  <c r="I291" i="4" s="1"/>
  <c r="H292" i="4"/>
  <c r="G292" i="4"/>
  <c r="L291" i="4"/>
  <c r="K291" i="4"/>
  <c r="H291" i="4"/>
  <c r="G291" i="4"/>
  <c r="M177" i="4"/>
  <c r="N177" i="4"/>
  <c r="O177" i="4"/>
  <c r="M178" i="4"/>
  <c r="N178" i="4"/>
  <c r="O178" i="4"/>
  <c r="M179" i="4"/>
  <c r="N179" i="4"/>
  <c r="O179" i="4"/>
  <c r="J179" i="4"/>
  <c r="J178" i="4"/>
  <c r="J177" i="4" s="1"/>
  <c r="L178" i="4"/>
  <c r="L177" i="4" s="1"/>
  <c r="K178" i="4"/>
  <c r="I178" i="4"/>
  <c r="I177" i="4" s="1"/>
  <c r="H178" i="4"/>
  <c r="H177" i="4" s="1"/>
  <c r="G178" i="4"/>
  <c r="K177" i="4"/>
  <c r="G177" i="4"/>
  <c r="O253" i="2"/>
  <c r="P253" i="2"/>
  <c r="Q253" i="2"/>
  <c r="O254" i="2"/>
  <c r="P254" i="2"/>
  <c r="Q254" i="2"/>
  <c r="O255" i="2"/>
  <c r="P255" i="2"/>
  <c r="Q255" i="2"/>
  <c r="O243" i="2" l="1"/>
  <c r="P243" i="2"/>
  <c r="Q243" i="2"/>
  <c r="M242" i="2"/>
  <c r="M241" i="2" s="1"/>
  <c r="N242" i="2"/>
  <c r="N241" i="2" s="1"/>
  <c r="L242" i="2"/>
  <c r="L241" i="2" s="1"/>
  <c r="K242" i="2"/>
  <c r="K241" i="2" s="1"/>
  <c r="J242" i="2"/>
  <c r="J241" i="2" s="1"/>
  <c r="I242" i="2"/>
  <c r="I241" i="2" s="1"/>
  <c r="P330" i="2"/>
  <c r="Q330" i="2"/>
  <c r="L330" i="2"/>
  <c r="O330" i="2" s="1"/>
  <c r="L329" i="2"/>
  <c r="L328" i="2" s="1"/>
  <c r="M329" i="2"/>
  <c r="M328" i="2" s="1"/>
  <c r="N329" i="2"/>
  <c r="N328" i="2" s="1"/>
  <c r="J329" i="2"/>
  <c r="J328" i="2" s="1"/>
  <c r="K329" i="2"/>
  <c r="K328" i="2" s="1"/>
  <c r="I329" i="2"/>
  <c r="I328" i="2" s="1"/>
  <c r="L300" i="2"/>
  <c r="L299" i="2" s="1"/>
  <c r="M300" i="2"/>
  <c r="M299" i="2" s="1"/>
  <c r="N300" i="2"/>
  <c r="N299" i="2" s="1"/>
  <c r="O301" i="2"/>
  <c r="P301" i="2"/>
  <c r="Q301" i="2"/>
  <c r="J300" i="2"/>
  <c r="J299" i="2" s="1"/>
  <c r="K300" i="2"/>
  <c r="K299" i="2" s="1"/>
  <c r="I300" i="2"/>
  <c r="I299" i="2" s="1"/>
  <c r="O241" i="2" l="1"/>
  <c r="Q328" i="2"/>
  <c r="P241" i="2"/>
  <c r="O328" i="2"/>
  <c r="O242" i="2"/>
  <c r="P328" i="2"/>
  <c r="P299" i="2"/>
  <c r="Q241" i="2"/>
  <c r="P242" i="2"/>
  <c r="Q242" i="2"/>
  <c r="Q299" i="2"/>
  <c r="Q329" i="2"/>
  <c r="P329" i="2"/>
  <c r="Q300" i="2"/>
  <c r="O329" i="2"/>
  <c r="P300" i="2"/>
  <c r="O299" i="2"/>
  <c r="O300" i="2"/>
  <c r="J594" i="4"/>
  <c r="L475" i="2"/>
  <c r="M172" i="4" l="1"/>
  <c r="N172" i="4"/>
  <c r="O172" i="4"/>
  <c r="M173" i="4"/>
  <c r="N173" i="4"/>
  <c r="O173" i="4"/>
  <c r="N171" i="4"/>
  <c r="O171" i="4"/>
  <c r="M171" i="4"/>
  <c r="J171" i="4"/>
  <c r="J172" i="4"/>
  <c r="P139" i="2"/>
  <c r="Q139" i="2"/>
  <c r="O140" i="2"/>
  <c r="P140" i="2"/>
  <c r="Q140" i="2"/>
  <c r="P138" i="2"/>
  <c r="Q138" i="2"/>
  <c r="L139" i="2"/>
  <c r="L138" i="2" s="1"/>
  <c r="O138" i="2" s="1"/>
  <c r="O139" i="2" l="1"/>
  <c r="J47" i="4"/>
  <c r="J74" i="4"/>
  <c r="J75" i="4"/>
  <c r="L102" i="2"/>
  <c r="L101" i="2" s="1"/>
  <c r="L94" i="2" s="1"/>
  <c r="L93" i="2" s="1"/>
  <c r="L92" i="2" s="1"/>
  <c r="M184" i="4"/>
  <c r="N184" i="4"/>
  <c r="O184" i="4"/>
  <c r="M185" i="4"/>
  <c r="N185" i="4"/>
  <c r="O185" i="4"/>
  <c r="N183" i="4"/>
  <c r="O183" i="4"/>
  <c r="M183" i="4"/>
  <c r="P145" i="2"/>
  <c r="Q145" i="2"/>
  <c r="O146" i="2"/>
  <c r="P146" i="2"/>
  <c r="Q146" i="2"/>
  <c r="P144" i="2"/>
  <c r="Q144" i="2"/>
  <c r="L145" i="2"/>
  <c r="O145" i="2" s="1"/>
  <c r="L144" i="2" l="1"/>
  <c r="O144" i="2" s="1"/>
  <c r="K510" i="4"/>
  <c r="L510" i="4"/>
  <c r="J510" i="4"/>
  <c r="M525" i="4"/>
  <c r="N525" i="4"/>
  <c r="O525" i="4"/>
  <c r="M526" i="4"/>
  <c r="N526" i="4"/>
  <c r="O526" i="4"/>
  <c r="M527" i="4"/>
  <c r="N527" i="4"/>
  <c r="O527" i="4"/>
  <c r="L526" i="4"/>
  <c r="K526" i="4"/>
  <c r="K525" i="4" s="1"/>
  <c r="J526" i="4"/>
  <c r="J525" i="4" s="1"/>
  <c r="I526" i="4"/>
  <c r="H526" i="4"/>
  <c r="G526" i="4"/>
  <c r="G525" i="4" s="1"/>
  <c r="L525" i="4"/>
  <c r="I525" i="4"/>
  <c r="H525" i="4"/>
  <c r="G528" i="4"/>
  <c r="H528" i="4"/>
  <c r="I528" i="4"/>
  <c r="M420" i="2"/>
  <c r="M419" i="2" s="1"/>
  <c r="N420" i="2"/>
  <c r="N419" i="2" s="1"/>
  <c r="L420" i="2"/>
  <c r="L419" i="2" s="1"/>
  <c r="O421" i="2"/>
  <c r="P421" i="2"/>
  <c r="Q421" i="2"/>
  <c r="J420" i="2"/>
  <c r="J419" i="2" s="1"/>
  <c r="J418" i="2" s="1"/>
  <c r="K420" i="2"/>
  <c r="K419" i="2" s="1"/>
  <c r="K418" i="2" s="1"/>
  <c r="I420" i="2"/>
  <c r="I419" i="2" s="1"/>
  <c r="I418" i="2" s="1"/>
  <c r="O419" i="2" l="1"/>
  <c r="L418" i="2"/>
  <c r="L381" i="2" s="1"/>
  <c r="O420" i="2"/>
  <c r="Q419" i="2"/>
  <c r="N418" i="2"/>
  <c r="M418" i="2"/>
  <c r="P419" i="2"/>
  <c r="Q420" i="2"/>
  <c r="P420" i="2"/>
  <c r="Q246" i="2"/>
  <c r="P246" i="2"/>
  <c r="O246" i="2"/>
  <c r="N245" i="2"/>
  <c r="N244" i="2" s="1"/>
  <c r="K245" i="2"/>
  <c r="K244" i="2" s="1"/>
  <c r="J245" i="2"/>
  <c r="P245" i="2" s="1"/>
  <c r="I245" i="2"/>
  <c r="I244" i="2" s="1"/>
  <c r="O244" i="2" s="1"/>
  <c r="O418" i="2" l="1"/>
  <c r="P418" i="2"/>
  <c r="M381" i="2"/>
  <c r="Q418" i="2"/>
  <c r="N381" i="2"/>
  <c r="J244" i="2"/>
  <c r="P244" i="2" s="1"/>
  <c r="Q244" i="2"/>
  <c r="Q245" i="2"/>
  <c r="O245" i="2"/>
  <c r="K304" i="4"/>
  <c r="K303" i="4" s="1"/>
  <c r="L304" i="4"/>
  <c r="L303" i="4" s="1"/>
  <c r="J304" i="4"/>
  <c r="J303" i="4" s="1"/>
  <c r="J284" i="4"/>
  <c r="J283" i="4" s="1"/>
  <c r="J282" i="4" s="1"/>
  <c r="L237" i="2"/>
  <c r="L236" i="2" s="1"/>
  <c r="L235" i="2" s="1"/>
  <c r="K283" i="4"/>
  <c r="K282" i="4" s="1"/>
  <c r="L283" i="4"/>
  <c r="L282" i="4" s="1"/>
  <c r="L285" i="4"/>
  <c r="M236" i="2"/>
  <c r="M235" i="2" s="1"/>
  <c r="N236" i="2"/>
  <c r="N235" i="2" s="1"/>
  <c r="K263" i="4"/>
  <c r="K262" i="4" s="1"/>
  <c r="L263" i="4"/>
  <c r="L262" i="4" s="1"/>
  <c r="J262" i="4"/>
  <c r="J263" i="4"/>
  <c r="K264" i="4"/>
  <c r="L264" i="4"/>
  <c r="J264" i="4"/>
  <c r="M357" i="2"/>
  <c r="M356" i="2" s="1"/>
  <c r="M355" i="2" s="1"/>
  <c r="N357" i="2"/>
  <c r="N356" i="2" s="1"/>
  <c r="N355" i="2" s="1"/>
  <c r="L357" i="2"/>
  <c r="L356" i="2" s="1"/>
  <c r="L355" i="2" s="1"/>
  <c r="J196" i="4"/>
  <c r="L304" i="2"/>
  <c r="L303" i="2" s="1"/>
  <c r="L302" i="2" s="1"/>
  <c r="K260" i="4"/>
  <c r="K259" i="4" s="1"/>
  <c r="K258" i="4" s="1"/>
  <c r="L260" i="4"/>
  <c r="L259" i="4" s="1"/>
  <c r="L258" i="4" s="1"/>
  <c r="J258" i="4"/>
  <c r="J259" i="4"/>
  <c r="J260" i="4"/>
  <c r="M353" i="2"/>
  <c r="M352" i="2" s="1"/>
  <c r="M351" i="2" s="1"/>
  <c r="N353" i="2"/>
  <c r="N352" i="2" s="1"/>
  <c r="N351" i="2" s="1"/>
  <c r="L353" i="2"/>
  <c r="L352" i="2" s="1"/>
  <c r="L351" i="2" s="1"/>
  <c r="K186" i="4"/>
  <c r="J186" i="4"/>
  <c r="K189" i="4"/>
  <c r="L189" i="4"/>
  <c r="J189" i="4"/>
  <c r="M334" i="2"/>
  <c r="M331" i="2" s="1"/>
  <c r="N334" i="2"/>
  <c r="N331" i="2" s="1"/>
  <c r="L334" i="2"/>
  <c r="L331" i="2" s="1"/>
  <c r="K195" i="4"/>
  <c r="K194" i="4" s="1"/>
  <c r="L195" i="4"/>
  <c r="L194" i="4" s="1"/>
  <c r="J195" i="4"/>
  <c r="J194" i="4" s="1"/>
  <c r="K351" i="4"/>
  <c r="L351" i="4"/>
  <c r="J351" i="4"/>
  <c r="J395" i="4"/>
  <c r="M693" i="2"/>
  <c r="N693" i="2"/>
  <c r="M697" i="2"/>
  <c r="M696" i="2" s="1"/>
  <c r="N697" i="2"/>
  <c r="N696" i="2" s="1"/>
  <c r="L700" i="2"/>
  <c r="L697" i="2" s="1"/>
  <c r="L696" i="2" s="1"/>
  <c r="L695" i="2" s="1"/>
  <c r="L694" i="2" s="1"/>
  <c r="L693" i="2" s="1"/>
  <c r="L726" i="2"/>
  <c r="J17" i="4"/>
  <c r="M538" i="4"/>
  <c r="K538" i="4"/>
  <c r="L538" i="4"/>
  <c r="J538" i="4"/>
  <c r="M549" i="4"/>
  <c r="N549" i="4"/>
  <c r="O549" i="4"/>
  <c r="M550" i="4"/>
  <c r="N550" i="4"/>
  <c r="O550" i="4"/>
  <c r="M551" i="4"/>
  <c r="N551" i="4"/>
  <c r="O551" i="4"/>
  <c r="J551" i="4"/>
  <c r="J550" i="4" s="1"/>
  <c r="J549" i="4" s="1"/>
  <c r="L550" i="4"/>
  <c r="K550" i="4"/>
  <c r="K549" i="4" s="1"/>
  <c r="L549" i="4"/>
  <c r="I550" i="4"/>
  <c r="H550" i="4"/>
  <c r="H549" i="4" s="1"/>
  <c r="G550" i="4"/>
  <c r="G549" i="4" s="1"/>
  <c r="I549" i="4"/>
  <c r="M573" i="2"/>
  <c r="M572" i="2" s="1"/>
  <c r="N573" i="2"/>
  <c r="N572" i="2" s="1"/>
  <c r="L574" i="2"/>
  <c r="O574" i="2" s="1"/>
  <c r="P574" i="2"/>
  <c r="Q574" i="2"/>
  <c r="J573" i="2"/>
  <c r="J572" i="2" s="1"/>
  <c r="K573" i="2"/>
  <c r="K572" i="2" s="1"/>
  <c r="I573" i="2"/>
  <c r="I572" i="2" s="1"/>
  <c r="J150" i="4"/>
  <c r="J149" i="4" s="1"/>
  <c r="J148" i="4" s="1"/>
  <c r="K149" i="4"/>
  <c r="K148" i="4" s="1"/>
  <c r="L149" i="4"/>
  <c r="L148" i="4" s="1"/>
  <c r="N320" i="2"/>
  <c r="N319" i="2" s="1"/>
  <c r="M320" i="2"/>
  <c r="M319" i="2" s="1"/>
  <c r="L320" i="2"/>
  <c r="L319" i="2" s="1"/>
  <c r="M294" i="2"/>
  <c r="M293" i="2" s="1"/>
  <c r="M289" i="2" s="1"/>
  <c r="M288" i="2" s="1"/>
  <c r="N294" i="2"/>
  <c r="N293" i="2" s="1"/>
  <c r="N289" i="2" s="1"/>
  <c r="N288" i="2" s="1"/>
  <c r="L294" i="2"/>
  <c r="L293" i="2" s="1"/>
  <c r="L315" i="2" l="1"/>
  <c r="L314" i="2" s="1"/>
  <c r="L289" i="2"/>
  <c r="L288" i="2" s="1"/>
  <c r="P572" i="2"/>
  <c r="Q572" i="2"/>
  <c r="N315" i="2"/>
  <c r="N314" i="2" s="1"/>
  <c r="N287" i="2" s="1"/>
  <c r="N279" i="2" s="1"/>
  <c r="Q573" i="2"/>
  <c r="L573" i="2"/>
  <c r="L572" i="2" s="1"/>
  <c r="O572" i="2" s="1"/>
  <c r="P573" i="2"/>
  <c r="M315" i="2"/>
  <c r="M314" i="2" s="1"/>
  <c r="M287" i="2" s="1"/>
  <c r="M279" i="2" s="1"/>
  <c r="N379" i="4"/>
  <c r="O379" i="4"/>
  <c r="N380" i="4"/>
  <c r="O380" i="4"/>
  <c r="N381" i="4"/>
  <c r="O381" i="4"/>
  <c r="N382" i="4"/>
  <c r="O382" i="4"/>
  <c r="N383" i="4"/>
  <c r="O383" i="4"/>
  <c r="M379" i="4"/>
  <c r="M383" i="4"/>
  <c r="L382" i="4"/>
  <c r="K382" i="4"/>
  <c r="J382" i="4"/>
  <c r="I382" i="4"/>
  <c r="H382" i="4"/>
  <c r="G382" i="4"/>
  <c r="M382" i="4" s="1"/>
  <c r="M381" i="4"/>
  <c r="L380" i="4"/>
  <c r="L379" i="4" s="1"/>
  <c r="K380" i="4"/>
  <c r="K379" i="4" s="1"/>
  <c r="J380" i="4"/>
  <c r="I380" i="4"/>
  <c r="I379" i="4" s="1"/>
  <c r="H380" i="4"/>
  <c r="H379" i="4" s="1"/>
  <c r="G380" i="4"/>
  <c r="M380" i="4" s="1"/>
  <c r="J379" i="4"/>
  <c r="Q747" i="2"/>
  <c r="P747" i="2"/>
  <c r="O747" i="2"/>
  <c r="N746" i="2"/>
  <c r="M746" i="2"/>
  <c r="L746" i="2"/>
  <c r="K746" i="2"/>
  <c r="J746" i="2"/>
  <c r="I746" i="2"/>
  <c r="Q745" i="2"/>
  <c r="P745" i="2"/>
  <c r="O745" i="2"/>
  <c r="N744" i="2"/>
  <c r="M744" i="2"/>
  <c r="L744" i="2"/>
  <c r="K744" i="2"/>
  <c r="J744" i="2"/>
  <c r="I744" i="2"/>
  <c r="N743" i="2" l="1"/>
  <c r="N734" i="2" s="1"/>
  <c r="N733" i="2" s="1"/>
  <c r="N732" i="2" s="1"/>
  <c r="N711" i="2" s="1"/>
  <c r="I743" i="2"/>
  <c r="K743" i="2"/>
  <c r="L287" i="2"/>
  <c r="L279" i="2" s="1"/>
  <c r="P744" i="2"/>
  <c r="O573" i="2"/>
  <c r="Q746" i="2"/>
  <c r="J743" i="2"/>
  <c r="P746" i="2"/>
  <c r="M743" i="2"/>
  <c r="M734" i="2" s="1"/>
  <c r="M733" i="2" s="1"/>
  <c r="M732" i="2" s="1"/>
  <c r="M711" i="2" s="1"/>
  <c r="G379" i="4"/>
  <c r="L743" i="2"/>
  <c r="L734" i="2" s="1"/>
  <c r="L733" i="2" s="1"/>
  <c r="L732" i="2" s="1"/>
  <c r="Q744" i="2"/>
  <c r="O746" i="2"/>
  <c r="O744" i="2"/>
  <c r="Q743" i="2" l="1"/>
  <c r="P743" i="2"/>
  <c r="O743" i="2"/>
  <c r="K422" i="4"/>
  <c r="L422" i="4"/>
  <c r="J422" i="4"/>
  <c r="K428" i="4"/>
  <c r="L428" i="4"/>
  <c r="J428" i="4"/>
  <c r="L431" i="4"/>
  <c r="K431" i="4"/>
  <c r="J431" i="4"/>
  <c r="M671" i="2"/>
  <c r="M668" i="2" s="1"/>
  <c r="M662" i="2" s="1"/>
  <c r="M661" i="2" s="1"/>
  <c r="M660" i="2" s="1"/>
  <c r="M591" i="2" s="1"/>
  <c r="N671" i="2"/>
  <c r="N668" i="2" s="1"/>
  <c r="N662" i="2" s="1"/>
  <c r="N661" i="2" s="1"/>
  <c r="N660" i="2" s="1"/>
  <c r="N591" i="2" s="1"/>
  <c r="L671" i="2"/>
  <c r="L668" i="2" s="1"/>
  <c r="L662" i="2" s="1"/>
  <c r="L661" i="2" s="1"/>
  <c r="L660" i="2" s="1"/>
  <c r="K537" i="4"/>
  <c r="L537" i="4"/>
  <c r="J537" i="4"/>
  <c r="K541" i="4"/>
  <c r="L541" i="4"/>
  <c r="J541" i="4"/>
  <c r="M586" i="2"/>
  <c r="M585" i="2" s="1"/>
  <c r="N586" i="2"/>
  <c r="N585" i="2" s="1"/>
  <c r="L586" i="2"/>
  <c r="L585" i="2" s="1"/>
  <c r="M589" i="2"/>
  <c r="M588" i="2" s="1"/>
  <c r="N589" i="2"/>
  <c r="N588" i="2" s="1"/>
  <c r="L589" i="2"/>
  <c r="L588" i="2" s="1"/>
  <c r="M570" i="2"/>
  <c r="M567" i="2" s="1"/>
  <c r="N570" i="2"/>
  <c r="N567" i="2" s="1"/>
  <c r="L570" i="2"/>
  <c r="L567" i="2" s="1"/>
  <c r="K17" i="4"/>
  <c r="L17" i="4"/>
  <c r="M32" i="4"/>
  <c r="N32" i="4"/>
  <c r="O32" i="4"/>
  <c r="M33" i="4"/>
  <c r="N33" i="4"/>
  <c r="O33" i="4"/>
  <c r="L32" i="4"/>
  <c r="K32" i="4"/>
  <c r="J32" i="4"/>
  <c r="I32" i="4"/>
  <c r="H32" i="4"/>
  <c r="G32" i="4"/>
  <c r="L30" i="4"/>
  <c r="K30" i="4"/>
  <c r="J30" i="4"/>
  <c r="M536" i="2"/>
  <c r="N536" i="2"/>
  <c r="L536" i="2"/>
  <c r="M538" i="2"/>
  <c r="N538" i="2"/>
  <c r="L538" i="2"/>
  <c r="O539" i="2"/>
  <c r="P539" i="2"/>
  <c r="Q539" i="2"/>
  <c r="J538" i="2"/>
  <c r="K538" i="2"/>
  <c r="I538" i="2"/>
  <c r="K397" i="4"/>
  <c r="K396" i="4" s="1"/>
  <c r="L397" i="4"/>
  <c r="L396" i="4" s="1"/>
  <c r="J397" i="4"/>
  <c r="J396" i="4" s="1"/>
  <c r="K369" i="4"/>
  <c r="K368" i="4" s="1"/>
  <c r="L369" i="4"/>
  <c r="L368" i="4" s="1"/>
  <c r="J369" i="4"/>
  <c r="J368" i="4" s="1"/>
  <c r="J270" i="4"/>
  <c r="M294" i="4"/>
  <c r="M295" i="4"/>
  <c r="M296" i="4"/>
  <c r="N296" i="4"/>
  <c r="O296" i="4"/>
  <c r="L295" i="4"/>
  <c r="L294" i="4" s="1"/>
  <c r="I295" i="4"/>
  <c r="I294" i="4" s="1"/>
  <c r="H295" i="4"/>
  <c r="H294" i="4" s="1"/>
  <c r="G295" i="4"/>
  <c r="L566" i="2" l="1"/>
  <c r="L560" i="2" s="1"/>
  <c r="L559" i="2" s="1"/>
  <c r="N566" i="2"/>
  <c r="N560" i="2" s="1"/>
  <c r="N559" i="2" s="1"/>
  <c r="M566" i="2"/>
  <c r="M560" i="2" s="1"/>
  <c r="M559" i="2" s="1"/>
  <c r="L364" i="4"/>
  <c r="L338" i="4" s="1"/>
  <c r="N294" i="4"/>
  <c r="N295" i="4"/>
  <c r="K364" i="4"/>
  <c r="K338" i="4" s="1"/>
  <c r="O294" i="4"/>
  <c r="O295" i="4"/>
  <c r="P538" i="2"/>
  <c r="N584" i="2"/>
  <c r="N583" i="2" s="1"/>
  <c r="N582" i="2" s="1"/>
  <c r="N581" i="2" s="1"/>
  <c r="Q538" i="2"/>
  <c r="M584" i="2"/>
  <c r="M583" i="2" s="1"/>
  <c r="M582" i="2" s="1"/>
  <c r="M581" i="2" s="1"/>
  <c r="O538" i="2"/>
  <c r="L584" i="2"/>
  <c r="L583" i="2" s="1"/>
  <c r="L582" i="2" s="1"/>
  <c r="L581" i="2" s="1"/>
  <c r="G294" i="4"/>
  <c r="K308" i="4"/>
  <c r="K256" i="4"/>
  <c r="K255" i="4" s="1"/>
  <c r="K254" i="4" s="1"/>
  <c r="L256" i="4"/>
  <c r="J254" i="4"/>
  <c r="J255" i="4"/>
  <c r="J256" i="4"/>
  <c r="M256" i="4" s="1"/>
  <c r="M254" i="4"/>
  <c r="M255" i="4"/>
  <c r="M257" i="4"/>
  <c r="N257" i="4"/>
  <c r="O257" i="4"/>
  <c r="H256" i="4"/>
  <c r="I256" i="4"/>
  <c r="I255" i="4" s="1"/>
  <c r="I254" i="4" s="1"/>
  <c r="G254" i="4"/>
  <c r="G255" i="4"/>
  <c r="G256" i="4"/>
  <c r="K319" i="4"/>
  <c r="K318" i="4" s="1"/>
  <c r="L319" i="4"/>
  <c r="L318" i="4" s="1"/>
  <c r="J318" i="4"/>
  <c r="J319" i="4"/>
  <c r="M227" i="4"/>
  <c r="N227" i="4"/>
  <c r="O227" i="4"/>
  <c r="M228" i="4"/>
  <c r="N228" i="4"/>
  <c r="O228" i="4"/>
  <c r="M229" i="4"/>
  <c r="N229" i="4"/>
  <c r="O229" i="4"/>
  <c r="K227" i="4"/>
  <c r="L227" i="4"/>
  <c r="J227" i="4"/>
  <c r="K228" i="4"/>
  <c r="L228" i="4"/>
  <c r="J228" i="4"/>
  <c r="H227" i="4"/>
  <c r="I227" i="4"/>
  <c r="G227" i="4"/>
  <c r="H228" i="4"/>
  <c r="I228" i="4"/>
  <c r="G228" i="4"/>
  <c r="K225" i="4"/>
  <c r="K224" i="4" s="1"/>
  <c r="L225" i="4"/>
  <c r="L224" i="4" s="1"/>
  <c r="J224" i="4"/>
  <c r="J225" i="4"/>
  <c r="K141" i="4" l="1"/>
  <c r="O256" i="4"/>
  <c r="L558" i="2"/>
  <c r="N558" i="2"/>
  <c r="M558" i="2"/>
  <c r="N256" i="4"/>
  <c r="H255" i="4"/>
  <c r="H254" i="4" s="1"/>
  <c r="N254" i="4" s="1"/>
  <c r="L255" i="4"/>
  <c r="L254" i="4" s="1"/>
  <c r="O254" i="4" s="1"/>
  <c r="O255" i="4"/>
  <c r="N203" i="2"/>
  <c r="N202" i="2" s="1"/>
  <c r="N201" i="2" s="1"/>
  <c r="L203" i="2"/>
  <c r="L202" i="2" s="1"/>
  <c r="L201" i="2" s="1"/>
  <c r="O222" i="2"/>
  <c r="Q222" i="2"/>
  <c r="N221" i="2"/>
  <c r="N220" i="2" s="1"/>
  <c r="N219" i="2" s="1"/>
  <c r="M221" i="2"/>
  <c r="M220" i="2" s="1"/>
  <c r="M219" i="2" s="1"/>
  <c r="L221" i="2"/>
  <c r="L220" i="2" s="1"/>
  <c r="L219" i="2" s="1"/>
  <c r="J221" i="2"/>
  <c r="J220" i="2" s="1"/>
  <c r="J219" i="2" s="1"/>
  <c r="K221" i="2"/>
  <c r="K220" i="2" s="1"/>
  <c r="I221" i="2"/>
  <c r="I220" i="2" s="1"/>
  <c r="M269" i="2"/>
  <c r="M268" i="2" s="1"/>
  <c r="N269" i="2"/>
  <c r="N268" i="2" s="1"/>
  <c r="L269" i="2"/>
  <c r="L268" i="2" s="1"/>
  <c r="N217" i="2"/>
  <c r="N216" i="2" s="1"/>
  <c r="M217" i="2"/>
  <c r="M216" i="2" s="1"/>
  <c r="L217" i="2"/>
  <c r="L216" i="2" s="1"/>
  <c r="M258" i="2"/>
  <c r="M257" i="2" s="1"/>
  <c r="M256" i="2" s="1"/>
  <c r="K307" i="4"/>
  <c r="K306" i="4" s="1"/>
  <c r="K271" i="4" s="1"/>
  <c r="L307" i="4"/>
  <c r="L306" i="4" s="1"/>
  <c r="L271" i="4" s="1"/>
  <c r="J307" i="4"/>
  <c r="J306" i="4" s="1"/>
  <c r="N257" i="2"/>
  <c r="N256" i="2" s="1"/>
  <c r="L257" i="2"/>
  <c r="L256" i="2" s="1"/>
  <c r="N231" i="2" l="1"/>
  <c r="N230" i="2" s="1"/>
  <c r="N224" i="2" s="1"/>
  <c r="N223" i="2" s="1"/>
  <c r="N172" i="2" s="1"/>
  <c r="L231" i="2"/>
  <c r="L230" i="2" s="1"/>
  <c r="L224" i="2" s="1"/>
  <c r="L223" i="2" s="1"/>
  <c r="L172" i="2" s="1"/>
  <c r="M231" i="2"/>
  <c r="M230" i="2" s="1"/>
  <c r="M224" i="2" s="1"/>
  <c r="M223" i="2" s="1"/>
  <c r="L141" i="4"/>
  <c r="N255" i="4"/>
  <c r="M203" i="2"/>
  <c r="M202" i="2" s="1"/>
  <c r="M201" i="2" s="1"/>
  <c r="P222" i="2"/>
  <c r="P219" i="2"/>
  <c r="P221" i="2"/>
  <c r="Q220" i="2"/>
  <c r="K219" i="2"/>
  <c r="Q219" i="2" s="1"/>
  <c r="O220" i="2"/>
  <c r="I219" i="2"/>
  <c r="O219" i="2" s="1"/>
  <c r="O221" i="2"/>
  <c r="Q221" i="2"/>
  <c r="P220" i="2"/>
  <c r="J394" i="4"/>
  <c r="J393" i="4" s="1"/>
  <c r="J364" i="4" s="1"/>
  <c r="J338" i="4" s="1"/>
  <c r="L725" i="2"/>
  <c r="L724" i="2" s="1"/>
  <c r="L720" i="2" s="1"/>
  <c r="L719" i="2" s="1"/>
  <c r="L718" i="2" s="1"/>
  <c r="L711" i="2" s="1"/>
  <c r="L591" i="2" s="1"/>
  <c r="M172" i="2" l="1"/>
  <c r="L118" i="4" l="1"/>
  <c r="K118" i="4"/>
  <c r="K117" i="4" s="1"/>
  <c r="K116" i="4" s="1"/>
  <c r="K112" i="4" s="1"/>
  <c r="J117" i="4"/>
  <c r="J116" i="4" s="1"/>
  <c r="L117" i="4"/>
  <c r="L116" i="4" s="1"/>
  <c r="L48" i="2"/>
  <c r="L47" i="2" s="1"/>
  <c r="N49" i="2"/>
  <c r="N48" i="2" s="1"/>
  <c r="N47" i="2" s="1"/>
  <c r="M49" i="2"/>
  <c r="M48" i="2" s="1"/>
  <c r="M47" i="2" s="1"/>
  <c r="N55" i="2"/>
  <c r="N54" i="2" s="1"/>
  <c r="N53" i="2" s="1"/>
  <c r="M55" i="2"/>
  <c r="M54" i="2" s="1"/>
  <c r="M53" i="2" s="1"/>
  <c r="L55" i="2"/>
  <c r="L54" i="2" s="1"/>
  <c r="L53" i="2" s="1"/>
  <c r="L43" i="2" l="1"/>
  <c r="L42" i="2" s="1"/>
  <c r="L33" i="2" s="1"/>
  <c r="N43" i="2"/>
  <c r="N42" i="2" s="1"/>
  <c r="N33" i="2" s="1"/>
  <c r="M43" i="2"/>
  <c r="M42" i="2" s="1"/>
  <c r="M33" i="2" s="1"/>
  <c r="L46" i="4"/>
  <c r="K98" i="4"/>
  <c r="K97" i="4" s="1"/>
  <c r="K93" i="4" s="1"/>
  <c r="K46" i="4" s="1"/>
  <c r="J98" i="4"/>
  <c r="J97" i="4" s="1"/>
  <c r="J93" i="4" s="1"/>
  <c r="K99" i="4"/>
  <c r="J99" i="4"/>
  <c r="M82" i="2"/>
  <c r="M81" i="2" s="1"/>
  <c r="M80" i="2" s="1"/>
  <c r="M79" i="2" s="1"/>
  <c r="M78" i="2" s="1"/>
  <c r="L83" i="2"/>
  <c r="L82" i="2" s="1"/>
  <c r="L81" i="2" s="1"/>
  <c r="L80" i="2" s="1"/>
  <c r="L79" i="2" s="1"/>
  <c r="L78" i="2" s="1"/>
  <c r="J84" i="4"/>
  <c r="J83" i="4" s="1"/>
  <c r="J85" i="4"/>
  <c r="J593" i="4"/>
  <c r="J592" i="4" s="1"/>
  <c r="J585" i="4" s="1"/>
  <c r="L474" i="2"/>
  <c r="L473" i="2" s="1"/>
  <c r="L469" i="2" s="1"/>
  <c r="L463" i="2" s="1"/>
  <c r="L443" i="2" s="1"/>
  <c r="L442" i="2" s="1"/>
  <c r="L109" i="2"/>
  <c r="O109" i="2" s="1"/>
  <c r="O108" i="2" s="1"/>
  <c r="O107" i="2" s="1"/>
  <c r="O106" i="2" s="1"/>
  <c r="N85" i="4"/>
  <c r="N84" i="4" s="1"/>
  <c r="N83" i="4" s="1"/>
  <c r="O85" i="4"/>
  <c r="O84" i="4" s="1"/>
  <c r="O83" i="4" s="1"/>
  <c r="M85" i="4"/>
  <c r="M84" i="4" s="1"/>
  <c r="M83" i="4" s="1"/>
  <c r="P109" i="2"/>
  <c r="P108" i="2" s="1"/>
  <c r="P107" i="2" s="1"/>
  <c r="P106" i="2" s="1"/>
  <c r="Q109" i="2"/>
  <c r="Q108" i="2" s="1"/>
  <c r="Q107" i="2" s="1"/>
  <c r="Q106" i="2" s="1"/>
  <c r="L108" i="2" l="1"/>
  <c r="L107" i="2" s="1"/>
  <c r="L106" i="2" s="1"/>
  <c r="L105" i="2" s="1"/>
  <c r="J46" i="4"/>
  <c r="J16" i="4" s="1"/>
  <c r="K287" i="4"/>
  <c r="K286" i="4" s="1"/>
  <c r="K285" i="4" s="1"/>
  <c r="L287" i="4"/>
  <c r="L286" i="4" s="1"/>
  <c r="J286" i="4"/>
  <c r="J285" i="4" s="1"/>
  <c r="J287" i="4"/>
  <c r="K453" i="4"/>
  <c r="L453" i="4"/>
  <c r="J453" i="4"/>
  <c r="M454" i="4"/>
  <c r="N454" i="4"/>
  <c r="O454" i="4"/>
  <c r="M455" i="4"/>
  <c r="N455" i="4"/>
  <c r="O455" i="4"/>
  <c r="M161" i="2"/>
  <c r="M160" i="2" s="1"/>
  <c r="L161" i="2"/>
  <c r="O161" i="2" s="1"/>
  <c r="Q159" i="2"/>
  <c r="Q160" i="2"/>
  <c r="Q161" i="2"/>
  <c r="Q158" i="2"/>
  <c r="N157" i="2"/>
  <c r="N156" i="2" s="1"/>
  <c r="N155" i="2" s="1"/>
  <c r="N154" i="2" s="1"/>
  <c r="N153" i="2" s="1"/>
  <c r="N152" i="2" s="1"/>
  <c r="N151" i="2" s="1"/>
  <c r="M157" i="2"/>
  <c r="M156" i="2" s="1"/>
  <c r="M155" i="2" s="1"/>
  <c r="M154" i="2" s="1"/>
  <c r="M153" i="2" s="1"/>
  <c r="L157" i="2"/>
  <c r="L156" i="2" s="1"/>
  <c r="L155" i="2" s="1"/>
  <c r="O46" i="2"/>
  <c r="L160" i="2" l="1"/>
  <c r="L159" i="2" s="1"/>
  <c r="L158" i="2" s="1"/>
  <c r="L270" i="4"/>
  <c r="K270" i="4"/>
  <c r="K16" i="4" s="1"/>
  <c r="L154" i="2"/>
  <c r="L153" i="2" s="1"/>
  <c r="O160" i="2"/>
  <c r="M159" i="2"/>
  <c r="P159" i="2" s="1"/>
  <c r="P160" i="2"/>
  <c r="P161" i="2"/>
  <c r="O159" i="2"/>
  <c r="J268" i="4"/>
  <c r="J267" i="4" s="1"/>
  <c r="J266" i="4" s="1"/>
  <c r="J269" i="4"/>
  <c r="L150" i="2"/>
  <c r="L149" i="2" s="1"/>
  <c r="L148" i="2" s="1"/>
  <c r="L147" i="2" s="1"/>
  <c r="L137" i="2" l="1"/>
  <c r="L136" i="2" s="1"/>
  <c r="L135" i="2" s="1"/>
  <c r="M158" i="2"/>
  <c r="M152" i="2" s="1"/>
  <c r="M151" i="2" s="1"/>
  <c r="L152" i="2"/>
  <c r="L151" i="2" s="1"/>
  <c r="O158" i="2"/>
  <c r="M448" i="4"/>
  <c r="N448" i="4"/>
  <c r="O448" i="4"/>
  <c r="M449" i="4"/>
  <c r="N449" i="4"/>
  <c r="O449" i="4"/>
  <c r="M452" i="4"/>
  <c r="N452" i="4"/>
  <c r="O452" i="4"/>
  <c r="M453" i="4"/>
  <c r="N453" i="4"/>
  <c r="O453" i="4"/>
  <c r="M456" i="4"/>
  <c r="N456" i="4"/>
  <c r="O456" i="4"/>
  <c r="M457" i="4"/>
  <c r="N457" i="4"/>
  <c r="O457" i="4"/>
  <c r="N447" i="4"/>
  <c r="O447" i="4"/>
  <c r="M447" i="4"/>
  <c r="K446" i="4"/>
  <c r="L446" i="4"/>
  <c r="J446" i="4"/>
  <c r="G451" i="4"/>
  <c r="G450" i="4" s="1"/>
  <c r="M450" i="4" s="1"/>
  <c r="H451" i="4"/>
  <c r="H450" i="4" s="1"/>
  <c r="N450" i="4" s="1"/>
  <c r="I451" i="4"/>
  <c r="I450" i="4" s="1"/>
  <c r="O450" i="4" s="1"/>
  <c r="O451" i="4" l="1"/>
  <c r="N451" i="4"/>
  <c r="M451" i="4"/>
  <c r="P158" i="2"/>
  <c r="O551" i="2"/>
  <c r="P551" i="2"/>
  <c r="Q551" i="2"/>
  <c r="M550" i="2"/>
  <c r="M549" i="2" s="1"/>
  <c r="P549" i="2" s="1"/>
  <c r="N550" i="2"/>
  <c r="Q550" i="2" s="1"/>
  <c r="L550" i="2"/>
  <c r="O550" i="2" s="1"/>
  <c r="N557" i="2"/>
  <c r="Q557" i="2" s="1"/>
  <c r="M557" i="2"/>
  <c r="M556" i="2" s="1"/>
  <c r="L557" i="2"/>
  <c r="O557" i="2" s="1"/>
  <c r="N554" i="2"/>
  <c r="N553" i="2" s="1"/>
  <c r="N552" i="2" s="1"/>
  <c r="M554" i="2"/>
  <c r="M553" i="2" s="1"/>
  <c r="M552" i="2" s="1"/>
  <c r="L554" i="2"/>
  <c r="L553" i="2" s="1"/>
  <c r="L552" i="2" s="1"/>
  <c r="K552" i="4"/>
  <c r="L552" i="4"/>
  <c r="J552" i="4"/>
  <c r="M402" i="4"/>
  <c r="M403" i="4"/>
  <c r="N403" i="4"/>
  <c r="O403" i="4"/>
  <c r="N404" i="4"/>
  <c r="O404" i="4"/>
  <c r="M405" i="4"/>
  <c r="N405" i="4"/>
  <c r="O405" i="4"/>
  <c r="J404" i="4"/>
  <c r="J401" i="4" s="1"/>
  <c r="J400" i="4" s="1"/>
  <c r="L402" i="4"/>
  <c r="O402" i="4" s="1"/>
  <c r="K402" i="4"/>
  <c r="N402" i="4" s="1"/>
  <c r="O117" i="2"/>
  <c r="O118" i="2"/>
  <c r="P118" i="2"/>
  <c r="Q118" i="2"/>
  <c r="P119" i="2"/>
  <c r="Q119" i="2"/>
  <c r="O120" i="2"/>
  <c r="P120" i="2"/>
  <c r="Q120" i="2"/>
  <c r="N117" i="2"/>
  <c r="Q117" i="2" s="1"/>
  <c r="M117" i="2"/>
  <c r="M116" i="2" s="1"/>
  <c r="P116" i="2" s="1"/>
  <c r="L119" i="2"/>
  <c r="O119" i="2" s="1"/>
  <c r="N556" i="2" l="1"/>
  <c r="N555" i="2" s="1"/>
  <c r="Q555" i="2" s="1"/>
  <c r="L556" i="2"/>
  <c r="L555" i="2" s="1"/>
  <c r="O555" i="2" s="1"/>
  <c r="M555" i="2"/>
  <c r="P555" i="2" s="1"/>
  <c r="P556" i="2"/>
  <c r="P557" i="2"/>
  <c r="N549" i="2"/>
  <c r="Q549" i="2" s="1"/>
  <c r="L549" i="2"/>
  <c r="P550" i="2"/>
  <c r="L401" i="4"/>
  <c r="O401" i="4" s="1"/>
  <c r="M404" i="4"/>
  <c r="J399" i="4"/>
  <c r="M400" i="4"/>
  <c r="K401" i="4"/>
  <c r="M401" i="4"/>
  <c r="N116" i="2"/>
  <c r="Q116" i="2" s="1"/>
  <c r="L116" i="2"/>
  <c r="L115" i="2" s="1"/>
  <c r="O115" i="2" s="1"/>
  <c r="P117" i="2"/>
  <c r="M115" i="2"/>
  <c r="M20" i="4"/>
  <c r="N20" i="4"/>
  <c r="O20" i="4"/>
  <c r="M23" i="4"/>
  <c r="N23" i="4"/>
  <c r="O23" i="4"/>
  <c r="M26" i="4"/>
  <c r="N26" i="4"/>
  <c r="O26" i="4"/>
  <c r="M31" i="4"/>
  <c r="N31" i="4"/>
  <c r="O31" i="4"/>
  <c r="M36" i="4"/>
  <c r="N36" i="4"/>
  <c r="O36" i="4"/>
  <c r="M39" i="4"/>
  <c r="N39" i="4"/>
  <c r="O39" i="4"/>
  <c r="M42" i="4"/>
  <c r="N42" i="4"/>
  <c r="O42" i="4"/>
  <c r="M45" i="4"/>
  <c r="N45" i="4"/>
  <c r="O45" i="4"/>
  <c r="M50" i="4"/>
  <c r="N50" i="4"/>
  <c r="O50" i="4"/>
  <c r="M53" i="4"/>
  <c r="N53" i="4"/>
  <c r="O53" i="4"/>
  <c r="M55" i="4"/>
  <c r="N55" i="4"/>
  <c r="O55" i="4"/>
  <c r="M57" i="4"/>
  <c r="N57" i="4"/>
  <c r="O57" i="4"/>
  <c r="M60" i="4"/>
  <c r="N60" i="4"/>
  <c r="O60" i="4"/>
  <c r="M62" i="4"/>
  <c r="N62" i="4"/>
  <c r="O62" i="4"/>
  <c r="M64" i="4"/>
  <c r="N64" i="4"/>
  <c r="O64" i="4"/>
  <c r="M67" i="4"/>
  <c r="N67" i="4"/>
  <c r="O67" i="4"/>
  <c r="M70" i="4"/>
  <c r="N70" i="4"/>
  <c r="O70" i="4"/>
  <c r="M73" i="4"/>
  <c r="N73" i="4"/>
  <c r="O73" i="4"/>
  <c r="M76" i="4"/>
  <c r="N76" i="4"/>
  <c r="O76" i="4"/>
  <c r="M79" i="4"/>
  <c r="N79" i="4"/>
  <c r="O79" i="4"/>
  <c r="M82" i="4"/>
  <c r="N82" i="4"/>
  <c r="O82" i="4"/>
  <c r="M89" i="4"/>
  <c r="N89" i="4"/>
  <c r="O89" i="4"/>
  <c r="M92" i="4"/>
  <c r="N92" i="4"/>
  <c r="O92" i="4"/>
  <c r="M96" i="4"/>
  <c r="N96" i="4"/>
  <c r="O96" i="4"/>
  <c r="M99" i="4"/>
  <c r="N99" i="4"/>
  <c r="O99" i="4"/>
  <c r="M104" i="4"/>
  <c r="N104" i="4"/>
  <c r="O104" i="4"/>
  <c r="M107" i="4"/>
  <c r="N107" i="4"/>
  <c r="O107" i="4"/>
  <c r="M111" i="4"/>
  <c r="N111" i="4"/>
  <c r="O111" i="4"/>
  <c r="M115" i="4"/>
  <c r="N115" i="4"/>
  <c r="O115" i="4"/>
  <c r="M118" i="4"/>
  <c r="N118" i="4"/>
  <c r="O118" i="4"/>
  <c r="M121" i="4"/>
  <c r="N121" i="4"/>
  <c r="O121" i="4"/>
  <c r="M124" i="4"/>
  <c r="N124" i="4"/>
  <c r="O124" i="4"/>
  <c r="M127" i="4"/>
  <c r="N127" i="4"/>
  <c r="O127" i="4"/>
  <c r="N128" i="4"/>
  <c r="O128" i="4"/>
  <c r="N129" i="4"/>
  <c r="O129" i="4"/>
  <c r="M130" i="4"/>
  <c r="N130" i="4"/>
  <c r="O130" i="4"/>
  <c r="M133" i="4"/>
  <c r="N133" i="4"/>
  <c r="O133" i="4"/>
  <c r="M137" i="4"/>
  <c r="N137" i="4"/>
  <c r="O137" i="4"/>
  <c r="M140" i="4"/>
  <c r="N140" i="4"/>
  <c r="O140" i="4"/>
  <c r="M144" i="4"/>
  <c r="N144" i="4"/>
  <c r="O144" i="4"/>
  <c r="M153" i="4"/>
  <c r="N153" i="4"/>
  <c r="O153" i="4"/>
  <c r="M156" i="4"/>
  <c r="N156" i="4"/>
  <c r="O156" i="4"/>
  <c r="M158" i="4"/>
  <c r="N158" i="4"/>
  <c r="O158" i="4"/>
  <c r="M160" i="4"/>
  <c r="N160" i="4"/>
  <c r="O160" i="4"/>
  <c r="M176" i="4"/>
  <c r="N176" i="4"/>
  <c r="O176" i="4"/>
  <c r="M182" i="4"/>
  <c r="N182" i="4"/>
  <c r="O182" i="4"/>
  <c r="M188" i="4"/>
  <c r="N188" i="4"/>
  <c r="O188" i="4"/>
  <c r="M190" i="4"/>
  <c r="N190" i="4"/>
  <c r="O190" i="4"/>
  <c r="M196" i="4"/>
  <c r="N196" i="4"/>
  <c r="O196" i="4"/>
  <c r="M199" i="4"/>
  <c r="N199" i="4"/>
  <c r="O199" i="4"/>
  <c r="M202" i="4"/>
  <c r="N202" i="4"/>
  <c r="O202" i="4"/>
  <c r="M205" i="4"/>
  <c r="N205" i="4"/>
  <c r="O205" i="4"/>
  <c r="M208" i="4"/>
  <c r="N208" i="4"/>
  <c r="O208" i="4"/>
  <c r="M211" i="4"/>
  <c r="N211" i="4"/>
  <c r="O211" i="4"/>
  <c r="M217" i="4"/>
  <c r="N217" i="4"/>
  <c r="O217" i="4"/>
  <c r="M220" i="4"/>
  <c r="N220" i="4"/>
  <c r="O220" i="4"/>
  <c r="M223" i="4"/>
  <c r="N223" i="4"/>
  <c r="O223" i="4"/>
  <c r="M226" i="4"/>
  <c r="N226" i="4"/>
  <c r="O226" i="4"/>
  <c r="M232" i="4"/>
  <c r="N232" i="4"/>
  <c r="O232" i="4"/>
  <c r="M235" i="4"/>
  <c r="N235" i="4"/>
  <c r="O235" i="4"/>
  <c r="M238" i="4"/>
  <c r="N238" i="4"/>
  <c r="O238" i="4"/>
  <c r="M241" i="4"/>
  <c r="N241" i="4"/>
  <c r="O241" i="4"/>
  <c r="M244" i="4"/>
  <c r="N244" i="4"/>
  <c r="O244" i="4"/>
  <c r="M250" i="4"/>
  <c r="N250" i="4"/>
  <c r="O250" i="4"/>
  <c r="M253" i="4"/>
  <c r="N253" i="4"/>
  <c r="O253" i="4"/>
  <c r="M261" i="4"/>
  <c r="N261" i="4"/>
  <c r="O261" i="4"/>
  <c r="M265" i="4"/>
  <c r="N265" i="4"/>
  <c r="O265" i="4"/>
  <c r="M269" i="4"/>
  <c r="N269" i="4"/>
  <c r="O269" i="4"/>
  <c r="M274" i="4"/>
  <c r="N274" i="4"/>
  <c r="O274" i="4"/>
  <c r="M276" i="4"/>
  <c r="N276" i="4"/>
  <c r="O276" i="4"/>
  <c r="M278" i="4"/>
  <c r="N278" i="4"/>
  <c r="O278" i="4"/>
  <c r="N284" i="4"/>
  <c r="O284" i="4"/>
  <c r="M287" i="4"/>
  <c r="N287" i="4"/>
  <c r="O287" i="4"/>
  <c r="M290" i="4"/>
  <c r="N290" i="4"/>
  <c r="O290" i="4"/>
  <c r="M299" i="4"/>
  <c r="N299" i="4"/>
  <c r="O299" i="4"/>
  <c r="M302" i="4"/>
  <c r="N302" i="4"/>
  <c r="O302" i="4"/>
  <c r="M305" i="4"/>
  <c r="N305" i="4"/>
  <c r="O305" i="4"/>
  <c r="M308" i="4"/>
  <c r="N308" i="4"/>
  <c r="O308" i="4"/>
  <c r="M311" i="4"/>
  <c r="N311" i="4"/>
  <c r="O311" i="4"/>
  <c r="O314" i="4"/>
  <c r="M317" i="4"/>
  <c r="N317" i="4"/>
  <c r="O317" i="4"/>
  <c r="M320" i="4"/>
  <c r="N320" i="4"/>
  <c r="O320" i="4"/>
  <c r="M324" i="4"/>
  <c r="N324" i="4"/>
  <c r="O324" i="4"/>
  <c r="M327" i="4"/>
  <c r="N327" i="4"/>
  <c r="O327" i="4"/>
  <c r="M330" i="4"/>
  <c r="N330" i="4"/>
  <c r="O330" i="4"/>
  <c r="M334" i="4"/>
  <c r="N334" i="4"/>
  <c r="O334" i="4"/>
  <c r="M337" i="4"/>
  <c r="N337" i="4"/>
  <c r="O337" i="4"/>
  <c r="M342" i="4"/>
  <c r="N342" i="4"/>
  <c r="O342" i="4"/>
  <c r="M344" i="4"/>
  <c r="N344" i="4"/>
  <c r="O344" i="4"/>
  <c r="M348" i="4"/>
  <c r="N348" i="4"/>
  <c r="O348" i="4"/>
  <c r="M350" i="4"/>
  <c r="N350" i="4"/>
  <c r="O350" i="4"/>
  <c r="M354" i="4"/>
  <c r="N354" i="4"/>
  <c r="O354" i="4"/>
  <c r="M356" i="4"/>
  <c r="N356" i="4"/>
  <c r="O356" i="4"/>
  <c r="M359" i="4"/>
  <c r="N359" i="4"/>
  <c r="O359" i="4"/>
  <c r="M361" i="4"/>
  <c r="N361" i="4"/>
  <c r="O361" i="4"/>
  <c r="M363" i="4"/>
  <c r="N363" i="4"/>
  <c r="O363" i="4"/>
  <c r="M367" i="4"/>
  <c r="N367" i="4"/>
  <c r="O367" i="4"/>
  <c r="M370" i="4"/>
  <c r="N370" i="4"/>
  <c r="O370" i="4"/>
  <c r="M373" i="4"/>
  <c r="N373" i="4"/>
  <c r="O373" i="4"/>
  <c r="M376" i="4"/>
  <c r="N376" i="4"/>
  <c r="O376" i="4"/>
  <c r="M378" i="4"/>
  <c r="N378" i="4"/>
  <c r="O378" i="4"/>
  <c r="M386" i="4"/>
  <c r="N386" i="4"/>
  <c r="O386" i="4"/>
  <c r="M389" i="4"/>
  <c r="N389" i="4"/>
  <c r="O389" i="4"/>
  <c r="M392" i="4"/>
  <c r="N392" i="4"/>
  <c r="O392" i="4"/>
  <c r="M395" i="4"/>
  <c r="N395" i="4"/>
  <c r="O395" i="4"/>
  <c r="M398" i="4"/>
  <c r="N398" i="4"/>
  <c r="O398" i="4"/>
  <c r="M409" i="4"/>
  <c r="N409" i="4"/>
  <c r="O409" i="4"/>
  <c r="M412" i="4"/>
  <c r="N412" i="4"/>
  <c r="O412" i="4"/>
  <c r="M415" i="4"/>
  <c r="N415" i="4"/>
  <c r="O415" i="4"/>
  <c r="M418" i="4"/>
  <c r="N418" i="4"/>
  <c r="O418" i="4"/>
  <c r="M421" i="4"/>
  <c r="N421" i="4"/>
  <c r="O421" i="4"/>
  <c r="M425" i="4"/>
  <c r="N425" i="4"/>
  <c r="O425" i="4"/>
  <c r="M427" i="4"/>
  <c r="N427" i="4"/>
  <c r="O427" i="4"/>
  <c r="N430" i="4"/>
  <c r="O430" i="4"/>
  <c r="M432" i="4"/>
  <c r="N432" i="4"/>
  <c r="O432" i="4"/>
  <c r="M434" i="4"/>
  <c r="N434" i="4"/>
  <c r="O434" i="4"/>
  <c r="M437" i="4"/>
  <c r="N437" i="4"/>
  <c r="O437" i="4"/>
  <c r="M440" i="4"/>
  <c r="N440" i="4"/>
  <c r="O440" i="4"/>
  <c r="M442" i="4"/>
  <c r="N442" i="4"/>
  <c r="O442" i="4"/>
  <c r="M445" i="4"/>
  <c r="N445" i="4"/>
  <c r="O445" i="4"/>
  <c r="M466" i="4"/>
  <c r="N466" i="4"/>
  <c r="O466" i="4"/>
  <c r="M469" i="4"/>
  <c r="N469" i="4"/>
  <c r="O469" i="4"/>
  <c r="M471" i="4"/>
  <c r="N471" i="4"/>
  <c r="O471" i="4"/>
  <c r="M474" i="4"/>
  <c r="N474" i="4"/>
  <c r="O474" i="4"/>
  <c r="M476" i="4"/>
  <c r="N476" i="4"/>
  <c r="O476" i="4"/>
  <c r="M479" i="4"/>
  <c r="N479" i="4"/>
  <c r="O479" i="4"/>
  <c r="M481" i="4"/>
  <c r="N481" i="4"/>
  <c r="O481" i="4"/>
  <c r="M483" i="4"/>
  <c r="N483" i="4"/>
  <c r="O483" i="4"/>
  <c r="M486" i="4"/>
  <c r="N486" i="4"/>
  <c r="O486" i="4"/>
  <c r="M489" i="4"/>
  <c r="N489" i="4"/>
  <c r="O489" i="4"/>
  <c r="M493" i="4"/>
  <c r="N493" i="4"/>
  <c r="O493" i="4"/>
  <c r="O496" i="4"/>
  <c r="M500" i="4"/>
  <c r="N500" i="4"/>
  <c r="O500" i="4"/>
  <c r="M504" i="4"/>
  <c r="N504" i="4"/>
  <c r="O504" i="4"/>
  <c r="M506" i="4"/>
  <c r="N506" i="4"/>
  <c r="O506" i="4"/>
  <c r="M509" i="4"/>
  <c r="N509" i="4"/>
  <c r="O509" i="4"/>
  <c r="M513" i="4"/>
  <c r="N513" i="4"/>
  <c r="O513" i="4"/>
  <c r="M516" i="4"/>
  <c r="N516" i="4"/>
  <c r="O516" i="4"/>
  <c r="M519" i="4"/>
  <c r="N519" i="4"/>
  <c r="O519" i="4"/>
  <c r="M522" i="4"/>
  <c r="N522" i="4"/>
  <c r="O522" i="4"/>
  <c r="M524" i="4"/>
  <c r="N524" i="4"/>
  <c r="O524" i="4"/>
  <c r="M530" i="4"/>
  <c r="N530" i="4"/>
  <c r="O530" i="4"/>
  <c r="M533" i="4"/>
  <c r="N533" i="4"/>
  <c r="O533" i="4"/>
  <c r="M536" i="4"/>
  <c r="N536" i="4"/>
  <c r="O536" i="4"/>
  <c r="M542" i="4"/>
  <c r="N542" i="4"/>
  <c r="O542" i="4"/>
  <c r="M545" i="4"/>
  <c r="N545" i="4"/>
  <c r="O545" i="4"/>
  <c r="M548" i="4"/>
  <c r="N548" i="4"/>
  <c r="O548" i="4"/>
  <c r="M557" i="4"/>
  <c r="N557" i="4"/>
  <c r="O557" i="4"/>
  <c r="M562" i="4"/>
  <c r="N562" i="4"/>
  <c r="O562" i="4"/>
  <c r="M566" i="4"/>
  <c r="N566" i="4"/>
  <c r="O566" i="4"/>
  <c r="M568" i="4"/>
  <c r="N568" i="4"/>
  <c r="O568" i="4"/>
  <c r="M570" i="4"/>
  <c r="N570" i="4"/>
  <c r="O570" i="4"/>
  <c r="M574" i="4"/>
  <c r="N574" i="4"/>
  <c r="O574" i="4"/>
  <c r="M578" i="4"/>
  <c r="N578" i="4"/>
  <c r="O578" i="4"/>
  <c r="M580" i="4"/>
  <c r="N580" i="4"/>
  <c r="O580" i="4"/>
  <c r="M584" i="4"/>
  <c r="N584" i="4"/>
  <c r="O584" i="4"/>
  <c r="M588" i="4"/>
  <c r="N588" i="4"/>
  <c r="O588" i="4"/>
  <c r="M591" i="4"/>
  <c r="N591" i="4"/>
  <c r="O591" i="4"/>
  <c r="N595" i="4"/>
  <c r="O595" i="4"/>
  <c r="O556" i="2" l="1"/>
  <c r="N115" i="2"/>
  <c r="N114" i="2" s="1"/>
  <c r="M548" i="2"/>
  <c r="M547" i="2" s="1"/>
  <c r="M546" i="2" s="1"/>
  <c r="M502" i="2" s="1"/>
  <c r="N548" i="2"/>
  <c r="N547" i="2" s="1"/>
  <c r="N546" i="2" s="1"/>
  <c r="N502" i="2" s="1"/>
  <c r="Q556" i="2"/>
  <c r="M399" i="4"/>
  <c r="J596" i="4"/>
  <c r="L548" i="2"/>
  <c r="L547" i="2" s="1"/>
  <c r="L546" i="2" s="1"/>
  <c r="L502" i="2" s="1"/>
  <c r="O549" i="2"/>
  <c r="L400" i="4"/>
  <c r="O400" i="4" s="1"/>
  <c r="N401" i="4"/>
  <c r="K400" i="4"/>
  <c r="O116" i="2"/>
  <c r="L114" i="2"/>
  <c r="L104" i="2" s="1"/>
  <c r="P115" i="2"/>
  <c r="M114" i="2"/>
  <c r="O21" i="2"/>
  <c r="P21" i="2"/>
  <c r="Q21" i="2"/>
  <c r="O27" i="2"/>
  <c r="P27" i="2"/>
  <c r="Q27" i="2"/>
  <c r="O32" i="2"/>
  <c r="P32" i="2"/>
  <c r="Q32" i="2"/>
  <c r="P36" i="2"/>
  <c r="Q36" i="2"/>
  <c r="P37" i="2"/>
  <c r="Q37" i="2"/>
  <c r="O38" i="2"/>
  <c r="P38" i="2"/>
  <c r="Q38" i="2"/>
  <c r="O41" i="2"/>
  <c r="P41" i="2"/>
  <c r="Q41" i="2"/>
  <c r="P46" i="2"/>
  <c r="Q46" i="2"/>
  <c r="O49" i="2"/>
  <c r="P49" i="2"/>
  <c r="Q49" i="2"/>
  <c r="O52" i="2"/>
  <c r="P52" i="2"/>
  <c r="Q52" i="2"/>
  <c r="O55" i="2"/>
  <c r="P55" i="2"/>
  <c r="Q55" i="2"/>
  <c r="O58" i="2"/>
  <c r="P58" i="2"/>
  <c r="Q58" i="2"/>
  <c r="O62" i="2"/>
  <c r="P62" i="2"/>
  <c r="Q62" i="2"/>
  <c r="O68" i="2"/>
  <c r="P68" i="2"/>
  <c r="Q68" i="2"/>
  <c r="O70" i="2"/>
  <c r="P70" i="2"/>
  <c r="Q70" i="2"/>
  <c r="O72" i="2"/>
  <c r="P72" i="2"/>
  <c r="Q72" i="2"/>
  <c r="O76" i="2"/>
  <c r="P76" i="2"/>
  <c r="Q76" i="2"/>
  <c r="O83" i="2"/>
  <c r="P83" i="2"/>
  <c r="Q83" i="2"/>
  <c r="O88" i="2"/>
  <c r="P88" i="2"/>
  <c r="Q88" i="2"/>
  <c r="O91" i="2"/>
  <c r="P91" i="2"/>
  <c r="Q91" i="2"/>
  <c r="O97" i="2"/>
  <c r="P97" i="2"/>
  <c r="Q97" i="2"/>
  <c r="O100" i="2"/>
  <c r="P100" i="2"/>
  <c r="Q100" i="2"/>
  <c r="O103" i="2"/>
  <c r="P103" i="2"/>
  <c r="Q103" i="2"/>
  <c r="O113" i="2"/>
  <c r="P113" i="2"/>
  <c r="Q113" i="2"/>
  <c r="O126" i="2"/>
  <c r="P126" i="2"/>
  <c r="Q126" i="2"/>
  <c r="O128" i="2"/>
  <c r="P128" i="2"/>
  <c r="Q128" i="2"/>
  <c r="O130" i="2"/>
  <c r="P130" i="2"/>
  <c r="Q130" i="2"/>
  <c r="O134" i="2"/>
  <c r="P134" i="2"/>
  <c r="Q134" i="2"/>
  <c r="O143" i="2"/>
  <c r="P143" i="2"/>
  <c r="Q143" i="2"/>
  <c r="O150" i="2"/>
  <c r="P150" i="2"/>
  <c r="Q150" i="2"/>
  <c r="O157" i="2"/>
  <c r="P157" i="2"/>
  <c r="Q157" i="2"/>
  <c r="O168" i="2"/>
  <c r="P168" i="2"/>
  <c r="Q168" i="2"/>
  <c r="O171" i="2"/>
  <c r="P171" i="2"/>
  <c r="Q171" i="2"/>
  <c r="O179" i="2"/>
  <c r="P179" i="2"/>
  <c r="Q179" i="2"/>
  <c r="O182" i="2"/>
  <c r="P182" i="2"/>
  <c r="Q182" i="2"/>
  <c r="O187" i="2"/>
  <c r="P187" i="2"/>
  <c r="Q187" i="2"/>
  <c r="O194" i="2"/>
  <c r="P194" i="2"/>
  <c r="Q194" i="2"/>
  <c r="O197" i="2"/>
  <c r="P197" i="2"/>
  <c r="Q197" i="2"/>
  <c r="O200" i="2"/>
  <c r="P200" i="2"/>
  <c r="Q200" i="2"/>
  <c r="O206" i="2"/>
  <c r="P206" i="2"/>
  <c r="Q206" i="2"/>
  <c r="O209" i="2"/>
  <c r="P209" i="2"/>
  <c r="Q209" i="2"/>
  <c r="O212" i="2"/>
  <c r="P212" i="2"/>
  <c r="Q212" i="2"/>
  <c r="O215" i="2"/>
  <c r="P215" i="2"/>
  <c r="Q215" i="2"/>
  <c r="O218" i="2"/>
  <c r="P218" i="2"/>
  <c r="Q218" i="2"/>
  <c r="P237" i="2"/>
  <c r="Q237" i="2"/>
  <c r="O240" i="2"/>
  <c r="P240" i="2"/>
  <c r="Q240" i="2"/>
  <c r="O249" i="2"/>
  <c r="P249" i="2"/>
  <c r="Q249" i="2"/>
  <c r="O252" i="2"/>
  <c r="P252" i="2"/>
  <c r="Q252" i="2"/>
  <c r="O258" i="2"/>
  <c r="P258" i="2"/>
  <c r="Q258" i="2"/>
  <c r="O261" i="2"/>
  <c r="P261" i="2"/>
  <c r="Q261" i="2"/>
  <c r="Q264" i="2"/>
  <c r="O267" i="2"/>
  <c r="P267" i="2"/>
  <c r="Q267" i="2"/>
  <c r="O270" i="2"/>
  <c r="P270" i="2"/>
  <c r="Q270" i="2"/>
  <c r="O276" i="2"/>
  <c r="P276" i="2"/>
  <c r="Q276" i="2"/>
  <c r="O278" i="2"/>
  <c r="P278" i="2"/>
  <c r="Q278" i="2"/>
  <c r="O286" i="2"/>
  <c r="P286" i="2"/>
  <c r="Q286" i="2"/>
  <c r="O292" i="2"/>
  <c r="P292" i="2"/>
  <c r="Q292" i="2"/>
  <c r="O295" i="2"/>
  <c r="P295" i="2"/>
  <c r="Q295" i="2"/>
  <c r="O298" i="2"/>
  <c r="P298" i="2"/>
  <c r="Q298" i="2"/>
  <c r="O304" i="2"/>
  <c r="P304" i="2"/>
  <c r="Q304" i="2"/>
  <c r="O307" i="2"/>
  <c r="P307" i="2"/>
  <c r="Q307" i="2"/>
  <c r="O310" i="2"/>
  <c r="P310" i="2"/>
  <c r="Q310" i="2"/>
  <c r="O313" i="2"/>
  <c r="P313" i="2"/>
  <c r="Q313" i="2"/>
  <c r="O318" i="2"/>
  <c r="P318" i="2"/>
  <c r="Q318" i="2"/>
  <c r="O321" i="2"/>
  <c r="P321" i="2"/>
  <c r="Q321" i="2"/>
  <c r="O324" i="2"/>
  <c r="P324" i="2"/>
  <c r="Q324" i="2"/>
  <c r="O327" i="2"/>
  <c r="P327" i="2"/>
  <c r="Q327" i="2"/>
  <c r="O333" i="2"/>
  <c r="P333" i="2"/>
  <c r="Q333" i="2"/>
  <c r="O335" i="2"/>
  <c r="P335" i="2"/>
  <c r="Q335" i="2"/>
  <c r="O338" i="2"/>
  <c r="P338" i="2"/>
  <c r="Q338" i="2"/>
  <c r="O341" i="2"/>
  <c r="P341" i="2"/>
  <c r="Q341" i="2"/>
  <c r="O344" i="2"/>
  <c r="P344" i="2"/>
  <c r="Q344" i="2"/>
  <c r="O347" i="2"/>
  <c r="P347" i="2"/>
  <c r="Q347" i="2"/>
  <c r="O350" i="2"/>
  <c r="P350" i="2"/>
  <c r="Q350" i="2"/>
  <c r="O354" i="2"/>
  <c r="P354" i="2"/>
  <c r="Q354" i="2"/>
  <c r="O358" i="2"/>
  <c r="P358" i="2"/>
  <c r="Q358" i="2"/>
  <c r="O363" i="2"/>
  <c r="P363" i="2"/>
  <c r="Q363" i="2"/>
  <c r="O366" i="2"/>
  <c r="P366" i="2"/>
  <c r="Q366" i="2"/>
  <c r="O369" i="2"/>
  <c r="P369" i="2"/>
  <c r="Q369" i="2"/>
  <c r="O372" i="2"/>
  <c r="P372" i="2"/>
  <c r="Q372" i="2"/>
  <c r="O377" i="2"/>
  <c r="P377" i="2"/>
  <c r="Q377" i="2"/>
  <c r="O380" i="2"/>
  <c r="P380" i="2"/>
  <c r="Q380" i="2"/>
  <c r="O386" i="2"/>
  <c r="P386" i="2"/>
  <c r="Q386" i="2"/>
  <c r="O390" i="2"/>
  <c r="P390" i="2"/>
  <c r="Q390" i="2"/>
  <c r="O394" i="2"/>
  <c r="P394" i="2"/>
  <c r="Q394" i="2"/>
  <c r="P396" i="2"/>
  <c r="Q396" i="2"/>
  <c r="O398" i="2"/>
  <c r="P398" i="2"/>
  <c r="Q398" i="2"/>
  <c r="O408" i="2"/>
  <c r="P408" i="2"/>
  <c r="Q408" i="2"/>
  <c r="O411" i="2"/>
  <c r="P411" i="2"/>
  <c r="Q411" i="2"/>
  <c r="O414" i="2"/>
  <c r="P414" i="2"/>
  <c r="Q414" i="2"/>
  <c r="O417" i="2"/>
  <c r="P417" i="2"/>
  <c r="Q417" i="2"/>
  <c r="O427" i="2"/>
  <c r="P427" i="2"/>
  <c r="Q427" i="2"/>
  <c r="O436" i="2"/>
  <c r="P436" i="2"/>
  <c r="Q436" i="2"/>
  <c r="O441" i="2"/>
  <c r="P441" i="2"/>
  <c r="Q441" i="2"/>
  <c r="O448" i="2"/>
  <c r="P448" i="2"/>
  <c r="Q448" i="2"/>
  <c r="O453" i="2"/>
  <c r="P453" i="2"/>
  <c r="Q453" i="2"/>
  <c r="O455" i="2"/>
  <c r="P455" i="2"/>
  <c r="Q455" i="2"/>
  <c r="O457" i="2"/>
  <c r="P457" i="2"/>
  <c r="O462" i="2"/>
  <c r="P462" i="2"/>
  <c r="Q462" i="2"/>
  <c r="O468" i="2"/>
  <c r="P468" i="2"/>
  <c r="Q468" i="2"/>
  <c r="O472" i="2"/>
  <c r="P472" i="2"/>
  <c r="Q472" i="2"/>
  <c r="O481" i="2"/>
  <c r="P481" i="2"/>
  <c r="Q481" i="2"/>
  <c r="O487" i="2"/>
  <c r="P487" i="2"/>
  <c r="Q487" i="2"/>
  <c r="O493" i="2"/>
  <c r="P493" i="2"/>
  <c r="Q493" i="2"/>
  <c r="O496" i="2"/>
  <c r="P496" i="2"/>
  <c r="Q496" i="2"/>
  <c r="O501" i="2"/>
  <c r="P501" i="2"/>
  <c r="Q501" i="2"/>
  <c r="O508" i="2"/>
  <c r="P508" i="2"/>
  <c r="Q508" i="2"/>
  <c r="O513" i="2"/>
  <c r="P513" i="2"/>
  <c r="Q513" i="2"/>
  <c r="O518" i="2"/>
  <c r="P518" i="2"/>
  <c r="Q518" i="2"/>
  <c r="O524" i="2"/>
  <c r="P524" i="2"/>
  <c r="Q524" i="2"/>
  <c r="O527" i="2"/>
  <c r="P527" i="2"/>
  <c r="Q527" i="2"/>
  <c r="O532" i="2"/>
  <c r="P532" i="2"/>
  <c r="Q532" i="2"/>
  <c r="O537" i="2"/>
  <c r="P537" i="2"/>
  <c r="Q537" i="2"/>
  <c r="O542" i="2"/>
  <c r="P542" i="2"/>
  <c r="Q542" i="2"/>
  <c r="O545" i="2"/>
  <c r="P545" i="2"/>
  <c r="Q545" i="2"/>
  <c r="O554" i="2"/>
  <c r="P554" i="2"/>
  <c r="Q554" i="2"/>
  <c r="O571" i="2"/>
  <c r="P571" i="2"/>
  <c r="Q571" i="2"/>
  <c r="O577" i="2"/>
  <c r="P577" i="2"/>
  <c r="Q577" i="2"/>
  <c r="O580" i="2"/>
  <c r="P580" i="2"/>
  <c r="Q580" i="2"/>
  <c r="O587" i="2"/>
  <c r="P587" i="2"/>
  <c r="Q587" i="2"/>
  <c r="O590" i="2"/>
  <c r="P590" i="2"/>
  <c r="Q590" i="2"/>
  <c r="O598" i="2"/>
  <c r="P598" i="2"/>
  <c r="Q598" i="2"/>
  <c r="O604" i="2"/>
  <c r="P604" i="2"/>
  <c r="Q604" i="2"/>
  <c r="O606" i="2"/>
  <c r="P606" i="2"/>
  <c r="Q606" i="2"/>
  <c r="O611" i="2"/>
  <c r="P611" i="2"/>
  <c r="Q611" i="2"/>
  <c r="O613" i="2"/>
  <c r="P613" i="2"/>
  <c r="Q613" i="2"/>
  <c r="O615" i="2"/>
  <c r="P615" i="2"/>
  <c r="Q615" i="2"/>
  <c r="O619" i="2"/>
  <c r="P619" i="2"/>
  <c r="Q619" i="2"/>
  <c r="O621" i="2"/>
  <c r="P621" i="2"/>
  <c r="Q621" i="2"/>
  <c r="O627" i="2"/>
  <c r="P627" i="2"/>
  <c r="Q627" i="2"/>
  <c r="O632" i="2"/>
  <c r="P632" i="2"/>
  <c r="Q632" i="2"/>
  <c r="O637" i="2"/>
  <c r="P637" i="2"/>
  <c r="Q637" i="2"/>
  <c r="O641" i="2"/>
  <c r="P641" i="2"/>
  <c r="Q641" i="2"/>
  <c r="O644" i="2"/>
  <c r="P644" i="2"/>
  <c r="Q644" i="2"/>
  <c r="O648" i="2"/>
  <c r="P648" i="2"/>
  <c r="Q648" i="2"/>
  <c r="Q651" i="2"/>
  <c r="O655" i="2"/>
  <c r="P655" i="2"/>
  <c r="Q655" i="2"/>
  <c r="O659" i="2"/>
  <c r="P659" i="2"/>
  <c r="Q659" i="2"/>
  <c r="O665" i="2"/>
  <c r="P665" i="2"/>
  <c r="Q665" i="2"/>
  <c r="O667" i="2"/>
  <c r="P667" i="2"/>
  <c r="Q667" i="2"/>
  <c r="P670" i="2"/>
  <c r="Q670" i="2"/>
  <c r="O672" i="2"/>
  <c r="P672" i="2"/>
  <c r="Q672" i="2"/>
  <c r="O674" i="2"/>
  <c r="P674" i="2"/>
  <c r="Q674" i="2"/>
  <c r="O677" i="2"/>
  <c r="P677" i="2"/>
  <c r="Q677" i="2"/>
  <c r="O682" i="2"/>
  <c r="P682" i="2"/>
  <c r="Q682" i="2"/>
  <c r="O684" i="2"/>
  <c r="P684" i="2"/>
  <c r="Q684" i="2"/>
  <c r="O687" i="2"/>
  <c r="P687" i="2"/>
  <c r="Q687" i="2"/>
  <c r="O692" i="2"/>
  <c r="P692" i="2"/>
  <c r="Q692" i="2"/>
  <c r="O699" i="2"/>
  <c r="P699" i="2"/>
  <c r="Q699" i="2"/>
  <c r="O701" i="2"/>
  <c r="P701" i="2"/>
  <c r="Q701" i="2"/>
  <c r="O705" i="2"/>
  <c r="P705" i="2"/>
  <c r="Q705" i="2"/>
  <c r="O710" i="2"/>
  <c r="P710" i="2"/>
  <c r="Q710" i="2"/>
  <c r="O717" i="2"/>
  <c r="P717" i="2"/>
  <c r="Q717" i="2"/>
  <c r="O723" i="2"/>
  <c r="P723" i="2"/>
  <c r="Q723" i="2"/>
  <c r="O726" i="2"/>
  <c r="P726" i="2"/>
  <c r="Q726" i="2"/>
  <c r="O731" i="2"/>
  <c r="P731" i="2"/>
  <c r="Q731" i="2"/>
  <c r="O737" i="2"/>
  <c r="P737" i="2"/>
  <c r="Q737" i="2"/>
  <c r="O740" i="2"/>
  <c r="P740" i="2"/>
  <c r="Q740" i="2"/>
  <c r="O742" i="2"/>
  <c r="P742" i="2"/>
  <c r="Q742" i="2"/>
  <c r="O750" i="2"/>
  <c r="P750" i="2"/>
  <c r="Q750" i="2"/>
  <c r="O753" i="2"/>
  <c r="P753" i="2"/>
  <c r="Q753" i="2"/>
  <c r="O758" i="2"/>
  <c r="P758" i="2"/>
  <c r="Q758" i="2"/>
  <c r="O760" i="2"/>
  <c r="P760" i="2"/>
  <c r="Q760" i="2"/>
  <c r="O767" i="2"/>
  <c r="P767" i="2"/>
  <c r="Q767" i="2"/>
  <c r="O769" i="2"/>
  <c r="P769" i="2"/>
  <c r="Q769" i="2"/>
  <c r="O773" i="2"/>
  <c r="P773" i="2"/>
  <c r="Q773" i="2"/>
  <c r="O775" i="2"/>
  <c r="P775" i="2"/>
  <c r="Q775" i="2"/>
  <c r="O783" i="2"/>
  <c r="P783" i="2"/>
  <c r="Q783" i="2"/>
  <c r="O787" i="2"/>
  <c r="P787" i="2"/>
  <c r="Q787" i="2"/>
  <c r="O789" i="2"/>
  <c r="P789" i="2"/>
  <c r="Q789" i="2"/>
  <c r="O791" i="2"/>
  <c r="P791" i="2"/>
  <c r="Q791" i="2"/>
  <c r="O795" i="2"/>
  <c r="P795" i="2"/>
  <c r="Q795" i="2"/>
  <c r="O797" i="2"/>
  <c r="P797" i="2"/>
  <c r="O802" i="2"/>
  <c r="P802" i="2"/>
  <c r="Q802" i="2"/>
  <c r="O804" i="2"/>
  <c r="P804" i="2"/>
  <c r="Q804" i="2"/>
  <c r="O808" i="2"/>
  <c r="P808" i="2"/>
  <c r="Q808" i="2"/>
  <c r="P809" i="2"/>
  <c r="Q809" i="2"/>
  <c r="Q115" i="2" l="1"/>
  <c r="L399" i="4"/>
  <c r="O399" i="4" s="1"/>
  <c r="Q114" i="2"/>
  <c r="N104" i="2"/>
  <c r="N77" i="2" s="1"/>
  <c r="P114" i="2"/>
  <c r="M104" i="2"/>
  <c r="M77" i="2" s="1"/>
  <c r="O114" i="2"/>
  <c r="L77" i="2"/>
  <c r="N400" i="4"/>
  <c r="K399" i="4"/>
  <c r="G420" i="4"/>
  <c r="H420" i="4"/>
  <c r="I420" i="4"/>
  <c r="N14" i="2" l="1"/>
  <c r="N810" i="2" s="1"/>
  <c r="M14" i="2"/>
  <c r="M810" i="2" s="1"/>
  <c r="L14" i="2"/>
  <c r="L810" i="2" s="1"/>
  <c r="L16" i="4"/>
  <c r="L596" i="4" s="1"/>
  <c r="N399" i="4"/>
  <c r="K596" i="4"/>
  <c r="H419" i="4"/>
  <c r="N419" i="4" s="1"/>
  <c r="N420" i="4"/>
  <c r="I419" i="4"/>
  <c r="O419" i="4" s="1"/>
  <c r="O420" i="4"/>
  <c r="G419" i="4"/>
  <c r="M419" i="4" s="1"/>
  <c r="M420" i="4"/>
  <c r="G347" i="4"/>
  <c r="M347" i="4" s="1"/>
  <c r="H347" i="4"/>
  <c r="N347" i="4" s="1"/>
  <c r="G349" i="4"/>
  <c r="M349" i="4" s="1"/>
  <c r="H349" i="4"/>
  <c r="N349" i="4" s="1"/>
  <c r="I343" i="4"/>
  <c r="O343" i="4" s="1"/>
  <c r="H343" i="4"/>
  <c r="N343" i="4" s="1"/>
  <c r="G343" i="4"/>
  <c r="M343" i="4" s="1"/>
  <c r="I341" i="4"/>
  <c r="O341" i="4" s="1"/>
  <c r="H341" i="4"/>
  <c r="N341" i="4" s="1"/>
  <c r="G341" i="4"/>
  <c r="M341" i="4" s="1"/>
  <c r="I349" i="4"/>
  <c r="O349" i="4" s="1"/>
  <c r="I347" i="4"/>
  <c r="O347" i="4" s="1"/>
  <c r="I768" i="2"/>
  <c r="O768" i="2" s="1"/>
  <c r="I346" i="4" l="1"/>
  <c r="G346" i="4"/>
  <c r="H346" i="4"/>
  <c r="J774" i="2"/>
  <c r="P774" i="2" s="1"/>
  <c r="K774" i="2"/>
  <c r="Q774" i="2" s="1"/>
  <c r="I774" i="2"/>
  <c r="O774" i="2" s="1"/>
  <c r="J772" i="2"/>
  <c r="P772" i="2" s="1"/>
  <c r="K772" i="2"/>
  <c r="Q772" i="2" s="1"/>
  <c r="I772" i="2"/>
  <c r="O772" i="2" s="1"/>
  <c r="G345" i="4" l="1"/>
  <c r="M345" i="4" s="1"/>
  <c r="M346" i="4"/>
  <c r="I345" i="4"/>
  <c r="O345" i="4" s="1"/>
  <c r="O346" i="4"/>
  <c r="H345" i="4"/>
  <c r="N345" i="4" s="1"/>
  <c r="N346" i="4"/>
  <c r="K771" i="2"/>
  <c r="J771" i="2"/>
  <c r="I771" i="2"/>
  <c r="H281" i="4"/>
  <c r="N281" i="4" s="1"/>
  <c r="J193" i="2"/>
  <c r="K193" i="2"/>
  <c r="I193" i="2"/>
  <c r="H323" i="4"/>
  <c r="I323" i="4"/>
  <c r="G323" i="4"/>
  <c r="I281" i="4"/>
  <c r="O281" i="4" s="1"/>
  <c r="G281" i="4"/>
  <c r="M281" i="4" s="1"/>
  <c r="J234" i="2"/>
  <c r="P234" i="2" s="1"/>
  <c r="K234" i="2"/>
  <c r="Q234" i="2" s="1"/>
  <c r="I234" i="2"/>
  <c r="O234" i="2" s="1"/>
  <c r="H333" i="4"/>
  <c r="I333" i="4"/>
  <c r="G333" i="4"/>
  <c r="J178" i="2"/>
  <c r="K178" i="2"/>
  <c r="I178" i="2"/>
  <c r="H332" i="4" l="1"/>
  <c r="N332" i="4" s="1"/>
  <c r="N333" i="4"/>
  <c r="H322" i="4"/>
  <c r="N322" i="4" s="1"/>
  <c r="N323" i="4"/>
  <c r="G332" i="4"/>
  <c r="M332" i="4" s="1"/>
  <c r="M333" i="4"/>
  <c r="G322" i="4"/>
  <c r="M322" i="4" s="1"/>
  <c r="M323" i="4"/>
  <c r="I332" i="4"/>
  <c r="O332" i="4" s="1"/>
  <c r="O333" i="4"/>
  <c r="I322" i="4"/>
  <c r="O322" i="4" s="1"/>
  <c r="O323" i="4"/>
  <c r="K192" i="2"/>
  <c r="Q192" i="2" s="1"/>
  <c r="Q193" i="2"/>
  <c r="J770" i="2"/>
  <c r="P770" i="2" s="1"/>
  <c r="P771" i="2"/>
  <c r="I177" i="2"/>
  <c r="O177" i="2" s="1"/>
  <c r="O178" i="2"/>
  <c r="J192" i="2"/>
  <c r="P192" i="2" s="1"/>
  <c r="P193" i="2"/>
  <c r="K770" i="2"/>
  <c r="Q770" i="2" s="1"/>
  <c r="Q771" i="2"/>
  <c r="K177" i="2"/>
  <c r="Q177" i="2" s="1"/>
  <c r="Q178" i="2"/>
  <c r="J177" i="2"/>
  <c r="P177" i="2" s="1"/>
  <c r="P178" i="2"/>
  <c r="I192" i="2"/>
  <c r="O192" i="2" s="1"/>
  <c r="O193" i="2"/>
  <c r="I770" i="2"/>
  <c r="O770" i="2" s="1"/>
  <c r="O771" i="2"/>
  <c r="I594" i="4"/>
  <c r="O594" i="4" s="1"/>
  <c r="H594" i="4"/>
  <c r="N594" i="4" s="1"/>
  <c r="G594" i="4"/>
  <c r="M594" i="4" s="1"/>
  <c r="K475" i="2"/>
  <c r="Q475" i="2" s="1"/>
  <c r="J475" i="2"/>
  <c r="P475" i="2" s="1"/>
  <c r="I475" i="2"/>
  <c r="O475" i="2" s="1"/>
  <c r="J553" i="2"/>
  <c r="K553" i="2"/>
  <c r="I553" i="2"/>
  <c r="I552" i="2" l="1"/>
  <c r="O553" i="2"/>
  <c r="K552" i="2"/>
  <c r="Q553" i="2"/>
  <c r="J552" i="2"/>
  <c r="P553" i="2"/>
  <c r="I49" i="4"/>
  <c r="H49" i="4"/>
  <c r="G49" i="4"/>
  <c r="H48" i="4" l="1"/>
  <c r="N48" i="4" s="1"/>
  <c r="N49" i="4"/>
  <c r="I48" i="4"/>
  <c r="O48" i="4" s="1"/>
  <c r="O49" i="4"/>
  <c r="G48" i="4"/>
  <c r="M48" i="4" s="1"/>
  <c r="M49" i="4"/>
  <c r="J548" i="2"/>
  <c r="P552" i="2"/>
  <c r="I548" i="2"/>
  <c r="O552" i="2"/>
  <c r="K548" i="2"/>
  <c r="Q552" i="2"/>
  <c r="I441" i="4"/>
  <c r="O441" i="4" s="1"/>
  <c r="H441" i="4"/>
  <c r="N441" i="4" s="1"/>
  <c r="G441" i="4"/>
  <c r="M441" i="4" s="1"/>
  <c r="I439" i="4"/>
  <c r="O439" i="4" s="1"/>
  <c r="H439" i="4"/>
  <c r="N439" i="4" s="1"/>
  <c r="G439" i="4"/>
  <c r="M439" i="4" s="1"/>
  <c r="J681" i="2"/>
  <c r="P681" i="2" s="1"/>
  <c r="K681" i="2"/>
  <c r="Q681" i="2" s="1"/>
  <c r="I681" i="2"/>
  <c r="O681" i="2" s="1"/>
  <c r="I547" i="2" l="1"/>
  <c r="O548" i="2"/>
  <c r="K547" i="2"/>
  <c r="Q548" i="2"/>
  <c r="J547" i="2"/>
  <c r="P548" i="2"/>
  <c r="H438" i="4"/>
  <c r="N438" i="4" s="1"/>
  <c r="I438" i="4"/>
  <c r="O438" i="4" s="1"/>
  <c r="G438" i="4"/>
  <c r="M438" i="4" s="1"/>
  <c r="I37" i="2"/>
  <c r="G37" i="2"/>
  <c r="G38" i="2" s="1"/>
  <c r="G129" i="4"/>
  <c r="E129" i="4"/>
  <c r="E130" i="4" s="1"/>
  <c r="G128" i="4" l="1"/>
  <c r="M128" i="4" s="1"/>
  <c r="M129" i="4"/>
  <c r="I36" i="2"/>
  <c r="O36" i="2" s="1"/>
  <c r="O37" i="2"/>
  <c r="J546" i="2"/>
  <c r="P546" i="2" s="1"/>
  <c r="P547" i="2"/>
  <c r="I546" i="2"/>
  <c r="O546" i="2" s="1"/>
  <c r="O547" i="2"/>
  <c r="K546" i="2"/>
  <c r="Q546" i="2" s="1"/>
  <c r="Q547" i="2"/>
  <c r="I198" i="4"/>
  <c r="H198" i="4"/>
  <c r="G198" i="4"/>
  <c r="J337" i="2"/>
  <c r="K337" i="2"/>
  <c r="I337" i="2"/>
  <c r="G284" i="4"/>
  <c r="M284" i="4" s="1"/>
  <c r="I237" i="2"/>
  <c r="O237" i="2" s="1"/>
  <c r="G197" i="4" l="1"/>
  <c r="M197" i="4" s="1"/>
  <c r="M198" i="4"/>
  <c r="H197" i="4"/>
  <c r="N197" i="4" s="1"/>
  <c r="N198" i="4"/>
  <c r="I197" i="4"/>
  <c r="O197" i="4" s="1"/>
  <c r="O198" i="4"/>
  <c r="I336" i="2"/>
  <c r="O336" i="2" s="1"/>
  <c r="O337" i="2"/>
  <c r="K336" i="2"/>
  <c r="Q336" i="2" s="1"/>
  <c r="Q337" i="2"/>
  <c r="J336" i="2"/>
  <c r="P336" i="2" s="1"/>
  <c r="P337" i="2"/>
  <c r="I541" i="4"/>
  <c r="O541" i="4" s="1"/>
  <c r="H541" i="4"/>
  <c r="N541" i="4" s="1"/>
  <c r="G541" i="4"/>
  <c r="M541" i="4" s="1"/>
  <c r="I540" i="4"/>
  <c r="H540" i="4"/>
  <c r="G540" i="4"/>
  <c r="I658" i="2"/>
  <c r="G539" i="4" l="1"/>
  <c r="M539" i="4" s="1"/>
  <c r="M540" i="4"/>
  <c r="H539" i="4"/>
  <c r="N539" i="4" s="1"/>
  <c r="N540" i="4"/>
  <c r="I539" i="4"/>
  <c r="O539" i="4" s="1"/>
  <c r="O540" i="4"/>
  <c r="I657" i="2"/>
  <c r="O658" i="2"/>
  <c r="I444" i="4"/>
  <c r="H444" i="4"/>
  <c r="G444" i="4"/>
  <c r="J686" i="2"/>
  <c r="K686" i="2"/>
  <c r="I686" i="2"/>
  <c r="I78" i="4"/>
  <c r="H78" i="4"/>
  <c r="G78" i="4"/>
  <c r="I538" i="4" l="1"/>
  <c r="O538" i="4" s="1"/>
  <c r="H538" i="4"/>
  <c r="N538" i="4" s="1"/>
  <c r="G77" i="4"/>
  <c r="M77" i="4" s="1"/>
  <c r="M78" i="4"/>
  <c r="I443" i="4"/>
  <c r="O443" i="4" s="1"/>
  <c r="O444" i="4"/>
  <c r="G538" i="4"/>
  <c r="G443" i="4"/>
  <c r="M443" i="4" s="1"/>
  <c r="M444" i="4"/>
  <c r="H443" i="4"/>
  <c r="N443" i="4" s="1"/>
  <c r="N444" i="4"/>
  <c r="I77" i="4"/>
  <c r="O77" i="4" s="1"/>
  <c r="O78" i="4"/>
  <c r="H77" i="4"/>
  <c r="N77" i="4" s="1"/>
  <c r="N78" i="4"/>
  <c r="I685" i="2"/>
  <c r="O685" i="2" s="1"/>
  <c r="O686" i="2"/>
  <c r="K685" i="2"/>
  <c r="Q685" i="2" s="1"/>
  <c r="Q686" i="2"/>
  <c r="J685" i="2"/>
  <c r="P685" i="2" s="1"/>
  <c r="P686" i="2"/>
  <c r="I656" i="2"/>
  <c r="O656" i="2" s="1"/>
  <c r="O657" i="2"/>
  <c r="H110" i="4"/>
  <c r="I110" i="4"/>
  <c r="G110" i="4"/>
  <c r="G88" i="4"/>
  <c r="H88" i="4"/>
  <c r="I88" i="4"/>
  <c r="I117" i="4"/>
  <c r="H117" i="4"/>
  <c r="G117" i="4"/>
  <c r="J48" i="2"/>
  <c r="K48" i="2"/>
  <c r="I48" i="2"/>
  <c r="K71" i="2"/>
  <c r="Q71" i="2" s="1"/>
  <c r="J71" i="2"/>
  <c r="P71" i="2" s="1"/>
  <c r="I71" i="2"/>
  <c r="O71" i="2" s="1"/>
  <c r="K69" i="2"/>
  <c r="Q69" i="2" s="1"/>
  <c r="J69" i="2"/>
  <c r="P69" i="2" s="1"/>
  <c r="I69" i="2"/>
  <c r="O69" i="2" s="1"/>
  <c r="K67" i="2"/>
  <c r="Q67" i="2" s="1"/>
  <c r="J67" i="2"/>
  <c r="P67" i="2" s="1"/>
  <c r="I67" i="2"/>
  <c r="O67" i="2" s="1"/>
  <c r="I66" i="4"/>
  <c r="H66" i="4"/>
  <c r="G66" i="4"/>
  <c r="M66" i="4" s="1"/>
  <c r="J96" i="2"/>
  <c r="K96" i="2"/>
  <c r="I96" i="2"/>
  <c r="I286" i="4"/>
  <c r="H286" i="4"/>
  <c r="G286" i="4"/>
  <c r="I156" i="2"/>
  <c r="J156" i="2"/>
  <c r="K156" i="2"/>
  <c r="K142" i="2"/>
  <c r="J142" i="2"/>
  <c r="I142" i="2"/>
  <c r="H181" i="4"/>
  <c r="I181" i="4"/>
  <c r="G181" i="4"/>
  <c r="I69" i="4"/>
  <c r="H69" i="4"/>
  <c r="G69" i="4"/>
  <c r="J99" i="2"/>
  <c r="K99" i="2"/>
  <c r="I99" i="2"/>
  <c r="K112" i="2"/>
  <c r="J112" i="2"/>
  <c r="I112" i="2"/>
  <c r="H75" i="4"/>
  <c r="N75" i="4" s="1"/>
  <c r="I75" i="4"/>
  <c r="O75" i="4" s="1"/>
  <c r="G109" i="4" l="1"/>
  <c r="M110" i="4"/>
  <c r="G68" i="4"/>
  <c r="M68" i="4" s="1"/>
  <c r="M69" i="4"/>
  <c r="G285" i="4"/>
  <c r="M285" i="4" s="1"/>
  <c r="M286" i="4"/>
  <c r="G180" i="4"/>
  <c r="M180" i="4" s="1"/>
  <c r="M181" i="4"/>
  <c r="G116" i="4"/>
  <c r="M116" i="4" s="1"/>
  <c r="M117" i="4"/>
  <c r="G87" i="4"/>
  <c r="M87" i="4" s="1"/>
  <c r="M88" i="4"/>
  <c r="I68" i="4"/>
  <c r="O68" i="4" s="1"/>
  <c r="O69" i="4"/>
  <c r="I285" i="4"/>
  <c r="O285" i="4" s="1"/>
  <c r="O286" i="4"/>
  <c r="H116" i="4"/>
  <c r="N116" i="4" s="1"/>
  <c r="N117" i="4"/>
  <c r="H65" i="4"/>
  <c r="N65" i="4" s="1"/>
  <c r="N66" i="4"/>
  <c r="I116" i="4"/>
  <c r="O116" i="4" s="1"/>
  <c r="O117" i="4"/>
  <c r="I180" i="4"/>
  <c r="O180" i="4" s="1"/>
  <c r="O181" i="4"/>
  <c r="I65" i="4"/>
  <c r="O65" i="4" s="1"/>
  <c r="O66" i="4"/>
  <c r="I87" i="4"/>
  <c r="O87" i="4" s="1"/>
  <c r="O88" i="4"/>
  <c r="I109" i="4"/>
  <c r="O110" i="4"/>
  <c r="H68" i="4"/>
  <c r="N68" i="4" s="1"/>
  <c r="N69" i="4"/>
  <c r="H180" i="4"/>
  <c r="N180" i="4" s="1"/>
  <c r="N181" i="4"/>
  <c r="H285" i="4"/>
  <c r="N285" i="4" s="1"/>
  <c r="N286" i="4"/>
  <c r="H87" i="4"/>
  <c r="N87" i="4" s="1"/>
  <c r="N88" i="4"/>
  <c r="H109" i="4"/>
  <c r="N110" i="4"/>
  <c r="K141" i="2"/>
  <c r="Q142" i="2"/>
  <c r="K95" i="2"/>
  <c r="Q95" i="2" s="1"/>
  <c r="Q96" i="2"/>
  <c r="I98" i="2"/>
  <c r="O98" i="2" s="1"/>
  <c r="O99" i="2"/>
  <c r="K155" i="2"/>
  <c r="Q156" i="2"/>
  <c r="J95" i="2"/>
  <c r="P95" i="2" s="1"/>
  <c r="P96" i="2"/>
  <c r="I141" i="2"/>
  <c r="O141" i="2" s="1"/>
  <c r="O142" i="2"/>
  <c r="J155" i="2"/>
  <c r="P156" i="2"/>
  <c r="I47" i="2"/>
  <c r="O47" i="2" s="1"/>
  <c r="O48" i="2"/>
  <c r="J141" i="2"/>
  <c r="P142" i="2"/>
  <c r="I155" i="2"/>
  <c r="O156" i="2"/>
  <c r="I95" i="2"/>
  <c r="O95" i="2" s="1"/>
  <c r="O96" i="2"/>
  <c r="K111" i="2"/>
  <c r="Q112" i="2"/>
  <c r="J47" i="2"/>
  <c r="P47" i="2" s="1"/>
  <c r="P48" i="2"/>
  <c r="I111" i="2"/>
  <c r="O112" i="2"/>
  <c r="K98" i="2"/>
  <c r="Q98" i="2" s="1"/>
  <c r="Q99" i="2"/>
  <c r="J111" i="2"/>
  <c r="P112" i="2"/>
  <c r="J98" i="2"/>
  <c r="P98" i="2" s="1"/>
  <c r="P99" i="2"/>
  <c r="K47" i="2"/>
  <c r="Q47" i="2" s="1"/>
  <c r="Q48" i="2"/>
  <c r="G65" i="4"/>
  <c r="M65" i="4" s="1"/>
  <c r="I66" i="2"/>
  <c r="K66" i="2"/>
  <c r="J66" i="2"/>
  <c r="I106" i="4"/>
  <c r="H106" i="4"/>
  <c r="G106" i="4"/>
  <c r="I103" i="4"/>
  <c r="H103" i="4"/>
  <c r="G103" i="4"/>
  <c r="I98" i="4"/>
  <c r="H98" i="4"/>
  <c r="G98" i="4"/>
  <c r="G105" i="4" l="1"/>
  <c r="M105" i="4" s="1"/>
  <c r="M106" i="4"/>
  <c r="G97" i="4"/>
  <c r="M97" i="4" s="1"/>
  <c r="M98" i="4"/>
  <c r="G108" i="4"/>
  <c r="M108" i="4" s="1"/>
  <c r="M109" i="4"/>
  <c r="H97" i="4"/>
  <c r="N97" i="4" s="1"/>
  <c r="N98" i="4"/>
  <c r="I102" i="4"/>
  <c r="O102" i="4" s="1"/>
  <c r="O103" i="4"/>
  <c r="I97" i="4"/>
  <c r="O97" i="4" s="1"/>
  <c r="O98" i="4"/>
  <c r="H108" i="4"/>
  <c r="N108" i="4" s="1"/>
  <c r="N109" i="4"/>
  <c r="G102" i="4"/>
  <c r="M102" i="4" s="1"/>
  <c r="M103" i="4"/>
  <c r="H105" i="4"/>
  <c r="N105" i="4" s="1"/>
  <c r="N106" i="4"/>
  <c r="H102" i="4"/>
  <c r="N102" i="4" s="1"/>
  <c r="N103" i="4"/>
  <c r="I105" i="4"/>
  <c r="O105" i="4" s="1"/>
  <c r="O106" i="4"/>
  <c r="I108" i="4"/>
  <c r="O108" i="4" s="1"/>
  <c r="O109" i="4"/>
  <c r="K65" i="2"/>
  <c r="Q65" i="2" s="1"/>
  <c r="Q66" i="2"/>
  <c r="I154" i="2"/>
  <c r="O155" i="2"/>
  <c r="K154" i="2"/>
  <c r="Q155" i="2"/>
  <c r="I65" i="2"/>
  <c r="O65" i="2" s="1"/>
  <c r="O66" i="2"/>
  <c r="J137" i="2"/>
  <c r="P141" i="2"/>
  <c r="J154" i="2"/>
  <c r="P155" i="2"/>
  <c r="K137" i="2"/>
  <c r="Q141" i="2"/>
  <c r="J65" i="2"/>
  <c r="P65" i="2" s="1"/>
  <c r="P66" i="2"/>
  <c r="J110" i="2"/>
  <c r="P111" i="2"/>
  <c r="I110" i="2"/>
  <c r="O111" i="2"/>
  <c r="K110" i="2"/>
  <c r="Q111" i="2"/>
  <c r="I355" i="4"/>
  <c r="O355" i="4" s="1"/>
  <c r="H355" i="4"/>
  <c r="N355" i="4" s="1"/>
  <c r="G355" i="4"/>
  <c r="I353" i="4"/>
  <c r="O353" i="4" s="1"/>
  <c r="H353" i="4"/>
  <c r="N353" i="4" s="1"/>
  <c r="G353" i="4"/>
  <c r="M353" i="4" s="1"/>
  <c r="I462" i="4"/>
  <c r="O462" i="4" s="1"/>
  <c r="H462" i="4"/>
  <c r="N462" i="4" s="1"/>
  <c r="G462" i="4"/>
  <c r="M462" i="4" s="1"/>
  <c r="H101" i="4" l="1"/>
  <c r="H100" i="4" s="1"/>
  <c r="N100" i="4" s="1"/>
  <c r="G101" i="4"/>
  <c r="G100" i="4" s="1"/>
  <c r="M100" i="4" s="1"/>
  <c r="I101" i="4"/>
  <c r="K136" i="2"/>
  <c r="Q137" i="2"/>
  <c r="J136" i="2"/>
  <c r="P137" i="2"/>
  <c r="K153" i="2"/>
  <c r="Q153" i="2" s="1"/>
  <c r="Q154" i="2"/>
  <c r="J153" i="2"/>
  <c r="P153" i="2" s="1"/>
  <c r="P154" i="2"/>
  <c r="I153" i="2"/>
  <c r="O153" i="2" s="1"/>
  <c r="O154" i="2"/>
  <c r="K105" i="2"/>
  <c r="Q110" i="2"/>
  <c r="J105" i="2"/>
  <c r="P110" i="2"/>
  <c r="I105" i="2"/>
  <c r="O110" i="2"/>
  <c r="G352" i="4"/>
  <c r="M352" i="4" s="1"/>
  <c r="G595" i="4"/>
  <c r="M595" i="4" s="1"/>
  <c r="I809" i="2"/>
  <c r="O809" i="2" s="1"/>
  <c r="M101" i="4" l="1"/>
  <c r="N101" i="4"/>
  <c r="I100" i="4"/>
  <c r="O100" i="4" s="1"/>
  <c r="O101" i="4"/>
  <c r="J135" i="2"/>
  <c r="P135" i="2" s="1"/>
  <c r="P136" i="2"/>
  <c r="K135" i="2"/>
  <c r="Q135" i="2" s="1"/>
  <c r="Q136" i="2"/>
  <c r="J104" i="2"/>
  <c r="P104" i="2" s="1"/>
  <c r="P105" i="2"/>
  <c r="I104" i="2"/>
  <c r="O104" i="2" s="1"/>
  <c r="O105" i="2"/>
  <c r="K104" i="2"/>
  <c r="Q104" i="2" s="1"/>
  <c r="Q105" i="2"/>
  <c r="I167" i="4"/>
  <c r="H167" i="4"/>
  <c r="G167" i="4"/>
  <c r="I165" i="4"/>
  <c r="H165" i="4"/>
  <c r="G165" i="4"/>
  <c r="I163" i="4"/>
  <c r="H163" i="4"/>
  <c r="G163" i="4"/>
  <c r="G164" i="4" l="1"/>
  <c r="M164" i="4" s="1"/>
  <c r="M165" i="4"/>
  <c r="G162" i="4"/>
  <c r="M162" i="4" s="1"/>
  <c r="M163" i="4"/>
  <c r="H164" i="4"/>
  <c r="N164" i="4" s="1"/>
  <c r="N165" i="4"/>
  <c r="H162" i="4"/>
  <c r="N162" i="4" s="1"/>
  <c r="N163" i="4"/>
  <c r="I164" i="4"/>
  <c r="O164" i="4" s="1"/>
  <c r="O165" i="4"/>
  <c r="I162" i="4"/>
  <c r="O162" i="4" s="1"/>
  <c r="O163" i="4"/>
  <c r="G166" i="4"/>
  <c r="M166" i="4" s="1"/>
  <c r="M167" i="4"/>
  <c r="H166" i="4"/>
  <c r="N166" i="4" s="1"/>
  <c r="N167" i="4"/>
  <c r="I166" i="4"/>
  <c r="O166" i="4" s="1"/>
  <c r="O167" i="4"/>
  <c r="J312" i="2"/>
  <c r="K312" i="2"/>
  <c r="I170" i="4"/>
  <c r="O170" i="4" s="1"/>
  <c r="H170" i="4"/>
  <c r="N170" i="4" s="1"/>
  <c r="G170" i="4"/>
  <c r="M170" i="4" s="1"/>
  <c r="G161" i="4" l="1"/>
  <c r="M161" i="4" s="1"/>
  <c r="I161" i="4"/>
  <c r="O161" i="4" s="1"/>
  <c r="H161" i="4"/>
  <c r="N161" i="4" s="1"/>
  <c r="K311" i="2"/>
  <c r="Q311" i="2" s="1"/>
  <c r="Q312" i="2"/>
  <c r="J311" i="2"/>
  <c r="P311" i="2" s="1"/>
  <c r="P312" i="2"/>
  <c r="J471" i="2"/>
  <c r="P471" i="2" s="1"/>
  <c r="K471" i="2"/>
  <c r="Q471" i="2" s="1"/>
  <c r="I471" i="2"/>
  <c r="O471" i="2" s="1"/>
  <c r="J440" i="2" l="1"/>
  <c r="K440" i="2"/>
  <c r="K430" i="2"/>
  <c r="Q430" i="2" s="1"/>
  <c r="J430" i="2"/>
  <c r="P430" i="2" s="1"/>
  <c r="I430" i="2"/>
  <c r="O430" i="2" s="1"/>
  <c r="I247" i="4"/>
  <c r="O247" i="4" s="1"/>
  <c r="H247" i="4"/>
  <c r="N247" i="4" s="1"/>
  <c r="G247" i="4"/>
  <c r="M247" i="4" s="1"/>
  <c r="K416" i="2"/>
  <c r="J416" i="2"/>
  <c r="I416" i="2"/>
  <c r="G249" i="4"/>
  <c r="H249" i="4"/>
  <c r="I249" i="4"/>
  <c r="H204" i="4"/>
  <c r="N204" i="4" s="1"/>
  <c r="I204" i="4"/>
  <c r="O204" i="4" s="1"/>
  <c r="G204" i="4"/>
  <c r="M204" i="4" s="1"/>
  <c r="J405" i="2"/>
  <c r="P405" i="2" s="1"/>
  <c r="K405" i="2"/>
  <c r="Q405" i="2" s="1"/>
  <c r="I405" i="2"/>
  <c r="O405" i="2" s="1"/>
  <c r="I396" i="2"/>
  <c r="O396" i="2" s="1"/>
  <c r="J401" i="2"/>
  <c r="P401" i="2" s="1"/>
  <c r="K401" i="2"/>
  <c r="Q401" i="2" s="1"/>
  <c r="K403" i="2"/>
  <c r="Q403" i="2" s="1"/>
  <c r="J403" i="2"/>
  <c r="P403" i="2" s="1"/>
  <c r="I403" i="2"/>
  <c r="O403" i="2" s="1"/>
  <c r="I401" i="2"/>
  <c r="O401" i="2" s="1"/>
  <c r="I159" i="4"/>
  <c r="O159" i="4" s="1"/>
  <c r="H159" i="4"/>
  <c r="N159" i="4" s="1"/>
  <c r="G159" i="4"/>
  <c r="M159" i="4" s="1"/>
  <c r="I157" i="4"/>
  <c r="O157" i="4" s="1"/>
  <c r="H157" i="4"/>
  <c r="N157" i="4" s="1"/>
  <c r="G157" i="4"/>
  <c r="M157" i="4" s="1"/>
  <c r="I155" i="4"/>
  <c r="O155" i="4" s="1"/>
  <c r="H155" i="4"/>
  <c r="N155" i="4" s="1"/>
  <c r="G155" i="4"/>
  <c r="M155" i="4" s="1"/>
  <c r="J385" i="2"/>
  <c r="K385" i="2"/>
  <c r="I385" i="2"/>
  <c r="I214" i="4"/>
  <c r="O214" i="4" s="1"/>
  <c r="H214" i="4"/>
  <c r="N214" i="4" s="1"/>
  <c r="G214" i="4"/>
  <c r="M214" i="4" s="1"/>
  <c r="I193" i="4"/>
  <c r="O193" i="4" s="1"/>
  <c r="H193" i="4"/>
  <c r="N193" i="4" s="1"/>
  <c r="G193" i="4"/>
  <c r="M193" i="4" s="1"/>
  <c r="I147" i="4"/>
  <c r="O147" i="4" s="1"/>
  <c r="H147" i="4"/>
  <c r="N147" i="4" s="1"/>
  <c r="G147" i="4"/>
  <c r="M147" i="4" s="1"/>
  <c r="J349" i="2"/>
  <c r="K349" i="2"/>
  <c r="I349" i="2"/>
  <c r="G248" i="4" l="1"/>
  <c r="M248" i="4" s="1"/>
  <c r="M249" i="4"/>
  <c r="I248" i="4"/>
  <c r="O248" i="4" s="1"/>
  <c r="O249" i="4"/>
  <c r="H248" i="4"/>
  <c r="N248" i="4" s="1"/>
  <c r="N249" i="4"/>
  <c r="I348" i="2"/>
  <c r="O348" i="2" s="1"/>
  <c r="O349" i="2"/>
  <c r="I384" i="2"/>
  <c r="O385" i="2"/>
  <c r="I415" i="2"/>
  <c r="O415" i="2" s="1"/>
  <c r="O416" i="2"/>
  <c r="K348" i="2"/>
  <c r="Q348" i="2" s="1"/>
  <c r="Q349" i="2"/>
  <c r="K384" i="2"/>
  <c r="Q385" i="2"/>
  <c r="J415" i="2"/>
  <c r="P415" i="2" s="1"/>
  <c r="P416" i="2"/>
  <c r="K439" i="2"/>
  <c r="Q440" i="2"/>
  <c r="J348" i="2"/>
  <c r="P348" i="2" s="1"/>
  <c r="P349" i="2"/>
  <c r="J384" i="2"/>
  <c r="P385" i="2"/>
  <c r="K415" i="2"/>
  <c r="Q415" i="2" s="1"/>
  <c r="Q416" i="2"/>
  <c r="J439" i="2"/>
  <c r="P440" i="2"/>
  <c r="G154" i="4"/>
  <c r="M154" i="4" s="1"/>
  <c r="H154" i="4"/>
  <c r="N154" i="4" s="1"/>
  <c r="I154" i="4"/>
  <c r="O154" i="4" s="1"/>
  <c r="I189" i="4"/>
  <c r="O189" i="4" s="1"/>
  <c r="H189" i="4"/>
  <c r="N189" i="4" s="1"/>
  <c r="G189" i="4"/>
  <c r="M189" i="4" s="1"/>
  <c r="I187" i="4"/>
  <c r="O187" i="4" s="1"/>
  <c r="H187" i="4"/>
  <c r="N187" i="4" s="1"/>
  <c r="G187" i="4"/>
  <c r="M187" i="4" s="1"/>
  <c r="I150" i="4"/>
  <c r="O150" i="4" s="1"/>
  <c r="H150" i="4"/>
  <c r="N150" i="4" s="1"/>
  <c r="G150" i="4"/>
  <c r="M150" i="4" s="1"/>
  <c r="J309" i="2"/>
  <c r="K309" i="2"/>
  <c r="I309" i="2"/>
  <c r="H234" i="4"/>
  <c r="I234" i="4"/>
  <c r="G234" i="4"/>
  <c r="I759" i="2"/>
  <c r="O759" i="2" s="1"/>
  <c r="K759" i="2"/>
  <c r="Q759" i="2" s="1"/>
  <c r="J759" i="2"/>
  <c r="P759" i="2" s="1"/>
  <c r="K757" i="2"/>
  <c r="Q757" i="2" s="1"/>
  <c r="J757" i="2"/>
  <c r="P757" i="2" s="1"/>
  <c r="I757" i="2"/>
  <c r="O757" i="2" s="1"/>
  <c r="K631" i="2"/>
  <c r="J631" i="2"/>
  <c r="I631" i="2"/>
  <c r="J651" i="2"/>
  <c r="P651" i="2" s="1"/>
  <c r="I651" i="2"/>
  <c r="O651" i="2" s="1"/>
  <c r="K658" i="2"/>
  <c r="J658" i="2"/>
  <c r="H492" i="4"/>
  <c r="I492" i="4"/>
  <c r="G492" i="4"/>
  <c r="I233" i="4" l="1"/>
  <c r="O233" i="4" s="1"/>
  <c r="O234" i="4"/>
  <c r="H491" i="4"/>
  <c r="N491" i="4" s="1"/>
  <c r="N492" i="4"/>
  <c r="H233" i="4"/>
  <c r="N233" i="4" s="1"/>
  <c r="N234" i="4"/>
  <c r="I491" i="4"/>
  <c r="O491" i="4" s="1"/>
  <c r="O492" i="4"/>
  <c r="G491" i="4"/>
  <c r="M491" i="4" s="1"/>
  <c r="M492" i="4"/>
  <c r="G233" i="4"/>
  <c r="M233" i="4" s="1"/>
  <c r="M234" i="4"/>
  <c r="J657" i="2"/>
  <c r="P658" i="2"/>
  <c r="I630" i="2"/>
  <c r="O631" i="2"/>
  <c r="I308" i="2"/>
  <c r="O308" i="2" s="1"/>
  <c r="O309" i="2"/>
  <c r="J438" i="2"/>
  <c r="P439" i="2"/>
  <c r="J383" i="2"/>
  <c r="P384" i="2"/>
  <c r="K438" i="2"/>
  <c r="Q439" i="2"/>
  <c r="K383" i="2"/>
  <c r="Q384" i="2"/>
  <c r="K657" i="2"/>
  <c r="Q658" i="2"/>
  <c r="J630" i="2"/>
  <c r="P631" i="2"/>
  <c r="K308" i="2"/>
  <c r="Q308" i="2" s="1"/>
  <c r="Q309" i="2"/>
  <c r="K630" i="2"/>
  <c r="Q631" i="2"/>
  <c r="J308" i="2"/>
  <c r="P308" i="2" s="1"/>
  <c r="P309" i="2"/>
  <c r="I383" i="2"/>
  <c r="O384" i="2"/>
  <c r="I756" i="2"/>
  <c r="G186" i="4"/>
  <c r="M186" i="4" s="1"/>
  <c r="H186" i="4"/>
  <c r="N186" i="4" s="1"/>
  <c r="I186" i="4"/>
  <c r="O186" i="4" s="1"/>
  <c r="K756" i="2"/>
  <c r="J756" i="2"/>
  <c r="I275" i="4"/>
  <c r="O275" i="4" s="1"/>
  <c r="H275" i="4"/>
  <c r="N275" i="4" s="1"/>
  <c r="G275" i="4"/>
  <c r="M275" i="4" s="1"/>
  <c r="I273" i="4"/>
  <c r="O273" i="4" s="1"/>
  <c r="H273" i="4"/>
  <c r="N273" i="4" s="1"/>
  <c r="G273" i="4"/>
  <c r="M273" i="4" s="1"/>
  <c r="I146" i="4"/>
  <c r="H146" i="4"/>
  <c r="G146" i="4"/>
  <c r="H314" i="4"/>
  <c r="N314" i="4" s="1"/>
  <c r="G314" i="4"/>
  <c r="M314" i="4" s="1"/>
  <c r="K217" i="2"/>
  <c r="J217" i="2"/>
  <c r="I217" i="2"/>
  <c r="G145" i="4" l="1"/>
  <c r="M145" i="4" s="1"/>
  <c r="M146" i="4"/>
  <c r="H145" i="4"/>
  <c r="N145" i="4" s="1"/>
  <c r="N146" i="4"/>
  <c r="I145" i="4"/>
  <c r="O145" i="4" s="1"/>
  <c r="O146" i="4"/>
  <c r="K755" i="2"/>
  <c r="Q756" i="2"/>
  <c r="I755" i="2"/>
  <c r="O756" i="2"/>
  <c r="K656" i="2"/>
  <c r="Q656" i="2" s="1"/>
  <c r="Q657" i="2"/>
  <c r="K437" i="2"/>
  <c r="Q437" i="2" s="1"/>
  <c r="Q438" i="2"/>
  <c r="J437" i="2"/>
  <c r="P437" i="2" s="1"/>
  <c r="P438" i="2"/>
  <c r="I629" i="2"/>
  <c r="O629" i="2" s="1"/>
  <c r="O630" i="2"/>
  <c r="I216" i="2"/>
  <c r="O216" i="2" s="1"/>
  <c r="O217" i="2"/>
  <c r="J216" i="2"/>
  <c r="P216" i="2" s="1"/>
  <c r="P217" i="2"/>
  <c r="I382" i="2"/>
  <c r="O382" i="2" s="1"/>
  <c r="O383" i="2"/>
  <c r="K629" i="2"/>
  <c r="Q629" i="2" s="1"/>
  <c r="Q630" i="2"/>
  <c r="J629" i="2"/>
  <c r="P629" i="2" s="1"/>
  <c r="P630" i="2"/>
  <c r="K382" i="2"/>
  <c r="Q382" i="2" s="1"/>
  <c r="Q383" i="2"/>
  <c r="J382" i="2"/>
  <c r="P382" i="2" s="1"/>
  <c r="P383" i="2"/>
  <c r="J656" i="2"/>
  <c r="P656" i="2" s="1"/>
  <c r="P657" i="2"/>
  <c r="K216" i="2"/>
  <c r="Q216" i="2" s="1"/>
  <c r="Q217" i="2"/>
  <c r="J755" i="2"/>
  <c r="P756" i="2"/>
  <c r="H408" i="4"/>
  <c r="I408" i="4"/>
  <c r="G408" i="4"/>
  <c r="I407" i="4" l="1"/>
  <c r="O407" i="4" s="1"/>
  <c r="O408" i="4"/>
  <c r="H407" i="4"/>
  <c r="N407" i="4" s="1"/>
  <c r="N408" i="4"/>
  <c r="G407" i="4"/>
  <c r="M407" i="4" s="1"/>
  <c r="M408" i="4"/>
  <c r="K754" i="2"/>
  <c r="Q754" i="2" s="1"/>
  <c r="Q755" i="2"/>
  <c r="J754" i="2"/>
  <c r="P754" i="2" s="1"/>
  <c r="P755" i="2"/>
  <c r="I754" i="2"/>
  <c r="O754" i="2" s="1"/>
  <c r="O755" i="2"/>
  <c r="G478" i="4"/>
  <c r="M478" i="4" s="1"/>
  <c r="H478" i="4"/>
  <c r="N478" i="4" s="1"/>
  <c r="I478" i="4"/>
  <c r="O478" i="4" s="1"/>
  <c r="K741" i="2"/>
  <c r="Q741" i="2" s="1"/>
  <c r="J741" i="2"/>
  <c r="P741" i="2" s="1"/>
  <c r="I741" i="2"/>
  <c r="O741" i="2" s="1"/>
  <c r="K739" i="2"/>
  <c r="Q739" i="2" s="1"/>
  <c r="J739" i="2"/>
  <c r="P739" i="2" s="1"/>
  <c r="I739" i="2"/>
  <c r="O739" i="2" s="1"/>
  <c r="I377" i="4"/>
  <c r="O377" i="4" s="1"/>
  <c r="H377" i="4"/>
  <c r="N377" i="4" s="1"/>
  <c r="G377" i="4"/>
  <c r="M377" i="4" s="1"/>
  <c r="I375" i="4"/>
  <c r="O375" i="4" s="1"/>
  <c r="H375" i="4"/>
  <c r="N375" i="4" s="1"/>
  <c r="G375" i="4"/>
  <c r="M375" i="4" s="1"/>
  <c r="J716" i="2"/>
  <c r="P716" i="2" s="1"/>
  <c r="K716" i="2"/>
  <c r="Q716" i="2" s="1"/>
  <c r="I716" i="2"/>
  <c r="O716" i="2" s="1"/>
  <c r="K709" i="2"/>
  <c r="J709" i="2"/>
  <c r="I709" i="2"/>
  <c r="K749" i="2"/>
  <c r="J749" i="2"/>
  <c r="I749" i="2"/>
  <c r="I708" i="2" l="1"/>
  <c r="O709" i="2"/>
  <c r="I748" i="2"/>
  <c r="O748" i="2" s="1"/>
  <c r="O749" i="2"/>
  <c r="J708" i="2"/>
  <c r="P709" i="2"/>
  <c r="J748" i="2"/>
  <c r="P748" i="2" s="1"/>
  <c r="P749" i="2"/>
  <c r="K708" i="2"/>
  <c r="Q709" i="2"/>
  <c r="K748" i="2"/>
  <c r="Q748" i="2" s="1"/>
  <c r="Q749" i="2"/>
  <c r="I738" i="2"/>
  <c r="O738" i="2" s="1"/>
  <c r="J738" i="2"/>
  <c r="P738" i="2" s="1"/>
  <c r="K738" i="2"/>
  <c r="Q738" i="2" s="1"/>
  <c r="G374" i="4"/>
  <c r="M374" i="4" s="1"/>
  <c r="H374" i="4"/>
  <c r="N374" i="4" s="1"/>
  <c r="I374" i="4"/>
  <c r="O374" i="4" s="1"/>
  <c r="H385" i="4"/>
  <c r="I385" i="4"/>
  <c r="G385" i="4"/>
  <c r="K683" i="2"/>
  <c r="Q683" i="2" s="1"/>
  <c r="J683" i="2"/>
  <c r="P683" i="2" s="1"/>
  <c r="I683" i="2"/>
  <c r="O683" i="2" s="1"/>
  <c r="K673" i="2"/>
  <c r="Q673" i="2" s="1"/>
  <c r="J673" i="2"/>
  <c r="P673" i="2" s="1"/>
  <c r="I673" i="2"/>
  <c r="O673" i="2" s="1"/>
  <c r="K671" i="2"/>
  <c r="Q671" i="2" s="1"/>
  <c r="J671" i="2"/>
  <c r="P671" i="2" s="1"/>
  <c r="I671" i="2"/>
  <c r="O671" i="2" s="1"/>
  <c r="I670" i="2"/>
  <c r="K669" i="2"/>
  <c r="Q669" i="2" s="1"/>
  <c r="J669" i="2"/>
  <c r="P669" i="2" s="1"/>
  <c r="G430" i="4"/>
  <c r="M430" i="4" s="1"/>
  <c r="I426" i="4"/>
  <c r="O426" i="4" s="1"/>
  <c r="H426" i="4"/>
  <c r="N426" i="4" s="1"/>
  <c r="G426" i="4"/>
  <c r="M426" i="4" s="1"/>
  <c r="I424" i="4"/>
  <c r="O424" i="4" s="1"/>
  <c r="H424" i="4"/>
  <c r="N424" i="4" s="1"/>
  <c r="G424" i="4"/>
  <c r="M424" i="4" s="1"/>
  <c r="H496" i="4"/>
  <c r="N496" i="4" s="1"/>
  <c r="G496" i="4"/>
  <c r="M496" i="4" s="1"/>
  <c r="K636" i="2"/>
  <c r="J636" i="2"/>
  <c r="I636" i="2"/>
  <c r="K647" i="2"/>
  <c r="J647" i="2"/>
  <c r="I647" i="2"/>
  <c r="K650" i="2"/>
  <c r="J650" i="2"/>
  <c r="I650" i="2"/>
  <c r="I465" i="4"/>
  <c r="H465" i="4"/>
  <c r="G465" i="4"/>
  <c r="K640" i="2"/>
  <c r="J640" i="2"/>
  <c r="I640" i="2"/>
  <c r="K614" i="2"/>
  <c r="Q614" i="2" s="1"/>
  <c r="J614" i="2"/>
  <c r="P614" i="2" s="1"/>
  <c r="I614" i="2"/>
  <c r="O614" i="2" s="1"/>
  <c r="K612" i="2"/>
  <c r="Q612" i="2" s="1"/>
  <c r="J612" i="2"/>
  <c r="P612" i="2" s="1"/>
  <c r="I612" i="2"/>
  <c r="O612" i="2" s="1"/>
  <c r="K610" i="2"/>
  <c r="Q610" i="2" s="1"/>
  <c r="J610" i="2"/>
  <c r="P610" i="2" s="1"/>
  <c r="I610" i="2"/>
  <c r="O610" i="2" s="1"/>
  <c r="I669" i="2" l="1"/>
  <c r="O669" i="2" s="1"/>
  <c r="O670" i="2"/>
  <c r="G464" i="4"/>
  <c r="M464" i="4" s="1"/>
  <c r="M465" i="4"/>
  <c r="I464" i="4"/>
  <c r="O464" i="4" s="1"/>
  <c r="O465" i="4"/>
  <c r="H464" i="4"/>
  <c r="N464" i="4" s="1"/>
  <c r="N465" i="4"/>
  <c r="G384" i="4"/>
  <c r="M384" i="4" s="1"/>
  <c r="M385" i="4"/>
  <c r="I384" i="4"/>
  <c r="O384" i="4" s="1"/>
  <c r="O385" i="4"/>
  <c r="H384" i="4"/>
  <c r="N384" i="4" s="1"/>
  <c r="N385" i="4"/>
  <c r="J649" i="2"/>
  <c r="P649" i="2" s="1"/>
  <c r="P650" i="2"/>
  <c r="K646" i="2"/>
  <c r="Q646" i="2" s="1"/>
  <c r="Q647" i="2"/>
  <c r="I639" i="2"/>
  <c r="O639" i="2" s="1"/>
  <c r="O640" i="2"/>
  <c r="K649" i="2"/>
  <c r="Q649" i="2" s="1"/>
  <c r="Q650" i="2"/>
  <c r="I635" i="2"/>
  <c r="O636" i="2"/>
  <c r="K707" i="2"/>
  <c r="Q708" i="2"/>
  <c r="J707" i="2"/>
  <c r="P708" i="2"/>
  <c r="I707" i="2"/>
  <c r="O708" i="2"/>
  <c r="J639" i="2"/>
  <c r="P639" i="2" s="1"/>
  <c r="P640" i="2"/>
  <c r="I646" i="2"/>
  <c r="O646" i="2" s="1"/>
  <c r="O647" i="2"/>
  <c r="J635" i="2"/>
  <c r="P636" i="2"/>
  <c r="K639" i="2"/>
  <c r="Q639" i="2" s="1"/>
  <c r="Q640" i="2"/>
  <c r="I649" i="2"/>
  <c r="O649" i="2" s="1"/>
  <c r="O650" i="2"/>
  <c r="J646" i="2"/>
  <c r="P646" i="2" s="1"/>
  <c r="P647" i="2"/>
  <c r="K635" i="2"/>
  <c r="Q636" i="2"/>
  <c r="K680" i="2"/>
  <c r="J680" i="2"/>
  <c r="I680" i="2"/>
  <c r="I609" i="2"/>
  <c r="J609" i="2"/>
  <c r="K609" i="2"/>
  <c r="G423" i="4"/>
  <c r="M423" i="4" s="1"/>
  <c r="J668" i="2"/>
  <c r="P668" i="2" s="1"/>
  <c r="G340" i="4"/>
  <c r="H340" i="4"/>
  <c r="H423" i="4"/>
  <c r="N423" i="4" s="1"/>
  <c r="I423" i="4"/>
  <c r="O423" i="4" s="1"/>
  <c r="I340" i="4"/>
  <c r="K668" i="2"/>
  <c r="Q668" i="2" s="1"/>
  <c r="I505" i="4"/>
  <c r="O505" i="4" s="1"/>
  <c r="H505" i="4"/>
  <c r="N505" i="4" s="1"/>
  <c r="G505" i="4"/>
  <c r="M505" i="4" s="1"/>
  <c r="I503" i="4"/>
  <c r="O503" i="4" s="1"/>
  <c r="H503" i="4"/>
  <c r="N503" i="4" s="1"/>
  <c r="G503" i="4"/>
  <c r="M503" i="4" s="1"/>
  <c r="K803" i="2"/>
  <c r="Q803" i="2" s="1"/>
  <c r="J803" i="2"/>
  <c r="P803" i="2" s="1"/>
  <c r="K801" i="2"/>
  <c r="Q801" i="2" s="1"/>
  <c r="J801" i="2"/>
  <c r="P801" i="2" s="1"/>
  <c r="I569" i="4"/>
  <c r="O569" i="4" s="1"/>
  <c r="H569" i="4"/>
  <c r="N569" i="4" s="1"/>
  <c r="I567" i="4"/>
  <c r="O567" i="4" s="1"/>
  <c r="H567" i="4"/>
  <c r="N567" i="4" s="1"/>
  <c r="I565" i="4"/>
  <c r="O565" i="4" s="1"/>
  <c r="H565" i="4"/>
  <c r="N565" i="4" s="1"/>
  <c r="I668" i="2" l="1"/>
  <c r="O668" i="2" s="1"/>
  <c r="I339" i="4"/>
  <c r="O339" i="4" s="1"/>
  <c r="O340" i="4"/>
  <c r="G339" i="4"/>
  <c r="M339" i="4" s="1"/>
  <c r="M340" i="4"/>
  <c r="H339" i="4"/>
  <c r="N339" i="4" s="1"/>
  <c r="N340" i="4"/>
  <c r="J645" i="2"/>
  <c r="P645" i="2" s="1"/>
  <c r="I645" i="2"/>
  <c r="O645" i="2" s="1"/>
  <c r="K679" i="2"/>
  <c r="Q680" i="2"/>
  <c r="I706" i="2"/>
  <c r="O706" i="2" s="1"/>
  <c r="O707" i="2"/>
  <c r="K706" i="2"/>
  <c r="Q706" i="2" s="1"/>
  <c r="Q707" i="2"/>
  <c r="K645" i="2"/>
  <c r="Q645" i="2" s="1"/>
  <c r="I608" i="2"/>
  <c r="O608" i="2" s="1"/>
  <c r="O609" i="2"/>
  <c r="K608" i="2"/>
  <c r="Q608" i="2" s="1"/>
  <c r="Q609" i="2"/>
  <c r="I679" i="2"/>
  <c r="O679" i="2" s="1"/>
  <c r="O680" i="2"/>
  <c r="K634" i="2"/>
  <c r="Q634" i="2" s="1"/>
  <c r="Q635" i="2"/>
  <c r="J634" i="2"/>
  <c r="P634" i="2" s="1"/>
  <c r="P635" i="2"/>
  <c r="J706" i="2"/>
  <c r="P706" i="2" s="1"/>
  <c r="P707" i="2"/>
  <c r="I634" i="2"/>
  <c r="O634" i="2" s="1"/>
  <c r="O635" i="2"/>
  <c r="J608" i="2"/>
  <c r="P608" i="2" s="1"/>
  <c r="P609" i="2"/>
  <c r="J679" i="2"/>
  <c r="P680" i="2"/>
  <c r="H564" i="4"/>
  <c r="N564" i="4" s="1"/>
  <c r="H502" i="4"/>
  <c r="N502" i="4" s="1"/>
  <c r="I564" i="4"/>
  <c r="O564" i="4" s="1"/>
  <c r="I502" i="4"/>
  <c r="O502" i="4" s="1"/>
  <c r="G502" i="4"/>
  <c r="M502" i="4" s="1"/>
  <c r="J800" i="2"/>
  <c r="P800" i="2" s="1"/>
  <c r="K800" i="2"/>
  <c r="Q800" i="2" s="1"/>
  <c r="J45" i="2"/>
  <c r="K45" i="2"/>
  <c r="I45" i="2"/>
  <c r="J61" i="2"/>
  <c r="K61" i="2"/>
  <c r="I61" i="2"/>
  <c r="J75" i="2"/>
  <c r="K75" i="2"/>
  <c r="I75" i="2"/>
  <c r="J82" i="2"/>
  <c r="K82" i="2"/>
  <c r="I82" i="2"/>
  <c r="J87" i="2"/>
  <c r="K87" i="2"/>
  <c r="I87" i="2"/>
  <c r="J90" i="2"/>
  <c r="K90" i="2"/>
  <c r="I90" i="2"/>
  <c r="J102" i="2"/>
  <c r="K102" i="2"/>
  <c r="I102" i="2"/>
  <c r="J51" i="2"/>
  <c r="K51" i="2"/>
  <c r="I51" i="2"/>
  <c r="J57" i="2"/>
  <c r="K57" i="2"/>
  <c r="I57" i="2"/>
  <c r="J54" i="2"/>
  <c r="K54" i="2"/>
  <c r="I54" i="2"/>
  <c r="J40" i="2"/>
  <c r="K40" i="2"/>
  <c r="I40" i="2"/>
  <c r="G567" i="4"/>
  <c r="M567" i="4" s="1"/>
  <c r="G565" i="4"/>
  <c r="M565" i="4" s="1"/>
  <c r="G573" i="4"/>
  <c r="M573" i="4" s="1"/>
  <c r="G579" i="4"/>
  <c r="M579" i="4" s="1"/>
  <c r="G577" i="4"/>
  <c r="M577" i="4" s="1"/>
  <c r="J149" i="2"/>
  <c r="K149" i="2"/>
  <c r="I149" i="2"/>
  <c r="I152" i="2"/>
  <c r="J346" i="2"/>
  <c r="K346" i="2"/>
  <c r="I346" i="2"/>
  <c r="J353" i="2"/>
  <c r="K353" i="2"/>
  <c r="I353" i="2"/>
  <c r="J676" i="2"/>
  <c r="K676" i="2"/>
  <c r="I676" i="2"/>
  <c r="J664" i="2"/>
  <c r="P664" i="2" s="1"/>
  <c r="K664" i="2"/>
  <c r="Q664" i="2" s="1"/>
  <c r="I664" i="2"/>
  <c r="O664" i="2" s="1"/>
  <c r="J666" i="2"/>
  <c r="P666" i="2" s="1"/>
  <c r="K666" i="2"/>
  <c r="Q666" i="2" s="1"/>
  <c r="I666" i="2"/>
  <c r="O666" i="2" s="1"/>
  <c r="J654" i="2"/>
  <c r="K654" i="2"/>
  <c r="I654" i="2"/>
  <c r="J643" i="2"/>
  <c r="K643" i="2"/>
  <c r="I643" i="2"/>
  <c r="J626" i="2"/>
  <c r="K626" i="2"/>
  <c r="I626" i="2"/>
  <c r="O626" i="2" s="1"/>
  <c r="J618" i="2"/>
  <c r="P618" i="2" s="1"/>
  <c r="K618" i="2"/>
  <c r="Q618" i="2" s="1"/>
  <c r="I618" i="2"/>
  <c r="O618" i="2" s="1"/>
  <c r="J620" i="2"/>
  <c r="P620" i="2" s="1"/>
  <c r="K620" i="2"/>
  <c r="Q620" i="2" s="1"/>
  <c r="I620" i="2"/>
  <c r="O620" i="2" s="1"/>
  <c r="J605" i="2"/>
  <c r="P605" i="2" s="1"/>
  <c r="K605" i="2"/>
  <c r="Q605" i="2" s="1"/>
  <c r="I605" i="2"/>
  <c r="O605" i="2" s="1"/>
  <c r="J603" i="2"/>
  <c r="P603" i="2" s="1"/>
  <c r="K603" i="2"/>
  <c r="Q603" i="2" s="1"/>
  <c r="I603" i="2"/>
  <c r="O603" i="2" s="1"/>
  <c r="J597" i="2"/>
  <c r="P597" i="2" s="1"/>
  <c r="K597" i="2"/>
  <c r="Q597" i="2" s="1"/>
  <c r="I597" i="2"/>
  <c r="I678" i="2" l="1"/>
  <c r="O678" i="2" s="1"/>
  <c r="I596" i="2"/>
  <c r="O597" i="2"/>
  <c r="K625" i="2"/>
  <c r="Q626" i="2"/>
  <c r="J642" i="2"/>
  <c r="P643" i="2"/>
  <c r="J675" i="2"/>
  <c r="P675" i="2" s="1"/>
  <c r="P676" i="2"/>
  <c r="J352" i="2"/>
  <c r="P353" i="2"/>
  <c r="I151" i="2"/>
  <c r="O151" i="2" s="1"/>
  <c r="O152" i="2"/>
  <c r="I53" i="2"/>
  <c r="O53" i="2" s="1"/>
  <c r="O54" i="2"/>
  <c r="J50" i="2"/>
  <c r="P50" i="2" s="1"/>
  <c r="P51" i="2"/>
  <c r="I89" i="2"/>
  <c r="O89" i="2" s="1"/>
  <c r="O90" i="2"/>
  <c r="K86" i="2"/>
  <c r="Q86" i="2" s="1"/>
  <c r="Q87" i="2"/>
  <c r="J81" i="2"/>
  <c r="P82" i="2"/>
  <c r="I60" i="2"/>
  <c r="O61" i="2"/>
  <c r="K44" i="2"/>
  <c r="Q44" i="2" s="1"/>
  <c r="Q45" i="2"/>
  <c r="J625" i="2"/>
  <c r="P626" i="2"/>
  <c r="I653" i="2"/>
  <c r="O654" i="2"/>
  <c r="I345" i="2"/>
  <c r="O345" i="2" s="1"/>
  <c r="O346" i="2"/>
  <c r="I148" i="2"/>
  <c r="O149" i="2"/>
  <c r="I39" i="2"/>
  <c r="O40" i="2"/>
  <c r="K53" i="2"/>
  <c r="Q53" i="2" s="1"/>
  <c r="Q54" i="2"/>
  <c r="I101" i="2"/>
  <c r="O102" i="2"/>
  <c r="K89" i="2"/>
  <c r="Q89" i="2" s="1"/>
  <c r="Q90" i="2"/>
  <c r="J86" i="2"/>
  <c r="P86" i="2" s="1"/>
  <c r="P87" i="2"/>
  <c r="I74" i="2"/>
  <c r="O74" i="2" s="1"/>
  <c r="O75" i="2"/>
  <c r="K60" i="2"/>
  <c r="Q61" i="2"/>
  <c r="J44" i="2"/>
  <c r="P44" i="2" s="1"/>
  <c r="P45" i="2"/>
  <c r="K678" i="2"/>
  <c r="Q678" i="2" s="1"/>
  <c r="Q679" i="2"/>
  <c r="I642" i="2"/>
  <c r="O643" i="2"/>
  <c r="K653" i="2"/>
  <c r="Q654" i="2"/>
  <c r="I675" i="2"/>
  <c r="O675" i="2" s="1"/>
  <c r="O676" i="2"/>
  <c r="I352" i="2"/>
  <c r="O353" i="2"/>
  <c r="K345" i="2"/>
  <c r="Q345" i="2" s="1"/>
  <c r="Q346" i="2"/>
  <c r="K148" i="2"/>
  <c r="Q149" i="2"/>
  <c r="K39" i="2"/>
  <c r="Q40" i="2"/>
  <c r="J53" i="2"/>
  <c r="P53" i="2" s="1"/>
  <c r="P54" i="2"/>
  <c r="I50" i="2"/>
  <c r="O50" i="2" s="1"/>
  <c r="O51" i="2"/>
  <c r="K101" i="2"/>
  <c r="Q102" i="2"/>
  <c r="J89" i="2"/>
  <c r="P89" i="2" s="1"/>
  <c r="P90" i="2"/>
  <c r="I81" i="2"/>
  <c r="O82" i="2"/>
  <c r="K74" i="2"/>
  <c r="Q74" i="2" s="1"/>
  <c r="Q75" i="2"/>
  <c r="J60" i="2"/>
  <c r="P61" i="2"/>
  <c r="J678" i="2"/>
  <c r="P678" i="2" s="1"/>
  <c r="P679" i="2"/>
  <c r="K642" i="2"/>
  <c r="Q643" i="2"/>
  <c r="J653" i="2"/>
  <c r="P654" i="2"/>
  <c r="K675" i="2"/>
  <c r="Q675" i="2" s="1"/>
  <c r="Q676" i="2"/>
  <c r="K352" i="2"/>
  <c r="Q353" i="2"/>
  <c r="J345" i="2"/>
  <c r="P345" i="2" s="1"/>
  <c r="P346" i="2"/>
  <c r="J148" i="2"/>
  <c r="P149" i="2"/>
  <c r="J39" i="2"/>
  <c r="P40" i="2"/>
  <c r="I56" i="2"/>
  <c r="O56" i="2" s="1"/>
  <c r="O57" i="2"/>
  <c r="K50" i="2"/>
  <c r="Q50" i="2" s="1"/>
  <c r="Q51" i="2"/>
  <c r="J101" i="2"/>
  <c r="P102" i="2"/>
  <c r="I86" i="2"/>
  <c r="O86" i="2" s="1"/>
  <c r="O87" i="2"/>
  <c r="K81" i="2"/>
  <c r="Q82" i="2"/>
  <c r="J74" i="2"/>
  <c r="P74" i="2" s="1"/>
  <c r="P75" i="2"/>
  <c r="I44" i="2"/>
  <c r="O44" i="2" s="1"/>
  <c r="O45" i="2"/>
  <c r="K56" i="2"/>
  <c r="Q56" i="2" s="1"/>
  <c r="Q57" i="2"/>
  <c r="J56" i="2"/>
  <c r="P56" i="2" s="1"/>
  <c r="P57" i="2"/>
  <c r="I625" i="2"/>
  <c r="I602" i="2"/>
  <c r="K663" i="2"/>
  <c r="J663" i="2"/>
  <c r="K596" i="2"/>
  <c r="J596" i="2"/>
  <c r="I617" i="2"/>
  <c r="O617" i="2" s="1"/>
  <c r="J617" i="2"/>
  <c r="K602" i="2"/>
  <c r="J602" i="2"/>
  <c r="K617" i="2"/>
  <c r="G576" i="4"/>
  <c r="M576" i="4" s="1"/>
  <c r="G572" i="4"/>
  <c r="K152" i="2"/>
  <c r="J152" i="2"/>
  <c r="I663" i="2"/>
  <c r="J297" i="2"/>
  <c r="K297" i="2"/>
  <c r="J294" i="2"/>
  <c r="K294" i="2"/>
  <c r="I294" i="2"/>
  <c r="I297" i="2"/>
  <c r="J303" i="2"/>
  <c r="K303" i="2"/>
  <c r="I303" i="2"/>
  <c r="J306" i="2"/>
  <c r="K306" i="2"/>
  <c r="I306" i="2"/>
  <c r="I312" i="2"/>
  <c r="J317" i="2"/>
  <c r="K317" i="2"/>
  <c r="I317" i="2"/>
  <c r="J320" i="2"/>
  <c r="K320" i="2"/>
  <c r="I320" i="2"/>
  <c r="J323" i="2"/>
  <c r="I323" i="2"/>
  <c r="J343" i="2"/>
  <c r="K343" i="2"/>
  <c r="I343" i="2"/>
  <c r="J698" i="2"/>
  <c r="P698" i="2" s="1"/>
  <c r="K698" i="2"/>
  <c r="Q698" i="2" s="1"/>
  <c r="I698" i="2"/>
  <c r="O698" i="2" s="1"/>
  <c r="J700" i="2"/>
  <c r="P700" i="2" s="1"/>
  <c r="K700" i="2"/>
  <c r="Q700" i="2" s="1"/>
  <c r="I700" i="2"/>
  <c r="O700" i="2" s="1"/>
  <c r="J26" i="2"/>
  <c r="K26" i="2"/>
  <c r="I26" i="2"/>
  <c r="J31" i="2"/>
  <c r="K31" i="2"/>
  <c r="I31" i="2"/>
  <c r="J20" i="2"/>
  <c r="K20" i="2"/>
  <c r="I20" i="2"/>
  <c r="I264" i="4"/>
  <c r="O264" i="4" s="1"/>
  <c r="K248" i="2"/>
  <c r="Q248" i="2" s="1"/>
  <c r="J736" i="2"/>
  <c r="K736" i="2"/>
  <c r="I736" i="2"/>
  <c r="J752" i="2"/>
  <c r="K752" i="2"/>
  <c r="I752" i="2"/>
  <c r="J691" i="2"/>
  <c r="K691" i="2"/>
  <c r="I691" i="2"/>
  <c r="J264" i="2"/>
  <c r="I264" i="2"/>
  <c r="K263" i="2"/>
  <c r="K277" i="2"/>
  <c r="Q277" i="2" s="1"/>
  <c r="J277" i="2"/>
  <c r="P277" i="2" s="1"/>
  <c r="I277" i="2"/>
  <c r="O277" i="2" s="1"/>
  <c r="K275" i="2"/>
  <c r="Q275" i="2" s="1"/>
  <c r="J275" i="2"/>
  <c r="P275" i="2" s="1"/>
  <c r="I275" i="2"/>
  <c r="O275" i="2" s="1"/>
  <c r="J285" i="2"/>
  <c r="K285" i="2"/>
  <c r="I285" i="2"/>
  <c r="J269" i="2"/>
  <c r="K269" i="2"/>
  <c r="Q269" i="2" s="1"/>
  <c r="I269" i="2"/>
  <c r="J260" i="2"/>
  <c r="K260" i="2"/>
  <c r="I260" i="2"/>
  <c r="J257" i="2"/>
  <c r="K257" i="2"/>
  <c r="I257" i="2"/>
  <c r="J251" i="2"/>
  <c r="K251" i="2"/>
  <c r="I251" i="2"/>
  <c r="I263" i="2" l="1"/>
  <c r="O263" i="2" s="1"/>
  <c r="O264" i="2"/>
  <c r="J263" i="2"/>
  <c r="P263" i="2" s="1"/>
  <c r="P264" i="2"/>
  <c r="G571" i="4"/>
  <c r="M571" i="4" s="1"/>
  <c r="M572" i="4"/>
  <c r="J85" i="2"/>
  <c r="P85" i="2" s="1"/>
  <c r="K64" i="2"/>
  <c r="Q64" i="2" s="1"/>
  <c r="I73" i="2"/>
  <c r="O73" i="2" s="1"/>
  <c r="K73" i="2"/>
  <c r="Q73" i="2" s="1"/>
  <c r="J73" i="2"/>
  <c r="P73" i="2" s="1"/>
  <c r="I250" i="2"/>
  <c r="O250" i="2" s="1"/>
  <c r="O251" i="2"/>
  <c r="J256" i="2"/>
  <c r="P256" i="2" s="1"/>
  <c r="P257" i="2"/>
  <c r="I268" i="2"/>
  <c r="O268" i="2" s="1"/>
  <c r="O269" i="2"/>
  <c r="K284" i="2"/>
  <c r="Q285" i="2"/>
  <c r="K262" i="2"/>
  <c r="Q262" i="2" s="1"/>
  <c r="Q263" i="2"/>
  <c r="K690" i="2"/>
  <c r="Q691" i="2"/>
  <c r="J751" i="2"/>
  <c r="P751" i="2" s="1"/>
  <c r="P752" i="2"/>
  <c r="J19" i="2"/>
  <c r="P19" i="2" s="1"/>
  <c r="P20" i="2"/>
  <c r="I25" i="2"/>
  <c r="O26" i="2"/>
  <c r="I322" i="2"/>
  <c r="O322" i="2" s="1"/>
  <c r="O323" i="2"/>
  <c r="J319" i="2"/>
  <c r="P319" i="2" s="1"/>
  <c r="P320" i="2"/>
  <c r="I311" i="2"/>
  <c r="O311" i="2" s="1"/>
  <c r="O312" i="2"/>
  <c r="I302" i="2"/>
  <c r="O302" i="2" s="1"/>
  <c r="O303" i="2"/>
  <c r="I293" i="2"/>
  <c r="O293" i="2" s="1"/>
  <c r="O294" i="2"/>
  <c r="J296" i="2"/>
  <c r="P296" i="2" s="1"/>
  <c r="P297" i="2"/>
  <c r="K601" i="2"/>
  <c r="Q602" i="2"/>
  <c r="K662" i="2"/>
  <c r="Q663" i="2"/>
  <c r="J35" i="2"/>
  <c r="P39" i="2"/>
  <c r="K638" i="2"/>
  <c r="Q638" i="2" s="1"/>
  <c r="Q642" i="2"/>
  <c r="J59" i="2"/>
  <c r="P59" i="2" s="1"/>
  <c r="P60" i="2"/>
  <c r="I80" i="2"/>
  <c r="O80" i="2" s="1"/>
  <c r="O81" i="2"/>
  <c r="K94" i="2"/>
  <c r="Q101" i="2"/>
  <c r="K147" i="2"/>
  <c r="Q147" i="2" s="1"/>
  <c r="Q148" i="2"/>
  <c r="I351" i="2"/>
  <c r="O351" i="2" s="1"/>
  <c r="O352" i="2"/>
  <c r="K652" i="2"/>
  <c r="Q653" i="2"/>
  <c r="K59" i="2"/>
  <c r="Q59" i="2" s="1"/>
  <c r="Q60" i="2"/>
  <c r="I94" i="2"/>
  <c r="O101" i="2"/>
  <c r="I35" i="2"/>
  <c r="O39" i="2"/>
  <c r="J624" i="2"/>
  <c r="P625" i="2"/>
  <c r="I59" i="2"/>
  <c r="O60" i="2"/>
  <c r="K624" i="2"/>
  <c r="Q625" i="2"/>
  <c r="K250" i="2"/>
  <c r="Q250" i="2" s="1"/>
  <c r="Q251" i="2"/>
  <c r="I259" i="2"/>
  <c r="O259" i="2" s="1"/>
  <c r="O260" i="2"/>
  <c r="J284" i="2"/>
  <c r="P285" i="2"/>
  <c r="J690" i="2"/>
  <c r="P691" i="2"/>
  <c r="I735" i="2"/>
  <c r="O735" i="2" s="1"/>
  <c r="O736" i="2"/>
  <c r="I30" i="2"/>
  <c r="O31" i="2"/>
  <c r="K25" i="2"/>
  <c r="Q26" i="2"/>
  <c r="I342" i="2"/>
  <c r="O342" i="2" s="1"/>
  <c r="O343" i="2"/>
  <c r="J322" i="2"/>
  <c r="P322" i="2" s="1"/>
  <c r="P323" i="2"/>
  <c r="I316" i="2"/>
  <c r="O316" i="2" s="1"/>
  <c r="O317" i="2"/>
  <c r="I305" i="2"/>
  <c r="O305" i="2" s="1"/>
  <c r="O306" i="2"/>
  <c r="K302" i="2"/>
  <c r="Q302" i="2" s="1"/>
  <c r="Q303" i="2"/>
  <c r="K293" i="2"/>
  <c r="Q293" i="2" s="1"/>
  <c r="Q294" i="2"/>
  <c r="I662" i="2"/>
  <c r="O662" i="2" s="1"/>
  <c r="O663" i="2"/>
  <c r="J616" i="2"/>
  <c r="P617" i="2"/>
  <c r="J595" i="2"/>
  <c r="P596" i="2"/>
  <c r="I601" i="2"/>
  <c r="O601" i="2" s="1"/>
  <c r="O602" i="2"/>
  <c r="K85" i="2"/>
  <c r="J250" i="2"/>
  <c r="P250" i="2" s="1"/>
  <c r="P251" i="2"/>
  <c r="I256" i="2"/>
  <c r="O256" i="2" s="1"/>
  <c r="O257" i="2"/>
  <c r="K259" i="2"/>
  <c r="Q259" i="2" s="1"/>
  <c r="Q260" i="2"/>
  <c r="J268" i="2"/>
  <c r="P268" i="2" s="1"/>
  <c r="P269" i="2"/>
  <c r="I751" i="2"/>
  <c r="O751" i="2" s="1"/>
  <c r="O752" i="2"/>
  <c r="K735" i="2"/>
  <c r="Q736" i="2"/>
  <c r="I19" i="2"/>
  <c r="O19" i="2" s="1"/>
  <c r="O20" i="2"/>
  <c r="K30" i="2"/>
  <c r="Q31" i="2"/>
  <c r="J25" i="2"/>
  <c r="P26" i="2"/>
  <c r="K342" i="2"/>
  <c r="Q342" i="2" s="1"/>
  <c r="Q343" i="2"/>
  <c r="I319" i="2"/>
  <c r="O319" i="2" s="1"/>
  <c r="O320" i="2"/>
  <c r="K316" i="2"/>
  <c r="Q316" i="2" s="1"/>
  <c r="Q317" i="2"/>
  <c r="K305" i="2"/>
  <c r="Q305" i="2" s="1"/>
  <c r="Q306" i="2"/>
  <c r="J302" i="2"/>
  <c r="P302" i="2" s="1"/>
  <c r="P303" i="2"/>
  <c r="J293" i="2"/>
  <c r="P293" i="2" s="1"/>
  <c r="P294" i="2"/>
  <c r="J151" i="2"/>
  <c r="P151" i="2" s="1"/>
  <c r="P152" i="2"/>
  <c r="K616" i="2"/>
  <c r="Q617" i="2"/>
  <c r="K595" i="2"/>
  <c r="Q596" i="2"/>
  <c r="I624" i="2"/>
  <c r="O625" i="2"/>
  <c r="K80" i="2"/>
  <c r="Q80" i="2" s="1"/>
  <c r="Q81" i="2"/>
  <c r="J94" i="2"/>
  <c r="P101" i="2"/>
  <c r="J147" i="2"/>
  <c r="P147" i="2" s="1"/>
  <c r="P148" i="2"/>
  <c r="K351" i="2"/>
  <c r="Q351" i="2" s="1"/>
  <c r="Q352" i="2"/>
  <c r="J652" i="2"/>
  <c r="P653" i="2"/>
  <c r="K35" i="2"/>
  <c r="Q39" i="2"/>
  <c r="I638" i="2"/>
  <c r="O638" i="2" s="1"/>
  <c r="O642" i="2"/>
  <c r="I147" i="2"/>
  <c r="O148" i="2"/>
  <c r="I652" i="2"/>
  <c r="O653" i="2"/>
  <c r="J80" i="2"/>
  <c r="P80" i="2" s="1"/>
  <c r="P81" i="2"/>
  <c r="J351" i="2"/>
  <c r="P351" i="2" s="1"/>
  <c r="P352" i="2"/>
  <c r="J638" i="2"/>
  <c r="P638" i="2" s="1"/>
  <c r="P642" i="2"/>
  <c r="I595" i="2"/>
  <c r="O596" i="2"/>
  <c r="K256" i="2"/>
  <c r="Q256" i="2" s="1"/>
  <c r="Q257" i="2"/>
  <c r="J259" i="2"/>
  <c r="P259" i="2" s="1"/>
  <c r="P260" i="2"/>
  <c r="I284" i="2"/>
  <c r="O285" i="2"/>
  <c r="I690" i="2"/>
  <c r="O691" i="2"/>
  <c r="K751" i="2"/>
  <c r="Q751" i="2" s="1"/>
  <c r="Q752" i="2"/>
  <c r="J735" i="2"/>
  <c r="P735" i="2" s="1"/>
  <c r="P736" i="2"/>
  <c r="K19" i="2"/>
  <c r="Q19" i="2" s="1"/>
  <c r="Q20" i="2"/>
  <c r="J30" i="2"/>
  <c r="P31" i="2"/>
  <c r="J342" i="2"/>
  <c r="P342" i="2" s="1"/>
  <c r="P343" i="2"/>
  <c r="K319" i="2"/>
  <c r="Q319" i="2" s="1"/>
  <c r="Q320" i="2"/>
  <c r="J316" i="2"/>
  <c r="P316" i="2" s="1"/>
  <c r="P317" i="2"/>
  <c r="J305" i="2"/>
  <c r="P305" i="2" s="1"/>
  <c r="P306" i="2"/>
  <c r="I296" i="2"/>
  <c r="O296" i="2" s="1"/>
  <c r="O297" i="2"/>
  <c r="K296" i="2"/>
  <c r="Q296" i="2" s="1"/>
  <c r="Q297" i="2"/>
  <c r="K151" i="2"/>
  <c r="Q151" i="2" s="1"/>
  <c r="Q152" i="2"/>
  <c r="J601" i="2"/>
  <c r="P602" i="2"/>
  <c r="J662" i="2"/>
  <c r="P663" i="2"/>
  <c r="I85" i="2"/>
  <c r="J64" i="2"/>
  <c r="I64" i="2"/>
  <c r="O64" i="2" s="1"/>
  <c r="J274" i="2"/>
  <c r="P274" i="2" s="1"/>
  <c r="K274" i="2"/>
  <c r="Q274" i="2" s="1"/>
  <c r="I274" i="2"/>
  <c r="O274" i="2" s="1"/>
  <c r="I616" i="2"/>
  <c r="K697" i="2"/>
  <c r="J697" i="2"/>
  <c r="I697" i="2"/>
  <c r="J248" i="2"/>
  <c r="I248" i="2"/>
  <c r="J266" i="2"/>
  <c r="K266" i="2"/>
  <c r="I266" i="2"/>
  <c r="J167" i="2"/>
  <c r="K167" i="2"/>
  <c r="I167" i="2"/>
  <c r="J170" i="2"/>
  <c r="K170" i="2"/>
  <c r="I170" i="2"/>
  <c r="I262" i="2" l="1"/>
  <c r="O262" i="2" s="1"/>
  <c r="K734" i="2"/>
  <c r="Q734" i="2" s="1"/>
  <c r="J84" i="2"/>
  <c r="J79" i="2" s="1"/>
  <c r="Q735" i="2"/>
  <c r="J262" i="2"/>
  <c r="P262" i="2" s="1"/>
  <c r="J18" i="2"/>
  <c r="J17" i="2" s="1"/>
  <c r="I661" i="2"/>
  <c r="O661" i="2" s="1"/>
  <c r="I600" i="2"/>
  <c r="O600" i="2" s="1"/>
  <c r="K63" i="2"/>
  <c r="Q63" i="2" s="1"/>
  <c r="K18" i="2"/>
  <c r="Q18" i="2" s="1"/>
  <c r="K169" i="2"/>
  <c r="Q169" i="2" s="1"/>
  <c r="Q170" i="2"/>
  <c r="J166" i="2"/>
  <c r="P166" i="2" s="1"/>
  <c r="P167" i="2"/>
  <c r="I247" i="2"/>
  <c r="O247" i="2" s="1"/>
  <c r="O248" i="2"/>
  <c r="J696" i="2"/>
  <c r="P696" i="2" s="1"/>
  <c r="P697" i="2"/>
  <c r="I84" i="2"/>
  <c r="O85" i="2"/>
  <c r="J600" i="2"/>
  <c r="P601" i="2"/>
  <c r="J29" i="2"/>
  <c r="P30" i="2"/>
  <c r="I689" i="2"/>
  <c r="O690" i="2"/>
  <c r="I137" i="2"/>
  <c r="O137" i="2" s="1"/>
  <c r="O147" i="2"/>
  <c r="K34" i="2"/>
  <c r="Q34" i="2" s="1"/>
  <c r="Q35" i="2"/>
  <c r="P94" i="2"/>
  <c r="J93" i="2"/>
  <c r="I623" i="2"/>
  <c r="O624" i="2"/>
  <c r="K607" i="2"/>
  <c r="Q607" i="2" s="1"/>
  <c r="Q616" i="2"/>
  <c r="J24" i="2"/>
  <c r="P25" i="2"/>
  <c r="J607" i="2"/>
  <c r="P607" i="2" s="1"/>
  <c r="P616" i="2"/>
  <c r="K24" i="2"/>
  <c r="Q25" i="2"/>
  <c r="O59" i="2"/>
  <c r="I43" i="2"/>
  <c r="I34" i="2"/>
  <c r="O34" i="2" s="1"/>
  <c r="O35" i="2"/>
  <c r="Q94" i="2"/>
  <c r="K93" i="2"/>
  <c r="J34" i="2"/>
  <c r="P34" i="2" s="1"/>
  <c r="P35" i="2"/>
  <c r="K661" i="2"/>
  <c r="Q661" i="2" s="1"/>
  <c r="Q662" i="2"/>
  <c r="I24" i="2"/>
  <c r="O25" i="2"/>
  <c r="J169" i="2"/>
  <c r="P169" i="2" s="1"/>
  <c r="P170" i="2"/>
  <c r="I265" i="2"/>
  <c r="O265" i="2" s="1"/>
  <c r="O266" i="2"/>
  <c r="J247" i="2"/>
  <c r="P247" i="2" s="1"/>
  <c r="P248" i="2"/>
  <c r="K696" i="2"/>
  <c r="Q696" i="2" s="1"/>
  <c r="Q697" i="2"/>
  <c r="J734" i="2"/>
  <c r="K43" i="2"/>
  <c r="K42" i="2" s="1"/>
  <c r="I166" i="2"/>
  <c r="O166" i="2" s="1"/>
  <c r="O167" i="2"/>
  <c r="K265" i="2"/>
  <c r="Q265" i="2" s="1"/>
  <c r="Q266" i="2"/>
  <c r="I734" i="2"/>
  <c r="J661" i="2"/>
  <c r="P662" i="2"/>
  <c r="I283" i="2"/>
  <c r="O284" i="2"/>
  <c r="I594" i="2"/>
  <c r="O595" i="2"/>
  <c r="O652" i="2"/>
  <c r="I633" i="2"/>
  <c r="P652" i="2"/>
  <c r="J633" i="2"/>
  <c r="K594" i="2"/>
  <c r="Q595" i="2"/>
  <c r="K29" i="2"/>
  <c r="Q30" i="2"/>
  <c r="K84" i="2"/>
  <c r="Q85" i="2"/>
  <c r="J594" i="2"/>
  <c r="P595" i="2"/>
  <c r="I29" i="2"/>
  <c r="O30" i="2"/>
  <c r="J689" i="2"/>
  <c r="P690" i="2"/>
  <c r="J283" i="2"/>
  <c r="P284" i="2"/>
  <c r="K623" i="2"/>
  <c r="Q624" i="2"/>
  <c r="J623" i="2"/>
  <c r="P624" i="2"/>
  <c r="I93" i="2"/>
  <c r="O94" i="2"/>
  <c r="Q652" i="2"/>
  <c r="K633" i="2"/>
  <c r="K600" i="2"/>
  <c r="Q601" i="2"/>
  <c r="K689" i="2"/>
  <c r="Q690" i="2"/>
  <c r="K283" i="2"/>
  <c r="Q284" i="2"/>
  <c r="I169" i="2"/>
  <c r="O169" i="2" s="1"/>
  <c r="O170" i="2"/>
  <c r="K166" i="2"/>
  <c r="Q166" i="2" s="1"/>
  <c r="Q167" i="2"/>
  <c r="J265" i="2"/>
  <c r="P265" i="2" s="1"/>
  <c r="P266" i="2"/>
  <c r="I696" i="2"/>
  <c r="O696" i="2" s="1"/>
  <c r="O697" i="2"/>
  <c r="I18" i="2"/>
  <c r="I607" i="2"/>
  <c r="O607" i="2" s="1"/>
  <c r="O616" i="2"/>
  <c r="J63" i="2"/>
  <c r="P63" i="2" s="1"/>
  <c r="P64" i="2"/>
  <c r="J43" i="2"/>
  <c r="K272" i="2"/>
  <c r="K273" i="2"/>
  <c r="Q273" i="2" s="1"/>
  <c r="I273" i="2"/>
  <c r="J272" i="2"/>
  <c r="J273" i="2"/>
  <c r="P273" i="2" s="1"/>
  <c r="K229" i="2"/>
  <c r="J229" i="2"/>
  <c r="I229" i="2"/>
  <c r="J236" i="2"/>
  <c r="K236" i="2"/>
  <c r="I236" i="2"/>
  <c r="J239" i="2"/>
  <c r="K239" i="2"/>
  <c r="I239" i="2"/>
  <c r="J233" i="2"/>
  <c r="K233" i="2"/>
  <c r="I233" i="2"/>
  <c r="P84" i="2" l="1"/>
  <c r="K228" i="2"/>
  <c r="K227" i="2" s="1"/>
  <c r="Q229" i="2"/>
  <c r="I228" i="2"/>
  <c r="I227" i="2" s="1"/>
  <c r="O229" i="2"/>
  <c r="J228" i="2"/>
  <c r="J227" i="2" s="1"/>
  <c r="P229" i="2"/>
  <c r="P18" i="2"/>
  <c r="K17" i="2"/>
  <c r="K16" i="2" s="1"/>
  <c r="I165" i="2"/>
  <c r="O165" i="2" s="1"/>
  <c r="K733" i="2"/>
  <c r="K732" i="2" s="1"/>
  <c r="Q732" i="2" s="1"/>
  <c r="I695" i="2"/>
  <c r="O695" i="2" s="1"/>
  <c r="I599" i="2"/>
  <c r="O599" i="2" s="1"/>
  <c r="Q43" i="2"/>
  <c r="I232" i="2"/>
  <c r="O233" i="2"/>
  <c r="K238" i="2"/>
  <c r="Q238" i="2" s="1"/>
  <c r="Q239" i="2"/>
  <c r="J235" i="2"/>
  <c r="P235" i="2" s="1"/>
  <c r="P236" i="2"/>
  <c r="J271" i="2"/>
  <c r="P271" i="2" s="1"/>
  <c r="P272" i="2"/>
  <c r="K628" i="2"/>
  <c r="Q628" i="2" s="1"/>
  <c r="Q633" i="2"/>
  <c r="I628" i="2"/>
  <c r="O628" i="2" s="1"/>
  <c r="O633" i="2"/>
  <c r="I733" i="2"/>
  <c r="O734" i="2"/>
  <c r="J733" i="2"/>
  <c r="P734" i="2"/>
  <c r="I23" i="2"/>
  <c r="O24" i="2"/>
  <c r="K23" i="2"/>
  <c r="Q24" i="2"/>
  <c r="J23" i="2"/>
  <c r="P24" i="2"/>
  <c r="I622" i="2"/>
  <c r="O622" i="2" s="1"/>
  <c r="O623" i="2"/>
  <c r="I688" i="2"/>
  <c r="O689" i="2"/>
  <c r="P600" i="2"/>
  <c r="J599" i="2"/>
  <c r="K232" i="2"/>
  <c r="Q233" i="2"/>
  <c r="J238" i="2"/>
  <c r="P238" i="2" s="1"/>
  <c r="P239" i="2"/>
  <c r="K695" i="2"/>
  <c r="Q695" i="2" s="1"/>
  <c r="I272" i="2"/>
  <c r="O273" i="2"/>
  <c r="J165" i="2"/>
  <c r="K282" i="2"/>
  <c r="Q283" i="2"/>
  <c r="Q600" i="2"/>
  <c r="K599" i="2"/>
  <c r="J622" i="2"/>
  <c r="P622" i="2" s="1"/>
  <c r="P623" i="2"/>
  <c r="J282" i="2"/>
  <c r="P283" i="2"/>
  <c r="I28" i="2"/>
  <c r="O28" i="2" s="1"/>
  <c r="O29" i="2"/>
  <c r="K79" i="2"/>
  <c r="Q84" i="2"/>
  <c r="K593" i="2"/>
  <c r="Q593" i="2" s="1"/>
  <c r="Q594" i="2"/>
  <c r="I282" i="2"/>
  <c r="O283" i="2"/>
  <c r="K92" i="2"/>
  <c r="Q92" i="2" s="1"/>
  <c r="Q93" i="2"/>
  <c r="O43" i="2"/>
  <c r="I42" i="2"/>
  <c r="O42" i="2" s="1"/>
  <c r="P93" i="2"/>
  <c r="J92" i="2"/>
  <c r="P92" i="2" s="1"/>
  <c r="J232" i="2"/>
  <c r="P233" i="2"/>
  <c r="I235" i="2"/>
  <c r="O235" i="2" s="1"/>
  <c r="O236" i="2"/>
  <c r="J695" i="2"/>
  <c r="P695" i="2" s="1"/>
  <c r="J42" i="2"/>
  <c r="P42" i="2" s="1"/>
  <c r="P43" i="2"/>
  <c r="J628" i="2"/>
  <c r="P628" i="2" s="1"/>
  <c r="P633" i="2"/>
  <c r="J28" i="2"/>
  <c r="P28" i="2" s="1"/>
  <c r="P29" i="2"/>
  <c r="I79" i="2"/>
  <c r="O84" i="2"/>
  <c r="I238" i="2"/>
  <c r="O238" i="2" s="1"/>
  <c r="O239" i="2"/>
  <c r="K235" i="2"/>
  <c r="Q235" i="2" s="1"/>
  <c r="Q236" i="2"/>
  <c r="K271" i="2"/>
  <c r="Q271" i="2" s="1"/>
  <c r="Q272" i="2"/>
  <c r="K165" i="2"/>
  <c r="I17" i="2"/>
  <c r="O18" i="2"/>
  <c r="K688" i="2"/>
  <c r="Q688" i="2" s="1"/>
  <c r="Q689" i="2"/>
  <c r="J78" i="2"/>
  <c r="P78" i="2" s="1"/>
  <c r="P79" i="2"/>
  <c r="I92" i="2"/>
  <c r="O92" i="2" s="1"/>
  <c r="O93" i="2"/>
  <c r="K622" i="2"/>
  <c r="Q622" i="2" s="1"/>
  <c r="Q623" i="2"/>
  <c r="J688" i="2"/>
  <c r="P688" i="2" s="1"/>
  <c r="P689" i="2"/>
  <c r="J593" i="2"/>
  <c r="P593" i="2" s="1"/>
  <c r="P594" i="2"/>
  <c r="K28" i="2"/>
  <c r="Q28" i="2" s="1"/>
  <c r="Q29" i="2"/>
  <c r="I593" i="2"/>
  <c r="O593" i="2" s="1"/>
  <c r="O594" i="2"/>
  <c r="P661" i="2"/>
  <c r="Q42" i="2"/>
  <c r="K33" i="2"/>
  <c r="Q33" i="2" s="1"/>
  <c r="J16" i="2"/>
  <c r="P17" i="2"/>
  <c r="J186" i="2"/>
  <c r="K186" i="2"/>
  <c r="I186" i="2"/>
  <c r="J181" i="2"/>
  <c r="K181" i="2"/>
  <c r="I181" i="2"/>
  <c r="Q232" i="2" l="1"/>
  <c r="O232" i="2"/>
  <c r="I231" i="2"/>
  <c r="P232" i="2"/>
  <c r="J231" i="2"/>
  <c r="J230" i="2" s="1"/>
  <c r="P228" i="2"/>
  <c r="Q228" i="2"/>
  <c r="I164" i="2"/>
  <c r="I163" i="2" s="1"/>
  <c r="O228" i="2"/>
  <c r="Q17" i="2"/>
  <c r="Q733" i="2"/>
  <c r="J660" i="2"/>
  <c r="P660" i="2" s="1"/>
  <c r="J180" i="2"/>
  <c r="P180" i="2" s="1"/>
  <c r="P181" i="2"/>
  <c r="K164" i="2"/>
  <c r="Q165" i="2"/>
  <c r="K226" i="2"/>
  <c r="Q227" i="2"/>
  <c r="I226" i="2"/>
  <c r="O227" i="2"/>
  <c r="O688" i="2"/>
  <c r="I660" i="2"/>
  <c r="O660" i="2" s="1"/>
  <c r="P23" i="2"/>
  <c r="J22" i="2"/>
  <c r="P22" i="2" s="1"/>
  <c r="O23" i="2"/>
  <c r="I22" i="2"/>
  <c r="O22" i="2" s="1"/>
  <c r="I732" i="2"/>
  <c r="O732" i="2" s="1"/>
  <c r="O733" i="2"/>
  <c r="I185" i="2"/>
  <c r="O186" i="2"/>
  <c r="K281" i="2"/>
  <c r="Q282" i="2"/>
  <c r="I271" i="2"/>
  <c r="O271" i="2" s="1"/>
  <c r="O272" i="2"/>
  <c r="J592" i="2"/>
  <c r="P592" i="2" s="1"/>
  <c r="P599" i="2"/>
  <c r="I180" i="2"/>
  <c r="O181" i="2"/>
  <c r="K185" i="2"/>
  <c r="Q186" i="2"/>
  <c r="I78" i="2"/>
  <c r="O78" i="2" s="1"/>
  <c r="O79" i="2"/>
  <c r="K592" i="2"/>
  <c r="Q592" i="2" s="1"/>
  <c r="Q599" i="2"/>
  <c r="J33" i="2"/>
  <c r="P33" i="2" s="1"/>
  <c r="Q23" i="2"/>
  <c r="K22" i="2"/>
  <c r="Q22" i="2" s="1"/>
  <c r="J732" i="2"/>
  <c r="P732" i="2" s="1"/>
  <c r="P733" i="2"/>
  <c r="I592" i="2"/>
  <c r="O592" i="2" s="1"/>
  <c r="K180" i="2"/>
  <c r="Q180" i="2" s="1"/>
  <c r="Q181" i="2"/>
  <c r="J185" i="2"/>
  <c r="P186" i="2"/>
  <c r="I16" i="2"/>
  <c r="O17" i="2"/>
  <c r="J226" i="2"/>
  <c r="P227" i="2"/>
  <c r="I281" i="2"/>
  <c r="O282" i="2"/>
  <c r="K78" i="2"/>
  <c r="Q78" i="2" s="1"/>
  <c r="Q79" i="2"/>
  <c r="J281" i="2"/>
  <c r="P282" i="2"/>
  <c r="J164" i="2"/>
  <c r="P165" i="2"/>
  <c r="P16" i="2"/>
  <c r="Q16" i="2"/>
  <c r="G29" i="4"/>
  <c r="I535" i="2"/>
  <c r="K507" i="2"/>
  <c r="Q507" i="2" s="1"/>
  <c r="K544" i="2"/>
  <c r="J544" i="2"/>
  <c r="I544" i="2"/>
  <c r="K541" i="2"/>
  <c r="J541" i="2"/>
  <c r="I541" i="2"/>
  <c r="G41" i="4"/>
  <c r="K536" i="2"/>
  <c r="Q536" i="2" s="1"/>
  <c r="J536" i="2"/>
  <c r="P536" i="2" s="1"/>
  <c r="I536" i="2"/>
  <c r="O536" i="2" s="1"/>
  <c r="K535" i="2"/>
  <c r="J535" i="2"/>
  <c r="I29" i="4"/>
  <c r="O29" i="4" s="1"/>
  <c r="H29" i="4"/>
  <c r="K531" i="2"/>
  <c r="J531" i="2"/>
  <c r="I531" i="2"/>
  <c r="H461" i="4"/>
  <c r="G461" i="4"/>
  <c r="K526" i="2"/>
  <c r="J526" i="2"/>
  <c r="I526" i="2"/>
  <c r="K523" i="2"/>
  <c r="J523" i="2"/>
  <c r="I523" i="2"/>
  <c r="K569" i="2"/>
  <c r="J569" i="2"/>
  <c r="I569" i="2"/>
  <c r="K586" i="2"/>
  <c r="J586" i="2"/>
  <c r="I586" i="2"/>
  <c r="K589" i="2"/>
  <c r="J589" i="2"/>
  <c r="I589" i="2"/>
  <c r="K565" i="2"/>
  <c r="J565" i="2"/>
  <c r="I565" i="2"/>
  <c r="K570" i="2"/>
  <c r="Q570" i="2" s="1"/>
  <c r="J570" i="2"/>
  <c r="P570" i="2" s="1"/>
  <c r="I570" i="2"/>
  <c r="O570" i="2" s="1"/>
  <c r="K576" i="2"/>
  <c r="J576" i="2"/>
  <c r="I576" i="2"/>
  <c r="K579" i="2"/>
  <c r="J579" i="2"/>
  <c r="I579" i="2"/>
  <c r="G512" i="4"/>
  <c r="H512" i="4"/>
  <c r="I512" i="4"/>
  <c r="G515" i="4"/>
  <c r="H515" i="4"/>
  <c r="I515" i="4"/>
  <c r="G518" i="4"/>
  <c r="H518" i="4"/>
  <c r="I518" i="4"/>
  <c r="G529" i="4"/>
  <c r="H529" i="4"/>
  <c r="I529" i="4"/>
  <c r="G532" i="4"/>
  <c r="H532" i="4"/>
  <c r="I532" i="4"/>
  <c r="G535" i="4"/>
  <c r="H535" i="4"/>
  <c r="I535" i="4"/>
  <c r="J704" i="2"/>
  <c r="K704" i="2"/>
  <c r="I704" i="2"/>
  <c r="J722" i="2"/>
  <c r="K722" i="2"/>
  <c r="I722" i="2"/>
  <c r="J725" i="2"/>
  <c r="K725" i="2"/>
  <c r="I725" i="2"/>
  <c r="G75" i="4"/>
  <c r="H74" i="4"/>
  <c r="N74" i="4" s="1"/>
  <c r="I74" i="4"/>
  <c r="O74" i="4" s="1"/>
  <c r="G81" i="4"/>
  <c r="H81" i="4"/>
  <c r="I81" i="4"/>
  <c r="G95" i="4"/>
  <c r="H95" i="4"/>
  <c r="I95" i="4"/>
  <c r="G61" i="4"/>
  <c r="M61" i="4" s="1"/>
  <c r="H61" i="4"/>
  <c r="N61" i="4" s="1"/>
  <c r="I61" i="4"/>
  <c r="O61" i="4" s="1"/>
  <c r="G63" i="4"/>
  <c r="M63" i="4" s="1"/>
  <c r="H63" i="4"/>
  <c r="N63" i="4" s="1"/>
  <c r="I63" i="4"/>
  <c r="O63" i="4" s="1"/>
  <c r="G114" i="4"/>
  <c r="H114" i="4"/>
  <c r="I114" i="4"/>
  <c r="G120" i="4"/>
  <c r="H120" i="4"/>
  <c r="I120" i="4"/>
  <c r="G123" i="4"/>
  <c r="H123" i="4"/>
  <c r="I123" i="4"/>
  <c r="G126" i="4"/>
  <c r="H126" i="4"/>
  <c r="I126" i="4"/>
  <c r="G132" i="4"/>
  <c r="H132" i="4"/>
  <c r="I132" i="4"/>
  <c r="G136" i="4"/>
  <c r="H136" i="4"/>
  <c r="I136" i="4"/>
  <c r="G139" i="4"/>
  <c r="H139" i="4"/>
  <c r="I139" i="4"/>
  <c r="G143" i="4"/>
  <c r="H143" i="4"/>
  <c r="I143" i="4"/>
  <c r="G149" i="4"/>
  <c r="H149" i="4"/>
  <c r="I149" i="4"/>
  <c r="G152" i="4"/>
  <c r="H152" i="4"/>
  <c r="I152" i="4"/>
  <c r="G169" i="4"/>
  <c r="H169" i="4"/>
  <c r="I169" i="4"/>
  <c r="G175" i="4"/>
  <c r="H175" i="4"/>
  <c r="I175" i="4"/>
  <c r="G192" i="4"/>
  <c r="H192" i="4"/>
  <c r="I192" i="4"/>
  <c r="G195" i="4"/>
  <c r="H195" i="4"/>
  <c r="I195" i="4"/>
  <c r="G203" i="4"/>
  <c r="M203" i="4" s="1"/>
  <c r="H203" i="4"/>
  <c r="N203" i="4" s="1"/>
  <c r="I203" i="4"/>
  <c r="O203" i="4" s="1"/>
  <c r="G201" i="4"/>
  <c r="H201" i="4"/>
  <c r="I201" i="4"/>
  <c r="G207" i="4"/>
  <c r="M207" i="4" s="1"/>
  <c r="H207" i="4"/>
  <c r="N207" i="4" s="1"/>
  <c r="I207" i="4"/>
  <c r="O207" i="4" s="1"/>
  <c r="G210" i="4"/>
  <c r="H210" i="4"/>
  <c r="I210" i="4"/>
  <c r="G213" i="4"/>
  <c r="H213" i="4"/>
  <c r="I213" i="4"/>
  <c r="G216" i="4"/>
  <c r="H216" i="4"/>
  <c r="I216" i="4"/>
  <c r="G219" i="4"/>
  <c r="H219" i="4"/>
  <c r="I219" i="4"/>
  <c r="G222" i="4"/>
  <c r="H222" i="4"/>
  <c r="I222" i="4"/>
  <c r="G260" i="4"/>
  <c r="H260" i="4"/>
  <c r="I260" i="4"/>
  <c r="G268" i="4"/>
  <c r="M268" i="4" s="1"/>
  <c r="H268" i="4"/>
  <c r="I268" i="4"/>
  <c r="G225" i="4"/>
  <c r="H225" i="4"/>
  <c r="I225" i="4"/>
  <c r="G231" i="4"/>
  <c r="H231" i="4"/>
  <c r="I231" i="4"/>
  <c r="G237" i="4"/>
  <c r="H237" i="4"/>
  <c r="I237" i="4"/>
  <c r="G240" i="4"/>
  <c r="H240" i="4"/>
  <c r="I240" i="4"/>
  <c r="G243" i="4"/>
  <c r="H243" i="4"/>
  <c r="I243" i="4"/>
  <c r="G246" i="4"/>
  <c r="H246" i="4"/>
  <c r="I246" i="4"/>
  <c r="G252" i="4"/>
  <c r="H252" i="4"/>
  <c r="I252" i="4"/>
  <c r="G264" i="4"/>
  <c r="H264" i="4"/>
  <c r="G277" i="4"/>
  <c r="M277" i="4" s="1"/>
  <c r="H277" i="4"/>
  <c r="N277" i="4" s="1"/>
  <c r="I277" i="4"/>
  <c r="O277" i="4" s="1"/>
  <c r="G280" i="4"/>
  <c r="H280" i="4"/>
  <c r="I280" i="4"/>
  <c r="G283" i="4"/>
  <c r="H283" i="4"/>
  <c r="I283" i="4"/>
  <c r="G289" i="4"/>
  <c r="H289" i="4"/>
  <c r="I289" i="4"/>
  <c r="G298" i="4"/>
  <c r="H298" i="4"/>
  <c r="I298" i="4"/>
  <c r="G301" i="4"/>
  <c r="H301" i="4"/>
  <c r="I301" i="4"/>
  <c r="G304" i="4"/>
  <c r="H304" i="4"/>
  <c r="I304" i="4"/>
  <c r="G307" i="4"/>
  <c r="H307" i="4"/>
  <c r="I307" i="4"/>
  <c r="G310" i="4"/>
  <c r="H310" i="4"/>
  <c r="I310" i="4"/>
  <c r="G313" i="4"/>
  <c r="H313" i="4"/>
  <c r="I313" i="4"/>
  <c r="G316" i="4"/>
  <c r="H316" i="4"/>
  <c r="I316" i="4"/>
  <c r="G319" i="4"/>
  <c r="H319" i="4"/>
  <c r="I319" i="4"/>
  <c r="G326" i="4"/>
  <c r="H326" i="4"/>
  <c r="I326" i="4"/>
  <c r="G329" i="4"/>
  <c r="H329" i="4"/>
  <c r="I329" i="4"/>
  <c r="G336" i="4"/>
  <c r="H336" i="4"/>
  <c r="I336" i="4"/>
  <c r="G394" i="4"/>
  <c r="H394" i="4"/>
  <c r="I394" i="4"/>
  <c r="G358" i="4"/>
  <c r="M358" i="4" s="1"/>
  <c r="H358" i="4"/>
  <c r="N358" i="4" s="1"/>
  <c r="I358" i="4"/>
  <c r="O358" i="4" s="1"/>
  <c r="G360" i="4"/>
  <c r="M360" i="4" s="1"/>
  <c r="H360" i="4"/>
  <c r="N360" i="4" s="1"/>
  <c r="I360" i="4"/>
  <c r="O360" i="4" s="1"/>
  <c r="G362" i="4"/>
  <c r="M362" i="4" s="1"/>
  <c r="H362" i="4"/>
  <c r="N362" i="4" s="1"/>
  <c r="I362" i="4"/>
  <c r="O362" i="4" s="1"/>
  <c r="G366" i="4"/>
  <c r="H366" i="4"/>
  <c r="I366" i="4"/>
  <c r="G369" i="4"/>
  <c r="H369" i="4"/>
  <c r="I369" i="4"/>
  <c r="G372" i="4"/>
  <c r="H372" i="4"/>
  <c r="I372" i="4"/>
  <c r="G468" i="4"/>
  <c r="M468" i="4" s="1"/>
  <c r="H468" i="4"/>
  <c r="N468" i="4" s="1"/>
  <c r="I468" i="4"/>
  <c r="O468" i="4" s="1"/>
  <c r="G473" i="4"/>
  <c r="M473" i="4" s="1"/>
  <c r="H473" i="4"/>
  <c r="N473" i="4" s="1"/>
  <c r="I473" i="4"/>
  <c r="O473" i="4" s="1"/>
  <c r="G475" i="4"/>
  <c r="M475" i="4" s="1"/>
  <c r="H475" i="4"/>
  <c r="N475" i="4" s="1"/>
  <c r="I475" i="4"/>
  <c r="O475" i="4" s="1"/>
  <c r="G388" i="4"/>
  <c r="H388" i="4"/>
  <c r="I388" i="4"/>
  <c r="G391" i="4"/>
  <c r="H391" i="4"/>
  <c r="I391" i="4"/>
  <c r="G397" i="4"/>
  <c r="H397" i="4"/>
  <c r="I397" i="4"/>
  <c r="G414" i="4"/>
  <c r="H414" i="4"/>
  <c r="I414" i="4"/>
  <c r="G417" i="4"/>
  <c r="H417" i="4"/>
  <c r="I417" i="4"/>
  <c r="G433" i="4"/>
  <c r="M433" i="4" s="1"/>
  <c r="H433" i="4"/>
  <c r="N433" i="4" s="1"/>
  <c r="I433" i="4"/>
  <c r="O433" i="4" s="1"/>
  <c r="G436" i="4"/>
  <c r="H436" i="4"/>
  <c r="I436" i="4"/>
  <c r="G480" i="4"/>
  <c r="M480" i="4" s="1"/>
  <c r="H480" i="4"/>
  <c r="N480" i="4" s="1"/>
  <c r="I480" i="4"/>
  <c r="O480" i="4" s="1"/>
  <c r="G482" i="4"/>
  <c r="M482" i="4" s="1"/>
  <c r="H482" i="4"/>
  <c r="N482" i="4" s="1"/>
  <c r="I482" i="4"/>
  <c r="O482" i="4" s="1"/>
  <c r="G485" i="4"/>
  <c r="H485" i="4"/>
  <c r="I485" i="4"/>
  <c r="G499" i="4"/>
  <c r="H499" i="4"/>
  <c r="G544" i="4"/>
  <c r="H544" i="4"/>
  <c r="I544" i="4"/>
  <c r="H579" i="4"/>
  <c r="N579" i="4" s="1"/>
  <c r="G547" i="4"/>
  <c r="H547" i="4"/>
  <c r="I547" i="4"/>
  <c r="G523" i="4"/>
  <c r="M523" i="4" s="1"/>
  <c r="H523" i="4"/>
  <c r="N523" i="4" s="1"/>
  <c r="I523" i="4"/>
  <c r="O523" i="4" s="1"/>
  <c r="G495" i="4"/>
  <c r="H495" i="4"/>
  <c r="I495" i="4"/>
  <c r="I461" i="4"/>
  <c r="G488" i="4"/>
  <c r="H488" i="4"/>
  <c r="G431" i="4"/>
  <c r="M431" i="4" s="1"/>
  <c r="H431" i="4"/>
  <c r="N431" i="4" s="1"/>
  <c r="G411" i="4"/>
  <c r="H411" i="4"/>
  <c r="I411" i="4"/>
  <c r="G470" i="4"/>
  <c r="M470" i="4" s="1"/>
  <c r="H470" i="4"/>
  <c r="N470" i="4" s="1"/>
  <c r="I470" i="4"/>
  <c r="O470" i="4" s="1"/>
  <c r="G72" i="4"/>
  <c r="H72" i="4"/>
  <c r="H573" i="4"/>
  <c r="I573" i="4"/>
  <c r="H577" i="4"/>
  <c r="N577" i="4" s="1"/>
  <c r="I577" i="4"/>
  <c r="O577" i="4" s="1"/>
  <c r="G429" i="4"/>
  <c r="M429" i="4" s="1"/>
  <c r="H429" i="4"/>
  <c r="N429" i="4" s="1"/>
  <c r="I429" i="4"/>
  <c r="O429" i="4" s="1"/>
  <c r="G59" i="4"/>
  <c r="M59" i="4" s="1"/>
  <c r="H59" i="4"/>
  <c r="N59" i="4" s="1"/>
  <c r="G569" i="4"/>
  <c r="G561" i="4"/>
  <c r="H561" i="4"/>
  <c r="G556" i="4"/>
  <c r="H556" i="4"/>
  <c r="G583" i="4"/>
  <c r="H583" i="4"/>
  <c r="I583" i="4"/>
  <c r="G587" i="4"/>
  <c r="H587" i="4"/>
  <c r="I587" i="4"/>
  <c r="G52" i="4"/>
  <c r="M52" i="4" s="1"/>
  <c r="H52" i="4"/>
  <c r="N52" i="4" s="1"/>
  <c r="I52" i="4"/>
  <c r="O52" i="4" s="1"/>
  <c r="G54" i="4"/>
  <c r="M54" i="4" s="1"/>
  <c r="H54" i="4"/>
  <c r="N54" i="4" s="1"/>
  <c r="I54" i="4"/>
  <c r="O54" i="4" s="1"/>
  <c r="G56" i="4"/>
  <c r="M56" i="4" s="1"/>
  <c r="H56" i="4"/>
  <c r="N56" i="4" s="1"/>
  <c r="G91" i="4"/>
  <c r="H91" i="4"/>
  <c r="I91" i="4"/>
  <c r="G25" i="4"/>
  <c r="H25" i="4"/>
  <c r="G30" i="4"/>
  <c r="M30" i="4" s="1"/>
  <c r="H30" i="4"/>
  <c r="N30" i="4" s="1"/>
  <c r="I30" i="4"/>
  <c r="O30" i="4" s="1"/>
  <c r="G38" i="4"/>
  <c r="H38" i="4"/>
  <c r="I38" i="4"/>
  <c r="H41" i="4"/>
  <c r="I41" i="4"/>
  <c r="G44" i="4"/>
  <c r="H44" i="4"/>
  <c r="I44" i="4"/>
  <c r="G35" i="4"/>
  <c r="H35" i="4"/>
  <c r="G19" i="4"/>
  <c r="M19" i="4" s="1"/>
  <c r="H19" i="4"/>
  <c r="N19" i="4" s="1"/>
  <c r="I19" i="4"/>
  <c r="O19" i="4" s="1"/>
  <c r="G22" i="4"/>
  <c r="M22" i="4" s="1"/>
  <c r="H22" i="4"/>
  <c r="N22" i="4" s="1"/>
  <c r="G508" i="4"/>
  <c r="H508" i="4"/>
  <c r="I508" i="4"/>
  <c r="I593" i="4"/>
  <c r="I590" i="4"/>
  <c r="J715" i="2"/>
  <c r="K715" i="2"/>
  <c r="I715" i="2"/>
  <c r="J730" i="2"/>
  <c r="K730" i="2"/>
  <c r="I730" i="2"/>
  <c r="J211" i="2"/>
  <c r="K211" i="2"/>
  <c r="I211" i="2"/>
  <c r="J214" i="2"/>
  <c r="K214" i="2"/>
  <c r="I214" i="2"/>
  <c r="J208" i="2"/>
  <c r="K208" i="2"/>
  <c r="I208" i="2"/>
  <c r="J205" i="2"/>
  <c r="K205" i="2"/>
  <c r="I205" i="2"/>
  <c r="J196" i="2"/>
  <c r="K196" i="2"/>
  <c r="I196" i="2"/>
  <c r="J199" i="2"/>
  <c r="K199" i="2"/>
  <c r="I199" i="2"/>
  <c r="I63" i="2"/>
  <c r="J125" i="2"/>
  <c r="P125" i="2" s="1"/>
  <c r="K125" i="2"/>
  <c r="Q125" i="2" s="1"/>
  <c r="J127" i="2"/>
  <c r="P127" i="2" s="1"/>
  <c r="K127" i="2"/>
  <c r="Q127" i="2" s="1"/>
  <c r="J129" i="2"/>
  <c r="P129" i="2" s="1"/>
  <c r="K129" i="2"/>
  <c r="Q129" i="2" s="1"/>
  <c r="I125" i="2"/>
  <c r="O125" i="2" s="1"/>
  <c r="I127" i="2"/>
  <c r="O127" i="2" s="1"/>
  <c r="I129" i="2"/>
  <c r="O129" i="2" s="1"/>
  <c r="J133" i="2"/>
  <c r="K133" i="2"/>
  <c r="I133" i="2"/>
  <c r="J766" i="2"/>
  <c r="P766" i="2" s="1"/>
  <c r="K766" i="2"/>
  <c r="Q766" i="2" s="1"/>
  <c r="I766" i="2"/>
  <c r="O766" i="2" s="1"/>
  <c r="J768" i="2"/>
  <c r="P768" i="2" s="1"/>
  <c r="K768" i="2"/>
  <c r="Q768" i="2" s="1"/>
  <c r="J512" i="2"/>
  <c r="K512" i="2"/>
  <c r="Q512" i="2" s="1"/>
  <c r="J517" i="2"/>
  <c r="K517" i="2"/>
  <c r="I517" i="2"/>
  <c r="I512" i="2"/>
  <c r="J357" i="2"/>
  <c r="K357" i="2"/>
  <c r="I357" i="2"/>
  <c r="J340" i="2"/>
  <c r="K340" i="2"/>
  <c r="I340" i="2"/>
  <c r="G590" i="4"/>
  <c r="H590" i="4"/>
  <c r="O231" i="2" l="1"/>
  <c r="I230" i="2"/>
  <c r="O164" i="2"/>
  <c r="K568" i="2"/>
  <c r="Q568" i="2" s="1"/>
  <c r="Q569" i="2"/>
  <c r="I564" i="2"/>
  <c r="O564" i="2" s="1"/>
  <c r="O565" i="2"/>
  <c r="J564" i="2"/>
  <c r="P564" i="2" s="1"/>
  <c r="P565" i="2"/>
  <c r="I568" i="2"/>
  <c r="O568" i="2" s="1"/>
  <c r="O569" i="2"/>
  <c r="J534" i="2"/>
  <c r="P534" i="2" s="1"/>
  <c r="P535" i="2"/>
  <c r="K564" i="2"/>
  <c r="Q564" i="2" s="1"/>
  <c r="Q565" i="2"/>
  <c r="J568" i="2"/>
  <c r="P568" i="2" s="1"/>
  <c r="P569" i="2"/>
  <c r="K534" i="2"/>
  <c r="Q534" i="2" s="1"/>
  <c r="Q535" i="2"/>
  <c r="I534" i="2"/>
  <c r="O534" i="2" s="1"/>
  <c r="O535" i="2"/>
  <c r="G507" i="4"/>
  <c r="M508" i="4"/>
  <c r="H582" i="4"/>
  <c r="N583" i="4"/>
  <c r="H560" i="4"/>
  <c r="N561" i="4"/>
  <c r="H71" i="4"/>
  <c r="N71" i="4" s="1"/>
  <c r="N72" i="4"/>
  <c r="I460" i="4"/>
  <c r="O461" i="4"/>
  <c r="H546" i="4"/>
  <c r="N546" i="4" s="1"/>
  <c r="N547" i="4"/>
  <c r="H543" i="4"/>
  <c r="N543" i="4" s="1"/>
  <c r="N544" i="4"/>
  <c r="I484" i="4"/>
  <c r="O484" i="4" s="1"/>
  <c r="O485" i="4"/>
  <c r="I435" i="4"/>
  <c r="O435" i="4" s="1"/>
  <c r="O436" i="4"/>
  <c r="G416" i="4"/>
  <c r="M416" i="4" s="1"/>
  <c r="M417" i="4"/>
  <c r="I396" i="4"/>
  <c r="O396" i="4" s="1"/>
  <c r="O397" i="4"/>
  <c r="H390" i="4"/>
  <c r="N390" i="4" s="1"/>
  <c r="N391" i="4"/>
  <c r="G387" i="4"/>
  <c r="M387" i="4" s="1"/>
  <c r="M388" i="4"/>
  <c r="G371" i="4"/>
  <c r="M371" i="4" s="1"/>
  <c r="M372" i="4"/>
  <c r="I365" i="4"/>
  <c r="O365" i="4" s="1"/>
  <c r="O366" i="4"/>
  <c r="I393" i="4"/>
  <c r="O393" i="4" s="1"/>
  <c r="O394" i="4"/>
  <c r="H335" i="4"/>
  <c r="N336" i="4"/>
  <c r="G328" i="4"/>
  <c r="M328" i="4" s="1"/>
  <c r="M329" i="4"/>
  <c r="I318" i="4"/>
  <c r="O318" i="4" s="1"/>
  <c r="O319" i="4"/>
  <c r="H315" i="4"/>
  <c r="N315" i="4" s="1"/>
  <c r="N316" i="4"/>
  <c r="G312" i="4"/>
  <c r="M312" i="4" s="1"/>
  <c r="M313" i="4"/>
  <c r="I306" i="4"/>
  <c r="O306" i="4" s="1"/>
  <c r="O307" i="4"/>
  <c r="H303" i="4"/>
  <c r="N303" i="4" s="1"/>
  <c r="N304" i="4"/>
  <c r="G300" i="4"/>
  <c r="M300" i="4" s="1"/>
  <c r="M301" i="4"/>
  <c r="I288" i="4"/>
  <c r="O288" i="4" s="1"/>
  <c r="O289" i="4"/>
  <c r="H282" i="4"/>
  <c r="N282" i="4" s="1"/>
  <c r="N283" i="4"/>
  <c r="G279" i="4"/>
  <c r="M279" i="4" s="1"/>
  <c r="M280" i="4"/>
  <c r="H263" i="4"/>
  <c r="N264" i="4"/>
  <c r="G251" i="4"/>
  <c r="M251" i="4" s="1"/>
  <c r="M252" i="4"/>
  <c r="I242" i="4"/>
  <c r="O242" i="4" s="1"/>
  <c r="O243" i="4"/>
  <c r="H239" i="4"/>
  <c r="N239" i="4" s="1"/>
  <c r="N240" i="4"/>
  <c r="G236" i="4"/>
  <c r="M236" i="4" s="1"/>
  <c r="M237" i="4"/>
  <c r="I224" i="4"/>
  <c r="O224" i="4" s="1"/>
  <c r="O225" i="4"/>
  <c r="H267" i="4"/>
  <c r="N268" i="4"/>
  <c r="I218" i="4"/>
  <c r="O218" i="4" s="1"/>
  <c r="O219" i="4"/>
  <c r="H215" i="4"/>
  <c r="N215" i="4" s="1"/>
  <c r="N216" i="4"/>
  <c r="G212" i="4"/>
  <c r="M212" i="4" s="1"/>
  <c r="M213" i="4"/>
  <c r="H200" i="4"/>
  <c r="N200" i="4" s="1"/>
  <c r="N201" i="4"/>
  <c r="I191" i="4"/>
  <c r="O191" i="4" s="1"/>
  <c r="O192" i="4"/>
  <c r="H174" i="4"/>
  <c r="N174" i="4" s="1"/>
  <c r="N175" i="4"/>
  <c r="G168" i="4"/>
  <c r="M168" i="4" s="1"/>
  <c r="M169" i="4"/>
  <c r="I148" i="4"/>
  <c r="O148" i="4" s="1"/>
  <c r="O149" i="4"/>
  <c r="H142" i="4"/>
  <c r="N142" i="4" s="1"/>
  <c r="N143" i="4"/>
  <c r="G138" i="4"/>
  <c r="M138" i="4" s="1"/>
  <c r="M139" i="4"/>
  <c r="H125" i="4"/>
  <c r="N125" i="4" s="1"/>
  <c r="N126" i="4"/>
  <c r="G122" i="4"/>
  <c r="M122" i="4" s="1"/>
  <c r="M123" i="4"/>
  <c r="I113" i="4"/>
  <c r="O113" i="4" s="1"/>
  <c r="O114" i="4"/>
  <c r="I80" i="4"/>
  <c r="O80" i="4" s="1"/>
  <c r="O81" i="4"/>
  <c r="H534" i="4"/>
  <c r="N534" i="4" s="1"/>
  <c r="N535" i="4"/>
  <c r="G531" i="4"/>
  <c r="M531" i="4" s="1"/>
  <c r="M532" i="4"/>
  <c r="I517" i="4"/>
  <c r="O517" i="4" s="1"/>
  <c r="O518" i="4"/>
  <c r="H514" i="4"/>
  <c r="N514" i="4" s="1"/>
  <c r="N515" i="4"/>
  <c r="G511" i="4"/>
  <c r="M511" i="4" s="1"/>
  <c r="M512" i="4"/>
  <c r="G460" i="4"/>
  <c r="M461" i="4"/>
  <c r="G40" i="4"/>
  <c r="M40" i="4" s="1"/>
  <c r="M41" i="4"/>
  <c r="G589" i="4"/>
  <c r="M589" i="4" s="1"/>
  <c r="M590" i="4"/>
  <c r="I592" i="4"/>
  <c r="O592" i="4" s="1"/>
  <c r="O593" i="4"/>
  <c r="H43" i="4"/>
  <c r="N43" i="4" s="1"/>
  <c r="N44" i="4"/>
  <c r="I37" i="4"/>
  <c r="O37" i="4" s="1"/>
  <c r="O38" i="4"/>
  <c r="I90" i="4"/>
  <c r="O91" i="4"/>
  <c r="H586" i="4"/>
  <c r="N586" i="4" s="1"/>
  <c r="N587" i="4"/>
  <c r="G582" i="4"/>
  <c r="M583" i="4"/>
  <c r="G560" i="4"/>
  <c r="M561" i="4"/>
  <c r="G71" i="4"/>
  <c r="M71" i="4" s="1"/>
  <c r="M72" i="4"/>
  <c r="I410" i="4"/>
  <c r="O410" i="4" s="1"/>
  <c r="O411" i="4"/>
  <c r="I494" i="4"/>
  <c r="O494" i="4" s="1"/>
  <c r="O495" i="4"/>
  <c r="G546" i="4"/>
  <c r="M546" i="4" s="1"/>
  <c r="M547" i="4"/>
  <c r="G543" i="4"/>
  <c r="M543" i="4" s="1"/>
  <c r="M544" i="4"/>
  <c r="H484" i="4"/>
  <c r="N484" i="4" s="1"/>
  <c r="N485" i="4"/>
  <c r="H435" i="4"/>
  <c r="N435" i="4" s="1"/>
  <c r="N436" i="4"/>
  <c r="I413" i="4"/>
  <c r="O413" i="4" s="1"/>
  <c r="O414" i="4"/>
  <c r="H396" i="4"/>
  <c r="N396" i="4" s="1"/>
  <c r="N397" i="4"/>
  <c r="G390" i="4"/>
  <c r="M390" i="4" s="1"/>
  <c r="M391" i="4"/>
  <c r="I368" i="4"/>
  <c r="O368" i="4" s="1"/>
  <c r="O369" i="4"/>
  <c r="H365" i="4"/>
  <c r="N365" i="4" s="1"/>
  <c r="N366" i="4"/>
  <c r="H393" i="4"/>
  <c r="N393" i="4" s="1"/>
  <c r="N394" i="4"/>
  <c r="G335" i="4"/>
  <c r="M336" i="4"/>
  <c r="I325" i="4"/>
  <c r="O325" i="4" s="1"/>
  <c r="O326" i="4"/>
  <c r="H318" i="4"/>
  <c r="N318" i="4" s="1"/>
  <c r="N319" i="4"/>
  <c r="G315" i="4"/>
  <c r="M315" i="4" s="1"/>
  <c r="M316" i="4"/>
  <c r="I309" i="4"/>
  <c r="O309" i="4" s="1"/>
  <c r="O310" i="4"/>
  <c r="H306" i="4"/>
  <c r="N306" i="4" s="1"/>
  <c r="N307" i="4"/>
  <c r="G303" i="4"/>
  <c r="M303" i="4" s="1"/>
  <c r="M304" i="4"/>
  <c r="I297" i="4"/>
  <c r="O297" i="4" s="1"/>
  <c r="O298" i="4"/>
  <c r="H288" i="4"/>
  <c r="N288" i="4" s="1"/>
  <c r="N289" i="4"/>
  <c r="G282" i="4"/>
  <c r="M282" i="4" s="1"/>
  <c r="M283" i="4"/>
  <c r="G263" i="4"/>
  <c r="M264" i="4"/>
  <c r="I245" i="4"/>
  <c r="O245" i="4" s="1"/>
  <c r="O246" i="4"/>
  <c r="H242" i="4"/>
  <c r="N242" i="4" s="1"/>
  <c r="N243" i="4"/>
  <c r="G239" i="4"/>
  <c r="M239" i="4" s="1"/>
  <c r="M240" i="4"/>
  <c r="I230" i="4"/>
  <c r="O230" i="4" s="1"/>
  <c r="O231" i="4"/>
  <c r="H224" i="4"/>
  <c r="N224" i="4" s="1"/>
  <c r="N225" i="4"/>
  <c r="I221" i="4"/>
  <c r="O221" i="4" s="1"/>
  <c r="O222" i="4"/>
  <c r="H218" i="4"/>
  <c r="N218" i="4" s="1"/>
  <c r="N219" i="4"/>
  <c r="G215" i="4"/>
  <c r="M215" i="4" s="1"/>
  <c r="M216" i="4"/>
  <c r="I209" i="4"/>
  <c r="O209" i="4" s="1"/>
  <c r="O210" i="4"/>
  <c r="G200" i="4"/>
  <c r="M200" i="4" s="1"/>
  <c r="M201" i="4"/>
  <c r="I194" i="4"/>
  <c r="O194" i="4" s="1"/>
  <c r="O195" i="4"/>
  <c r="H191" i="4"/>
  <c r="N191" i="4" s="1"/>
  <c r="N192" i="4"/>
  <c r="G174" i="4"/>
  <c r="M174" i="4" s="1"/>
  <c r="M175" i="4"/>
  <c r="I151" i="4"/>
  <c r="O151" i="4" s="1"/>
  <c r="O152" i="4"/>
  <c r="H148" i="4"/>
  <c r="N148" i="4" s="1"/>
  <c r="N149" i="4"/>
  <c r="G142" i="4"/>
  <c r="M142" i="4" s="1"/>
  <c r="M143" i="4"/>
  <c r="I135" i="4"/>
  <c r="O136" i="4"/>
  <c r="G125" i="4"/>
  <c r="M125" i="4" s="1"/>
  <c r="M126" i="4"/>
  <c r="I119" i="4"/>
  <c r="O119" i="4" s="1"/>
  <c r="O120" i="4"/>
  <c r="H113" i="4"/>
  <c r="N113" i="4" s="1"/>
  <c r="N114" i="4"/>
  <c r="I94" i="4"/>
  <c r="O95" i="4"/>
  <c r="H80" i="4"/>
  <c r="N80" i="4" s="1"/>
  <c r="N81" i="4"/>
  <c r="G74" i="4"/>
  <c r="M74" i="4" s="1"/>
  <c r="M75" i="4"/>
  <c r="G534" i="4"/>
  <c r="M534" i="4" s="1"/>
  <c r="M535" i="4"/>
  <c r="O528" i="4"/>
  <c r="O529" i="4"/>
  <c r="H517" i="4"/>
  <c r="N517" i="4" s="1"/>
  <c r="N518" i="4"/>
  <c r="G514" i="4"/>
  <c r="M514" i="4" s="1"/>
  <c r="M515" i="4"/>
  <c r="H460" i="4"/>
  <c r="N461" i="4"/>
  <c r="H28" i="4"/>
  <c r="N28" i="4" s="1"/>
  <c r="N29" i="4"/>
  <c r="G28" i="4"/>
  <c r="M28" i="4" s="1"/>
  <c r="M29" i="4"/>
  <c r="H589" i="4"/>
  <c r="N589" i="4" s="1"/>
  <c r="N590" i="4"/>
  <c r="I589" i="4"/>
  <c r="O589" i="4" s="1"/>
  <c r="O590" i="4"/>
  <c r="I43" i="4"/>
  <c r="O43" i="4" s="1"/>
  <c r="O44" i="4"/>
  <c r="H40" i="4"/>
  <c r="N40" i="4" s="1"/>
  <c r="N41" i="4"/>
  <c r="I586" i="4"/>
  <c r="O586" i="4" s="1"/>
  <c r="O587" i="4"/>
  <c r="I507" i="4"/>
  <c r="O508" i="4"/>
  <c r="G43" i="4"/>
  <c r="M43" i="4" s="1"/>
  <c r="M44" i="4"/>
  <c r="H37" i="4"/>
  <c r="N37" i="4" s="1"/>
  <c r="N38" i="4"/>
  <c r="H90" i="4"/>
  <c r="N91" i="4"/>
  <c r="G586" i="4"/>
  <c r="M586" i="4" s="1"/>
  <c r="M587" i="4"/>
  <c r="H555" i="4"/>
  <c r="N556" i="4"/>
  <c r="G564" i="4"/>
  <c r="M564" i="4" s="1"/>
  <c r="M569" i="4"/>
  <c r="I572" i="4"/>
  <c r="O573" i="4"/>
  <c r="H410" i="4"/>
  <c r="N410" i="4" s="1"/>
  <c r="N411" i="4"/>
  <c r="H487" i="4"/>
  <c r="N487" i="4" s="1"/>
  <c r="N488" i="4"/>
  <c r="H494" i="4"/>
  <c r="N494" i="4" s="1"/>
  <c r="N495" i="4"/>
  <c r="H498" i="4"/>
  <c r="N499" i="4"/>
  <c r="G484" i="4"/>
  <c r="M484" i="4" s="1"/>
  <c r="M485" i="4"/>
  <c r="G435" i="4"/>
  <c r="M435" i="4" s="1"/>
  <c r="M436" i="4"/>
  <c r="I416" i="4"/>
  <c r="O416" i="4" s="1"/>
  <c r="O417" i="4"/>
  <c r="H413" i="4"/>
  <c r="N413" i="4" s="1"/>
  <c r="N414" i="4"/>
  <c r="G396" i="4"/>
  <c r="M396" i="4" s="1"/>
  <c r="M397" i="4"/>
  <c r="I387" i="4"/>
  <c r="O387" i="4" s="1"/>
  <c r="O388" i="4"/>
  <c r="I371" i="4"/>
  <c r="O371" i="4" s="1"/>
  <c r="O372" i="4"/>
  <c r="H368" i="4"/>
  <c r="N368" i="4" s="1"/>
  <c r="N369" i="4"/>
  <c r="G365" i="4"/>
  <c r="M365" i="4" s="1"/>
  <c r="M366" i="4"/>
  <c r="G393" i="4"/>
  <c r="M393" i="4" s="1"/>
  <c r="M394" i="4"/>
  <c r="I328" i="4"/>
  <c r="O328" i="4" s="1"/>
  <c r="O329" i="4"/>
  <c r="H325" i="4"/>
  <c r="N325" i="4" s="1"/>
  <c r="N326" i="4"/>
  <c r="G318" i="4"/>
  <c r="M318" i="4" s="1"/>
  <c r="M319" i="4"/>
  <c r="I312" i="4"/>
  <c r="O312" i="4" s="1"/>
  <c r="O313" i="4"/>
  <c r="H309" i="4"/>
  <c r="N309" i="4" s="1"/>
  <c r="N310" i="4"/>
  <c r="G306" i="4"/>
  <c r="M306" i="4" s="1"/>
  <c r="M307" i="4"/>
  <c r="I300" i="4"/>
  <c r="O300" i="4" s="1"/>
  <c r="O301" i="4"/>
  <c r="H297" i="4"/>
  <c r="N297" i="4" s="1"/>
  <c r="N298" i="4"/>
  <c r="G288" i="4"/>
  <c r="M288" i="4" s="1"/>
  <c r="M289" i="4"/>
  <c r="I279" i="4"/>
  <c r="O279" i="4" s="1"/>
  <c r="O280" i="4"/>
  <c r="I251" i="4"/>
  <c r="O251" i="4" s="1"/>
  <c r="O252" i="4"/>
  <c r="H245" i="4"/>
  <c r="N245" i="4" s="1"/>
  <c r="N246" i="4"/>
  <c r="G242" i="4"/>
  <c r="M242" i="4" s="1"/>
  <c r="M243" i="4"/>
  <c r="I236" i="4"/>
  <c r="O236" i="4" s="1"/>
  <c r="O237" i="4"/>
  <c r="H230" i="4"/>
  <c r="N230" i="4" s="1"/>
  <c r="N231" i="4"/>
  <c r="G224" i="4"/>
  <c r="M224" i="4" s="1"/>
  <c r="M225" i="4"/>
  <c r="H221" i="4"/>
  <c r="N221" i="4" s="1"/>
  <c r="N222" i="4"/>
  <c r="G218" i="4"/>
  <c r="M218" i="4" s="1"/>
  <c r="M219" i="4"/>
  <c r="I212" i="4"/>
  <c r="O212" i="4" s="1"/>
  <c r="O213" i="4"/>
  <c r="H209" i="4"/>
  <c r="N209" i="4" s="1"/>
  <c r="N210" i="4"/>
  <c r="H194" i="4"/>
  <c r="N194" i="4" s="1"/>
  <c r="N195" i="4"/>
  <c r="G191" i="4"/>
  <c r="M191" i="4" s="1"/>
  <c r="M192" i="4"/>
  <c r="I168" i="4"/>
  <c r="O168" i="4" s="1"/>
  <c r="O169" i="4"/>
  <c r="H151" i="4"/>
  <c r="N151" i="4" s="1"/>
  <c r="N152" i="4"/>
  <c r="G148" i="4"/>
  <c r="M148" i="4" s="1"/>
  <c r="M149" i="4"/>
  <c r="I138" i="4"/>
  <c r="O138" i="4" s="1"/>
  <c r="O139" i="4"/>
  <c r="H135" i="4"/>
  <c r="N136" i="4"/>
  <c r="I122" i="4"/>
  <c r="O122" i="4" s="1"/>
  <c r="O123" i="4"/>
  <c r="H119" i="4"/>
  <c r="N119" i="4" s="1"/>
  <c r="N120" i="4"/>
  <c r="G113" i="4"/>
  <c r="M113" i="4" s="1"/>
  <c r="M114" i="4"/>
  <c r="H94" i="4"/>
  <c r="N95" i="4"/>
  <c r="G80" i="4"/>
  <c r="M80" i="4" s="1"/>
  <c r="M81" i="4"/>
  <c r="I531" i="4"/>
  <c r="O531" i="4" s="1"/>
  <c r="O532" i="4"/>
  <c r="N528" i="4"/>
  <c r="N529" i="4"/>
  <c r="G517" i="4"/>
  <c r="M517" i="4" s="1"/>
  <c r="M518" i="4"/>
  <c r="I511" i="4"/>
  <c r="O511" i="4" s="1"/>
  <c r="O512" i="4"/>
  <c r="H507" i="4"/>
  <c r="N508" i="4"/>
  <c r="I40" i="4"/>
  <c r="O40" i="4" s="1"/>
  <c r="O41" i="4"/>
  <c r="G37" i="4"/>
  <c r="M37" i="4" s="1"/>
  <c r="M38" i="4"/>
  <c r="G90" i="4"/>
  <c r="M91" i="4"/>
  <c r="I582" i="4"/>
  <c r="O583" i="4"/>
  <c r="G555" i="4"/>
  <c r="M556" i="4"/>
  <c r="H572" i="4"/>
  <c r="N573" i="4"/>
  <c r="G410" i="4"/>
  <c r="M410" i="4" s="1"/>
  <c r="M411" i="4"/>
  <c r="G487" i="4"/>
  <c r="M487" i="4" s="1"/>
  <c r="M488" i="4"/>
  <c r="G494" i="4"/>
  <c r="M494" i="4" s="1"/>
  <c r="M495" i="4"/>
  <c r="I546" i="4"/>
  <c r="O546" i="4" s="1"/>
  <c r="O547" i="4"/>
  <c r="I543" i="4"/>
  <c r="O543" i="4" s="1"/>
  <c r="O544" i="4"/>
  <c r="G498" i="4"/>
  <c r="M499" i="4"/>
  <c r="H416" i="4"/>
  <c r="N416" i="4" s="1"/>
  <c r="N417" i="4"/>
  <c r="G413" i="4"/>
  <c r="M413" i="4" s="1"/>
  <c r="M414" i="4"/>
  <c r="I390" i="4"/>
  <c r="O390" i="4" s="1"/>
  <c r="O391" i="4"/>
  <c r="H387" i="4"/>
  <c r="N387" i="4" s="1"/>
  <c r="N388" i="4"/>
  <c r="H371" i="4"/>
  <c r="N371" i="4" s="1"/>
  <c r="N372" i="4"/>
  <c r="G368" i="4"/>
  <c r="M368" i="4" s="1"/>
  <c r="M369" i="4"/>
  <c r="I335" i="4"/>
  <c r="O336" i="4"/>
  <c r="H328" i="4"/>
  <c r="N328" i="4" s="1"/>
  <c r="N329" i="4"/>
  <c r="G325" i="4"/>
  <c r="M325" i="4" s="1"/>
  <c r="M326" i="4"/>
  <c r="I315" i="4"/>
  <c r="O315" i="4" s="1"/>
  <c r="O316" i="4"/>
  <c r="H312" i="4"/>
  <c r="N312" i="4" s="1"/>
  <c r="N313" i="4"/>
  <c r="G309" i="4"/>
  <c r="M309" i="4" s="1"/>
  <c r="M310" i="4"/>
  <c r="I303" i="4"/>
  <c r="O303" i="4" s="1"/>
  <c r="O304" i="4"/>
  <c r="H300" i="4"/>
  <c r="N300" i="4" s="1"/>
  <c r="N301" i="4"/>
  <c r="G297" i="4"/>
  <c r="M297" i="4" s="1"/>
  <c r="M298" i="4"/>
  <c r="I282" i="4"/>
  <c r="O282" i="4" s="1"/>
  <c r="O283" i="4"/>
  <c r="H279" i="4"/>
  <c r="N279" i="4" s="1"/>
  <c r="N280" i="4"/>
  <c r="H251" i="4"/>
  <c r="N251" i="4" s="1"/>
  <c r="N252" i="4"/>
  <c r="G245" i="4"/>
  <c r="M245" i="4" s="1"/>
  <c r="M246" i="4"/>
  <c r="I239" i="4"/>
  <c r="O239" i="4" s="1"/>
  <c r="O240" i="4"/>
  <c r="H236" i="4"/>
  <c r="N236" i="4" s="1"/>
  <c r="N237" i="4"/>
  <c r="G230" i="4"/>
  <c r="M230" i="4" s="1"/>
  <c r="M231" i="4"/>
  <c r="I267" i="4"/>
  <c r="O268" i="4"/>
  <c r="G221" i="4"/>
  <c r="M221" i="4" s="1"/>
  <c r="M222" i="4"/>
  <c r="I215" i="4"/>
  <c r="O215" i="4" s="1"/>
  <c r="O216" i="4"/>
  <c r="H212" i="4"/>
  <c r="N212" i="4" s="1"/>
  <c r="N213" i="4"/>
  <c r="G209" i="4"/>
  <c r="M209" i="4" s="1"/>
  <c r="M210" i="4"/>
  <c r="I200" i="4"/>
  <c r="O200" i="4" s="1"/>
  <c r="O201" i="4"/>
  <c r="G194" i="4"/>
  <c r="M194" i="4" s="1"/>
  <c r="M195" i="4"/>
  <c r="I174" i="4"/>
  <c r="O174" i="4" s="1"/>
  <c r="O175" i="4"/>
  <c r="H168" i="4"/>
  <c r="N168" i="4" s="1"/>
  <c r="N169" i="4"/>
  <c r="G151" i="4"/>
  <c r="M151" i="4" s="1"/>
  <c r="M152" i="4"/>
  <c r="I142" i="4"/>
  <c r="O142" i="4" s="1"/>
  <c r="O143" i="4"/>
  <c r="H138" i="4"/>
  <c r="N138" i="4" s="1"/>
  <c r="N139" i="4"/>
  <c r="G135" i="4"/>
  <c r="M136" i="4"/>
  <c r="I125" i="4"/>
  <c r="O125" i="4" s="1"/>
  <c r="O126" i="4"/>
  <c r="H122" i="4"/>
  <c r="N122" i="4" s="1"/>
  <c r="N123" i="4"/>
  <c r="G119" i="4"/>
  <c r="M119" i="4" s="1"/>
  <c r="M120" i="4"/>
  <c r="G94" i="4"/>
  <c r="M95" i="4"/>
  <c r="I534" i="4"/>
  <c r="O534" i="4" s="1"/>
  <c r="O535" i="4"/>
  <c r="H531" i="4"/>
  <c r="N531" i="4" s="1"/>
  <c r="N532" i="4"/>
  <c r="M528" i="4"/>
  <c r="M529" i="4"/>
  <c r="I514" i="4"/>
  <c r="O514" i="4" s="1"/>
  <c r="O515" i="4"/>
  <c r="H511" i="4"/>
  <c r="N511" i="4" s="1"/>
  <c r="N512" i="4"/>
  <c r="G24" i="4"/>
  <c r="M24" i="4" s="1"/>
  <c r="M25" i="4"/>
  <c r="G259" i="4"/>
  <c r="M260" i="4"/>
  <c r="I131" i="4"/>
  <c r="O131" i="4" s="1"/>
  <c r="O132" i="4"/>
  <c r="H131" i="4"/>
  <c r="N131" i="4" s="1"/>
  <c r="N132" i="4"/>
  <c r="H34" i="4"/>
  <c r="N34" i="4" s="1"/>
  <c r="N35" i="4"/>
  <c r="I259" i="4"/>
  <c r="O260" i="4"/>
  <c r="G131" i="4"/>
  <c r="M131" i="4" s="1"/>
  <c r="M132" i="4"/>
  <c r="G34" i="4"/>
  <c r="M34" i="4" s="1"/>
  <c r="M35" i="4"/>
  <c r="H24" i="4"/>
  <c r="N24" i="4" s="1"/>
  <c r="N25" i="4"/>
  <c r="H259" i="4"/>
  <c r="N260" i="4"/>
  <c r="P231" i="2"/>
  <c r="K176" i="2"/>
  <c r="K175" i="2" s="1"/>
  <c r="J15" i="2"/>
  <c r="P15" i="2" s="1"/>
  <c r="K339" i="2"/>
  <c r="Q339" i="2" s="1"/>
  <c r="Q340" i="2"/>
  <c r="J356" i="2"/>
  <c r="P357" i="2"/>
  <c r="J516" i="2"/>
  <c r="P517" i="2"/>
  <c r="I132" i="2"/>
  <c r="O133" i="2"/>
  <c r="I33" i="2"/>
  <c r="O33" i="2" s="1"/>
  <c r="O63" i="2"/>
  <c r="I195" i="2"/>
  <c r="O195" i="2" s="1"/>
  <c r="O196" i="2"/>
  <c r="K204" i="2"/>
  <c r="Q204" i="2" s="1"/>
  <c r="Q205" i="2"/>
  <c r="J207" i="2"/>
  <c r="P207" i="2" s="1"/>
  <c r="P208" i="2"/>
  <c r="I210" i="2"/>
  <c r="O210" i="2" s="1"/>
  <c r="O211" i="2"/>
  <c r="K729" i="2"/>
  <c r="Q730" i="2"/>
  <c r="J714" i="2"/>
  <c r="P715" i="2"/>
  <c r="K724" i="2"/>
  <c r="Q724" i="2" s="1"/>
  <c r="Q725" i="2"/>
  <c r="J721" i="2"/>
  <c r="P721" i="2" s="1"/>
  <c r="P722" i="2"/>
  <c r="K578" i="2"/>
  <c r="Q578" i="2" s="1"/>
  <c r="Q579" i="2"/>
  <c r="K588" i="2"/>
  <c r="Q588" i="2" s="1"/>
  <c r="Q589" i="2"/>
  <c r="J522" i="2"/>
  <c r="P522" i="2" s="1"/>
  <c r="P523" i="2"/>
  <c r="K525" i="2"/>
  <c r="Q525" i="2" s="1"/>
  <c r="Q526" i="2"/>
  <c r="J530" i="2"/>
  <c r="P530" i="2" s="1"/>
  <c r="P531" i="2"/>
  <c r="K540" i="2"/>
  <c r="Q540" i="2" s="1"/>
  <c r="Q541" i="2"/>
  <c r="J339" i="2"/>
  <c r="P339" i="2" s="1"/>
  <c r="P340" i="2"/>
  <c r="I511" i="2"/>
  <c r="O512" i="2"/>
  <c r="K132" i="2"/>
  <c r="Q133" i="2"/>
  <c r="I198" i="2"/>
  <c r="O198" i="2" s="1"/>
  <c r="O199" i="2"/>
  <c r="K195" i="2"/>
  <c r="Q195" i="2" s="1"/>
  <c r="Q196" i="2"/>
  <c r="J204" i="2"/>
  <c r="P204" i="2" s="1"/>
  <c r="P205" i="2"/>
  <c r="I213" i="2"/>
  <c r="O213" i="2" s="1"/>
  <c r="O214" i="2"/>
  <c r="K210" i="2"/>
  <c r="Q210" i="2" s="1"/>
  <c r="Q211" i="2"/>
  <c r="J729" i="2"/>
  <c r="P730" i="2"/>
  <c r="J724" i="2"/>
  <c r="P724" i="2" s="1"/>
  <c r="P725" i="2"/>
  <c r="I703" i="2"/>
  <c r="O704" i="2"/>
  <c r="I575" i="2"/>
  <c r="O575" i="2" s="1"/>
  <c r="O576" i="2"/>
  <c r="I585" i="2"/>
  <c r="O585" i="2" s="1"/>
  <c r="O586" i="2"/>
  <c r="K522" i="2"/>
  <c r="Q522" i="2" s="1"/>
  <c r="Q523" i="2"/>
  <c r="K530" i="2"/>
  <c r="Q530" i="2" s="1"/>
  <c r="Q531" i="2"/>
  <c r="I543" i="2"/>
  <c r="O543" i="2" s="1"/>
  <c r="O544" i="2"/>
  <c r="P281" i="2"/>
  <c r="J280" i="2"/>
  <c r="P280" i="2" s="1"/>
  <c r="I280" i="2"/>
  <c r="O280" i="2" s="1"/>
  <c r="O281" i="2"/>
  <c r="O16" i="2"/>
  <c r="I15" i="2"/>
  <c r="O15" i="2" s="1"/>
  <c r="K184" i="2"/>
  <c r="Q185" i="2"/>
  <c r="K280" i="2"/>
  <c r="Q280" i="2" s="1"/>
  <c r="Q281" i="2"/>
  <c r="I184" i="2"/>
  <c r="O185" i="2"/>
  <c r="I162" i="2"/>
  <c r="O162" i="2" s="1"/>
  <c r="O163" i="2"/>
  <c r="K163" i="2"/>
  <c r="Q164" i="2"/>
  <c r="I356" i="2"/>
  <c r="O357" i="2"/>
  <c r="I516" i="2"/>
  <c r="O517" i="2"/>
  <c r="J511" i="2"/>
  <c r="P512" i="2"/>
  <c r="J132" i="2"/>
  <c r="P133" i="2"/>
  <c r="K198" i="2"/>
  <c r="Q198" i="2" s="1"/>
  <c r="Q199" i="2"/>
  <c r="J195" i="2"/>
  <c r="P195" i="2" s="1"/>
  <c r="P196" i="2"/>
  <c r="I207" i="2"/>
  <c r="O207" i="2" s="1"/>
  <c r="O208" i="2"/>
  <c r="K213" i="2"/>
  <c r="Q213" i="2" s="1"/>
  <c r="Q214" i="2"/>
  <c r="J210" i="2"/>
  <c r="P210" i="2" s="1"/>
  <c r="P211" i="2"/>
  <c r="I714" i="2"/>
  <c r="O715" i="2"/>
  <c r="I721" i="2"/>
  <c r="O721" i="2" s="1"/>
  <c r="O722" i="2"/>
  <c r="K703" i="2"/>
  <c r="Q704" i="2"/>
  <c r="I578" i="2"/>
  <c r="O578" i="2" s="1"/>
  <c r="O579" i="2"/>
  <c r="J575" i="2"/>
  <c r="P575" i="2" s="1"/>
  <c r="P576" i="2"/>
  <c r="I588" i="2"/>
  <c r="O588" i="2" s="1"/>
  <c r="O589" i="2"/>
  <c r="J585" i="2"/>
  <c r="P585" i="2" s="1"/>
  <c r="P586" i="2"/>
  <c r="I525" i="2"/>
  <c r="O525" i="2" s="1"/>
  <c r="O526" i="2"/>
  <c r="I540" i="2"/>
  <c r="O540" i="2" s="1"/>
  <c r="O541" i="2"/>
  <c r="J543" i="2"/>
  <c r="P543" i="2" s="1"/>
  <c r="P544" i="2"/>
  <c r="K15" i="2"/>
  <c r="Q15" i="2" s="1"/>
  <c r="I339" i="2"/>
  <c r="O339" i="2" s="1"/>
  <c r="O340" i="2"/>
  <c r="K356" i="2"/>
  <c r="Q357" i="2"/>
  <c r="K516" i="2"/>
  <c r="Q517" i="2"/>
  <c r="J198" i="2"/>
  <c r="P198" i="2" s="1"/>
  <c r="P199" i="2"/>
  <c r="I204" i="2"/>
  <c r="O204" i="2" s="1"/>
  <c r="O205" i="2"/>
  <c r="K207" i="2"/>
  <c r="Q207" i="2" s="1"/>
  <c r="Q208" i="2"/>
  <c r="J213" i="2"/>
  <c r="P213" i="2" s="1"/>
  <c r="P214" i="2"/>
  <c r="I729" i="2"/>
  <c r="O730" i="2"/>
  <c r="K714" i="2"/>
  <c r="Q715" i="2"/>
  <c r="I724" i="2"/>
  <c r="O724" i="2" s="1"/>
  <c r="O725" i="2"/>
  <c r="K721" i="2"/>
  <c r="Q721" i="2" s="1"/>
  <c r="Q722" i="2"/>
  <c r="J703" i="2"/>
  <c r="P704" i="2"/>
  <c r="J578" i="2"/>
  <c r="P578" i="2" s="1"/>
  <c r="P579" i="2"/>
  <c r="K575" i="2"/>
  <c r="Q575" i="2" s="1"/>
  <c r="Q576" i="2"/>
  <c r="J588" i="2"/>
  <c r="P588" i="2" s="1"/>
  <c r="P589" i="2"/>
  <c r="K585" i="2"/>
  <c r="Q585" i="2" s="1"/>
  <c r="Q586" i="2"/>
  <c r="I522" i="2"/>
  <c r="O522" i="2" s="1"/>
  <c r="O523" i="2"/>
  <c r="J525" i="2"/>
  <c r="P525" i="2" s="1"/>
  <c r="P526" i="2"/>
  <c r="I530" i="2"/>
  <c r="O530" i="2" s="1"/>
  <c r="O531" i="2"/>
  <c r="J540" i="2"/>
  <c r="P540" i="2" s="1"/>
  <c r="P541" i="2"/>
  <c r="K543" i="2"/>
  <c r="Q543" i="2" s="1"/>
  <c r="Q544" i="2"/>
  <c r="J176" i="2"/>
  <c r="J163" i="2"/>
  <c r="P164" i="2"/>
  <c r="J225" i="2"/>
  <c r="P225" i="2" s="1"/>
  <c r="P226" i="2"/>
  <c r="J184" i="2"/>
  <c r="P185" i="2"/>
  <c r="I176" i="2"/>
  <c r="O180" i="2"/>
  <c r="P230" i="2"/>
  <c r="I225" i="2"/>
  <c r="O225" i="2" s="1"/>
  <c r="O226" i="2"/>
  <c r="K225" i="2"/>
  <c r="Q225" i="2" s="1"/>
  <c r="Q226" i="2"/>
  <c r="G18" i="4"/>
  <c r="M18" i="4" s="1"/>
  <c r="I18" i="4"/>
  <c r="O18" i="4" s="1"/>
  <c r="H18" i="4"/>
  <c r="N18" i="4" s="1"/>
  <c r="H21" i="4"/>
  <c r="N21" i="4" s="1"/>
  <c r="G21" i="4"/>
  <c r="M21" i="4" s="1"/>
  <c r="G267" i="4"/>
  <c r="I206" i="4"/>
  <c r="O206" i="4" s="1"/>
  <c r="H206" i="4"/>
  <c r="N206" i="4" s="1"/>
  <c r="G206" i="4"/>
  <c r="M206" i="4" s="1"/>
  <c r="H51" i="4"/>
  <c r="N51" i="4" s="1"/>
  <c r="G51" i="4"/>
  <c r="M51" i="4" s="1"/>
  <c r="I124" i="2"/>
  <c r="H477" i="4"/>
  <c r="N477" i="4" s="1"/>
  <c r="G477" i="4"/>
  <c r="M477" i="4" s="1"/>
  <c r="G428" i="4"/>
  <c r="I477" i="4"/>
  <c r="O477" i="4" s="1"/>
  <c r="H428" i="4"/>
  <c r="H576" i="4"/>
  <c r="H58" i="4"/>
  <c r="N58" i="4" s="1"/>
  <c r="G58" i="4"/>
  <c r="M58" i="4" s="1"/>
  <c r="H472" i="4"/>
  <c r="N472" i="4" s="1"/>
  <c r="G575" i="4"/>
  <c r="M575" i="4" s="1"/>
  <c r="H272" i="4"/>
  <c r="H467" i="4"/>
  <c r="N467" i="4" s="1"/>
  <c r="G272" i="4"/>
  <c r="H352" i="4"/>
  <c r="N352" i="4" s="1"/>
  <c r="G472" i="4"/>
  <c r="M472" i="4" s="1"/>
  <c r="I352" i="4"/>
  <c r="O352" i="4" s="1"/>
  <c r="G467" i="4"/>
  <c r="M467" i="4" s="1"/>
  <c r="G357" i="4"/>
  <c r="M357" i="4" s="1"/>
  <c r="I472" i="4"/>
  <c r="O472" i="4" s="1"/>
  <c r="I357" i="4"/>
  <c r="O357" i="4" s="1"/>
  <c r="I467" i="4"/>
  <c r="O467" i="4" s="1"/>
  <c r="H357" i="4"/>
  <c r="N357" i="4" s="1"/>
  <c r="H563" i="4"/>
  <c r="I765" i="2"/>
  <c r="J124" i="2"/>
  <c r="P124" i="2" s="1"/>
  <c r="K124" i="2"/>
  <c r="Q124" i="2" s="1"/>
  <c r="K765" i="2"/>
  <c r="J765" i="2"/>
  <c r="I563" i="2" l="1"/>
  <c r="I562" i="2" s="1"/>
  <c r="K563" i="2"/>
  <c r="Q563" i="2" s="1"/>
  <c r="I224" i="2"/>
  <c r="O224" i="2" s="1"/>
  <c r="O230" i="2"/>
  <c r="J567" i="2"/>
  <c r="J566" i="2" s="1"/>
  <c r="I533" i="2"/>
  <c r="O533" i="2" s="1"/>
  <c r="I567" i="2"/>
  <c r="I566" i="2" s="1"/>
  <c r="K533" i="2"/>
  <c r="K529" i="2" s="1"/>
  <c r="I321" i="4"/>
  <c r="O321" i="4" s="1"/>
  <c r="G490" i="4"/>
  <c r="M490" i="4" s="1"/>
  <c r="J563" i="2"/>
  <c r="P563" i="2" s="1"/>
  <c r="J533" i="2"/>
  <c r="P533" i="2" s="1"/>
  <c r="K567" i="2"/>
  <c r="Q567" i="2" s="1"/>
  <c r="G563" i="4"/>
  <c r="M563" i="4" s="1"/>
  <c r="H27" i="4"/>
  <c r="N27" i="4" s="1"/>
  <c r="H490" i="4"/>
  <c r="N490" i="4" s="1"/>
  <c r="G27" i="4"/>
  <c r="M27" i="4" s="1"/>
  <c r="I364" i="4"/>
  <c r="O364" i="4" s="1"/>
  <c r="H422" i="4"/>
  <c r="N422" i="4" s="1"/>
  <c r="N428" i="4"/>
  <c r="G134" i="4"/>
  <c r="M135" i="4"/>
  <c r="I266" i="4"/>
  <c r="O266" i="4" s="1"/>
  <c r="O267" i="4"/>
  <c r="H501" i="4"/>
  <c r="N501" i="4" s="1"/>
  <c r="N507" i="4"/>
  <c r="H93" i="4"/>
  <c r="N93" i="4" s="1"/>
  <c r="N94" i="4"/>
  <c r="H446" i="4"/>
  <c r="N446" i="4" s="1"/>
  <c r="H554" i="4"/>
  <c r="N555" i="4"/>
  <c r="I93" i="4"/>
  <c r="O93" i="4" s="1"/>
  <c r="O94" i="4"/>
  <c r="I134" i="4"/>
  <c r="O134" i="4" s="1"/>
  <c r="O135" i="4"/>
  <c r="G559" i="4"/>
  <c r="M559" i="4" s="1"/>
  <c r="M560" i="4"/>
  <c r="H331" i="4"/>
  <c r="N331" i="4" s="1"/>
  <c r="N335" i="4"/>
  <c r="G501" i="4"/>
  <c r="M501" i="4" s="1"/>
  <c r="M507" i="4"/>
  <c r="N563" i="4"/>
  <c r="G271" i="4"/>
  <c r="M271" i="4" s="1"/>
  <c r="M272" i="4"/>
  <c r="G446" i="4"/>
  <c r="M446" i="4" s="1"/>
  <c r="G554" i="4"/>
  <c r="M555" i="4"/>
  <c r="G86" i="4"/>
  <c r="M86" i="4" s="1"/>
  <c r="M90" i="4"/>
  <c r="I501" i="4"/>
  <c r="O501" i="4" s="1"/>
  <c r="O507" i="4"/>
  <c r="H459" i="4"/>
  <c r="N459" i="4" s="1"/>
  <c r="N460" i="4"/>
  <c r="G262" i="4"/>
  <c r="M262" i="4" s="1"/>
  <c r="M263" i="4"/>
  <c r="G331" i="4"/>
  <c r="M331" i="4" s="1"/>
  <c r="M335" i="4"/>
  <c r="I446" i="4"/>
  <c r="O446" i="4" s="1"/>
  <c r="G581" i="4"/>
  <c r="M581" i="4" s="1"/>
  <c r="M582" i="4"/>
  <c r="I86" i="4"/>
  <c r="O86" i="4" s="1"/>
  <c r="O90" i="4"/>
  <c r="G459" i="4"/>
  <c r="M459" i="4" s="1"/>
  <c r="M460" i="4"/>
  <c r="H266" i="4"/>
  <c r="N266" i="4" s="1"/>
  <c r="N267" i="4"/>
  <c r="H262" i="4"/>
  <c r="N262" i="4" s="1"/>
  <c r="N263" i="4"/>
  <c r="H581" i="4"/>
  <c r="N581" i="4" s="1"/>
  <c r="N582" i="4"/>
  <c r="G266" i="4"/>
  <c r="M266" i="4" s="1"/>
  <c r="M267" i="4"/>
  <c r="G93" i="4"/>
  <c r="M93" i="4" s="1"/>
  <c r="M94" i="4"/>
  <c r="I331" i="4"/>
  <c r="O331" i="4" s="1"/>
  <c r="O335" i="4"/>
  <c r="G497" i="4"/>
  <c r="M497" i="4" s="1"/>
  <c r="M498" i="4"/>
  <c r="H571" i="4"/>
  <c r="N571" i="4" s="1"/>
  <c r="N572" i="4"/>
  <c r="I581" i="4"/>
  <c r="O581" i="4" s="1"/>
  <c r="O582" i="4"/>
  <c r="H134" i="4"/>
  <c r="N134" i="4" s="1"/>
  <c r="N135" i="4"/>
  <c r="H497" i="4"/>
  <c r="N497" i="4" s="1"/>
  <c r="N498" i="4"/>
  <c r="I571" i="4"/>
  <c r="O571" i="4" s="1"/>
  <c r="O572" i="4"/>
  <c r="H86" i="4"/>
  <c r="N86" i="4" s="1"/>
  <c r="N90" i="4"/>
  <c r="I459" i="4"/>
  <c r="O459" i="4" s="1"/>
  <c r="O460" i="4"/>
  <c r="H559" i="4"/>
  <c r="N559" i="4" s="1"/>
  <c r="N560" i="4"/>
  <c r="H112" i="4"/>
  <c r="N112" i="4" s="1"/>
  <c r="H406" i="4"/>
  <c r="N406" i="4" s="1"/>
  <c r="H537" i="4"/>
  <c r="N537" i="4" s="1"/>
  <c r="G422" i="4"/>
  <c r="M422" i="4" s="1"/>
  <c r="M428" i="4"/>
  <c r="G321" i="4"/>
  <c r="M321" i="4" s="1"/>
  <c r="I406" i="4"/>
  <c r="O406" i="4" s="1"/>
  <c r="G537" i="4"/>
  <c r="M537" i="4" s="1"/>
  <c r="G406" i="4"/>
  <c r="M406" i="4" s="1"/>
  <c r="H271" i="4"/>
  <c r="N271" i="4" s="1"/>
  <c r="N272" i="4"/>
  <c r="I585" i="4"/>
  <c r="O585" i="4" s="1"/>
  <c r="H575" i="4"/>
  <c r="N575" i="4" s="1"/>
  <c r="N576" i="4"/>
  <c r="H364" i="4"/>
  <c r="N364" i="4" s="1"/>
  <c r="G364" i="4"/>
  <c r="M364" i="4" s="1"/>
  <c r="H321" i="4"/>
  <c r="N321" i="4" s="1"/>
  <c r="H258" i="4"/>
  <c r="N258" i="4" s="1"/>
  <c r="N259" i="4"/>
  <c r="I258" i="4"/>
  <c r="O258" i="4" s="1"/>
  <c r="O259" i="4"/>
  <c r="G258" i="4"/>
  <c r="M258" i="4" s="1"/>
  <c r="M259" i="4"/>
  <c r="Q176" i="2"/>
  <c r="J191" i="2"/>
  <c r="J190" i="2" s="1"/>
  <c r="K521" i="2"/>
  <c r="K520" i="2" s="1"/>
  <c r="Q520" i="2" s="1"/>
  <c r="I720" i="2"/>
  <c r="I719" i="2" s="1"/>
  <c r="K584" i="2"/>
  <c r="K583" i="2" s="1"/>
  <c r="K191" i="2"/>
  <c r="K190" i="2" s="1"/>
  <c r="J203" i="2"/>
  <c r="J202" i="2" s="1"/>
  <c r="K720" i="2"/>
  <c r="K719" i="2" s="1"/>
  <c r="J521" i="2"/>
  <c r="P521" i="2" s="1"/>
  <c r="I203" i="2"/>
  <c r="I202" i="2" s="1"/>
  <c r="J224" i="2"/>
  <c r="P224" i="2" s="1"/>
  <c r="J702" i="2"/>
  <c r="P703" i="2"/>
  <c r="I728" i="2"/>
  <c r="O729" i="2"/>
  <c r="K355" i="2"/>
  <c r="Q355" i="2" s="1"/>
  <c r="Q356" i="2"/>
  <c r="J764" i="2"/>
  <c r="P764" i="2" s="1"/>
  <c r="P765" i="2"/>
  <c r="J584" i="2"/>
  <c r="I123" i="2"/>
  <c r="O124" i="2"/>
  <c r="J183" i="2"/>
  <c r="P183" i="2" s="1"/>
  <c r="P184" i="2"/>
  <c r="J162" i="2"/>
  <c r="P162" i="2" s="1"/>
  <c r="P163" i="2"/>
  <c r="J510" i="2"/>
  <c r="P511" i="2"/>
  <c r="I355" i="2"/>
  <c r="O355" i="2" s="1"/>
  <c r="O356" i="2"/>
  <c r="I510" i="2"/>
  <c r="O511" i="2"/>
  <c r="Q175" i="2"/>
  <c r="J713" i="2"/>
  <c r="P714" i="2"/>
  <c r="J515" i="2"/>
  <c r="P516" i="2"/>
  <c r="K764" i="2"/>
  <c r="Q764" i="2" s="1"/>
  <c r="Q765" i="2"/>
  <c r="I764" i="2"/>
  <c r="O764" i="2" s="1"/>
  <c r="O765" i="2"/>
  <c r="I521" i="2"/>
  <c r="K203" i="2"/>
  <c r="J720" i="2"/>
  <c r="I191" i="2"/>
  <c r="J175" i="2"/>
  <c r="P176" i="2"/>
  <c r="K713" i="2"/>
  <c r="Q714" i="2"/>
  <c r="K515" i="2"/>
  <c r="Q516" i="2"/>
  <c r="I584" i="2"/>
  <c r="O176" i="2"/>
  <c r="I175" i="2"/>
  <c r="K702" i="2"/>
  <c r="Q703" i="2"/>
  <c r="I713" i="2"/>
  <c r="O714" i="2"/>
  <c r="J131" i="2"/>
  <c r="P131" i="2" s="1"/>
  <c r="P132" i="2"/>
  <c r="I515" i="2"/>
  <c r="O516" i="2"/>
  <c r="K162" i="2"/>
  <c r="Q162" i="2" s="1"/>
  <c r="Q163" i="2"/>
  <c r="I183" i="2"/>
  <c r="O183" i="2" s="1"/>
  <c r="O184" i="2"/>
  <c r="K183" i="2"/>
  <c r="Q183" i="2" s="1"/>
  <c r="Q184" i="2"/>
  <c r="I702" i="2"/>
  <c r="O703" i="2"/>
  <c r="J728" i="2"/>
  <c r="P729" i="2"/>
  <c r="K131" i="2"/>
  <c r="Q131" i="2" s="1"/>
  <c r="Q132" i="2"/>
  <c r="K728" i="2"/>
  <c r="Q729" i="2"/>
  <c r="I131" i="2"/>
  <c r="O131" i="2" s="1"/>
  <c r="O132" i="2"/>
  <c r="J355" i="2"/>
  <c r="P355" i="2" s="1"/>
  <c r="P356" i="2"/>
  <c r="H17" i="4"/>
  <c r="N17" i="4" s="1"/>
  <c r="G47" i="4"/>
  <c r="H47" i="4"/>
  <c r="G463" i="4"/>
  <c r="H463" i="4"/>
  <c r="K123" i="2"/>
  <c r="J123" i="2"/>
  <c r="I351" i="4"/>
  <c r="G351" i="4"/>
  <c r="H351" i="4"/>
  <c r="J507" i="2"/>
  <c r="I507" i="2"/>
  <c r="J426" i="2"/>
  <c r="K426" i="2"/>
  <c r="I426" i="2"/>
  <c r="J429" i="2"/>
  <c r="K429" i="2"/>
  <c r="I429" i="2"/>
  <c r="J365" i="2"/>
  <c r="I365" i="2"/>
  <c r="J362" i="2"/>
  <c r="K362" i="2"/>
  <c r="I362" i="2"/>
  <c r="J332" i="2"/>
  <c r="P332" i="2" s="1"/>
  <c r="J334" i="2"/>
  <c r="P334" i="2" s="1"/>
  <c r="K334" i="2"/>
  <c r="Q334" i="2" s="1"/>
  <c r="I332" i="2"/>
  <c r="O332" i="2" s="1"/>
  <c r="I334" i="2"/>
  <c r="O334" i="2" s="1"/>
  <c r="J326" i="2"/>
  <c r="I326" i="2"/>
  <c r="J368" i="2"/>
  <c r="K368" i="2"/>
  <c r="I368" i="2"/>
  <c r="J371" i="2"/>
  <c r="K371" i="2"/>
  <c r="I371" i="2"/>
  <c r="J407" i="2"/>
  <c r="I407" i="2"/>
  <c r="J410" i="2"/>
  <c r="K410" i="2"/>
  <c r="I410" i="2"/>
  <c r="J413" i="2"/>
  <c r="K413" i="2"/>
  <c r="I413" i="2"/>
  <c r="J400" i="2"/>
  <c r="P400" i="2" s="1"/>
  <c r="K400" i="2"/>
  <c r="Q400" i="2" s="1"/>
  <c r="I400" i="2"/>
  <c r="O400" i="2" s="1"/>
  <c r="J402" i="2"/>
  <c r="P402" i="2" s="1"/>
  <c r="K402" i="2"/>
  <c r="Q402" i="2" s="1"/>
  <c r="I402" i="2"/>
  <c r="O402" i="2" s="1"/>
  <c r="J404" i="2"/>
  <c r="P404" i="2" s="1"/>
  <c r="K404" i="2"/>
  <c r="Q404" i="2" s="1"/>
  <c r="I404" i="2"/>
  <c r="O404" i="2" s="1"/>
  <c r="J393" i="2"/>
  <c r="P393" i="2" s="1"/>
  <c r="K393" i="2"/>
  <c r="Q393" i="2" s="1"/>
  <c r="I393" i="2"/>
  <c r="O393" i="2" s="1"/>
  <c r="J395" i="2"/>
  <c r="P395" i="2" s="1"/>
  <c r="K395" i="2"/>
  <c r="Q395" i="2" s="1"/>
  <c r="I395" i="2"/>
  <c r="O395" i="2" s="1"/>
  <c r="J397" i="2"/>
  <c r="P397" i="2" s="1"/>
  <c r="K397" i="2"/>
  <c r="Q397" i="2" s="1"/>
  <c r="I397" i="2"/>
  <c r="O397" i="2" s="1"/>
  <c r="J376" i="2"/>
  <c r="K376" i="2"/>
  <c r="I376" i="2"/>
  <c r="J379" i="2"/>
  <c r="I379" i="2"/>
  <c r="J291" i="2"/>
  <c r="K291" i="2"/>
  <c r="I291" i="2"/>
  <c r="J435" i="2"/>
  <c r="K435" i="2"/>
  <c r="I435" i="2"/>
  <c r="I440" i="2"/>
  <c r="J447" i="2"/>
  <c r="K447" i="2"/>
  <c r="I447" i="2"/>
  <c r="J452" i="2"/>
  <c r="P452" i="2" s="1"/>
  <c r="K452" i="2"/>
  <c r="Q452" i="2" s="1"/>
  <c r="I452" i="2"/>
  <c r="O452" i="2" s="1"/>
  <c r="J454" i="2"/>
  <c r="P454" i="2" s="1"/>
  <c r="K454" i="2"/>
  <c r="Q454" i="2" s="1"/>
  <c r="I454" i="2"/>
  <c r="O454" i="2" s="1"/>
  <c r="J456" i="2"/>
  <c r="P456" i="2" s="1"/>
  <c r="I456" i="2"/>
  <c r="O456" i="2" s="1"/>
  <c r="J461" i="2"/>
  <c r="K461" i="2"/>
  <c r="I461" i="2"/>
  <c r="J467" i="2"/>
  <c r="K467" i="2"/>
  <c r="I467" i="2"/>
  <c r="J470" i="2"/>
  <c r="P470" i="2" s="1"/>
  <c r="K470" i="2"/>
  <c r="Q470" i="2" s="1"/>
  <c r="I470" i="2"/>
  <c r="O470" i="2" s="1"/>
  <c r="J474" i="2"/>
  <c r="K474" i="2"/>
  <c r="I474" i="2"/>
  <c r="J480" i="2"/>
  <c r="K480" i="2"/>
  <c r="I480" i="2"/>
  <c r="J486" i="2"/>
  <c r="K486" i="2"/>
  <c r="I486" i="2"/>
  <c r="J492" i="2"/>
  <c r="K492" i="2"/>
  <c r="I492" i="2"/>
  <c r="J495" i="2"/>
  <c r="K495" i="2"/>
  <c r="I495" i="2"/>
  <c r="J500" i="2"/>
  <c r="K500" i="2"/>
  <c r="I500" i="2"/>
  <c r="J782" i="2"/>
  <c r="K782" i="2"/>
  <c r="I782" i="2"/>
  <c r="J786" i="2"/>
  <c r="P786" i="2" s="1"/>
  <c r="K786" i="2"/>
  <c r="Q786" i="2" s="1"/>
  <c r="I786" i="2"/>
  <c r="O786" i="2" s="1"/>
  <c r="J788" i="2"/>
  <c r="P788" i="2" s="1"/>
  <c r="K788" i="2"/>
  <c r="Q788" i="2" s="1"/>
  <c r="I788" i="2"/>
  <c r="O788" i="2" s="1"/>
  <c r="J790" i="2"/>
  <c r="P790" i="2" s="1"/>
  <c r="K790" i="2"/>
  <c r="Q790" i="2" s="1"/>
  <c r="I790" i="2"/>
  <c r="O790" i="2" s="1"/>
  <c r="I801" i="2"/>
  <c r="O801" i="2" s="1"/>
  <c r="I803" i="2"/>
  <c r="O803" i="2" s="1"/>
  <c r="J796" i="2"/>
  <c r="P796" i="2" s="1"/>
  <c r="J794" i="2"/>
  <c r="P794" i="2" s="1"/>
  <c r="K794" i="2"/>
  <c r="Q794" i="2" s="1"/>
  <c r="I794" i="2"/>
  <c r="O794" i="2" s="1"/>
  <c r="I796" i="2"/>
  <c r="O796" i="2" s="1"/>
  <c r="J807" i="2"/>
  <c r="K807" i="2"/>
  <c r="I807" i="2"/>
  <c r="J389" i="2"/>
  <c r="K389" i="2"/>
  <c r="I389" i="2"/>
  <c r="G593" i="4"/>
  <c r="M593" i="4" s="1"/>
  <c r="H593" i="4"/>
  <c r="N593" i="4" s="1"/>
  <c r="I223" i="2" l="1"/>
  <c r="O223" i="2" s="1"/>
  <c r="K562" i="2"/>
  <c r="K561" i="2" s="1"/>
  <c r="Q561" i="2" s="1"/>
  <c r="O563" i="2"/>
  <c r="P567" i="2"/>
  <c r="I529" i="2"/>
  <c r="O529" i="2" s="1"/>
  <c r="O567" i="2"/>
  <c r="Q533" i="2"/>
  <c r="K566" i="2"/>
  <c r="Q566" i="2" s="1"/>
  <c r="J529" i="2"/>
  <c r="J528" i="2" s="1"/>
  <c r="J562" i="2"/>
  <c r="P562" i="2" s="1"/>
  <c r="P191" i="2"/>
  <c r="G17" i="4"/>
  <c r="M17" i="4" s="1"/>
  <c r="G270" i="4"/>
  <c r="M270" i="4" s="1"/>
  <c r="G141" i="4"/>
  <c r="M141" i="4" s="1"/>
  <c r="I112" i="4"/>
  <c r="O112" i="4" s="1"/>
  <c r="H270" i="4"/>
  <c r="N270" i="4" s="1"/>
  <c r="H338" i="4"/>
  <c r="N338" i="4" s="1"/>
  <c r="N351" i="4"/>
  <c r="H558" i="4"/>
  <c r="N558" i="4" s="1"/>
  <c r="H553" i="4"/>
  <c r="N553" i="4" s="1"/>
  <c r="N554" i="4"/>
  <c r="G338" i="4"/>
  <c r="M338" i="4" s="1"/>
  <c r="M351" i="4"/>
  <c r="H458" i="4"/>
  <c r="N458" i="4" s="1"/>
  <c r="N463" i="4"/>
  <c r="I338" i="4"/>
  <c r="O338" i="4" s="1"/>
  <c r="O351" i="4"/>
  <c r="G458" i="4"/>
  <c r="M458" i="4" s="1"/>
  <c r="M463" i="4"/>
  <c r="G553" i="4"/>
  <c r="M553" i="4" s="1"/>
  <c r="M554" i="4"/>
  <c r="M134" i="4"/>
  <c r="G112" i="4"/>
  <c r="M112" i="4" s="1"/>
  <c r="G558" i="4"/>
  <c r="M558" i="4" s="1"/>
  <c r="G46" i="4"/>
  <c r="M46" i="4" s="1"/>
  <c r="M47" i="4"/>
  <c r="H46" i="4"/>
  <c r="N46" i="4" s="1"/>
  <c r="N47" i="4"/>
  <c r="H141" i="4"/>
  <c r="N141" i="4" s="1"/>
  <c r="P203" i="2"/>
  <c r="J763" i="2"/>
  <c r="J762" i="2" s="1"/>
  <c r="J223" i="2"/>
  <c r="P223" i="2" s="1"/>
  <c r="Q521" i="2"/>
  <c r="Q191" i="2"/>
  <c r="O203" i="2"/>
  <c r="Q584" i="2"/>
  <c r="Q720" i="2"/>
  <c r="O720" i="2"/>
  <c r="J520" i="2"/>
  <c r="P520" i="2" s="1"/>
  <c r="K174" i="2"/>
  <c r="Q174" i="2" s="1"/>
  <c r="I806" i="2"/>
  <c r="O807" i="2"/>
  <c r="K781" i="2"/>
  <c r="Q782" i="2"/>
  <c r="J499" i="2"/>
  <c r="P500" i="2"/>
  <c r="I491" i="2"/>
  <c r="O491" i="2" s="1"/>
  <c r="O492" i="2"/>
  <c r="K485" i="2"/>
  <c r="Q486" i="2"/>
  <c r="J479" i="2"/>
  <c r="P480" i="2"/>
  <c r="K466" i="2"/>
  <c r="Q466" i="2" s="1"/>
  <c r="Q467" i="2"/>
  <c r="J460" i="2"/>
  <c r="P461" i="2"/>
  <c r="I439" i="2"/>
  <c r="O440" i="2"/>
  <c r="I290" i="2"/>
  <c r="O291" i="2"/>
  <c r="J378" i="2"/>
  <c r="P378" i="2" s="1"/>
  <c r="P379" i="2"/>
  <c r="J412" i="2"/>
  <c r="P412" i="2" s="1"/>
  <c r="P413" i="2"/>
  <c r="I406" i="2"/>
  <c r="O406" i="2" s="1"/>
  <c r="O407" i="2"/>
  <c r="J370" i="2"/>
  <c r="P370" i="2" s="1"/>
  <c r="P371" i="2"/>
  <c r="I325" i="2"/>
  <c r="O325" i="2" s="1"/>
  <c r="O326" i="2"/>
  <c r="K361" i="2"/>
  <c r="Q361" i="2" s="1"/>
  <c r="Q362" i="2"/>
  <c r="I428" i="2"/>
  <c r="O428" i="2" s="1"/>
  <c r="O429" i="2"/>
  <c r="K425" i="2"/>
  <c r="Q425" i="2" s="1"/>
  <c r="Q426" i="2"/>
  <c r="I174" i="2"/>
  <c r="O175" i="2"/>
  <c r="I583" i="2"/>
  <c r="O584" i="2"/>
  <c r="K528" i="2"/>
  <c r="Q529" i="2"/>
  <c r="K514" i="2"/>
  <c r="Q514" i="2" s="1"/>
  <c r="Q515" i="2"/>
  <c r="I561" i="2"/>
  <c r="O561" i="2" s="1"/>
  <c r="O562" i="2"/>
  <c r="J719" i="2"/>
  <c r="P720" i="2"/>
  <c r="J514" i="2"/>
  <c r="P514" i="2" s="1"/>
  <c r="P515" i="2"/>
  <c r="O510" i="2"/>
  <c r="P510" i="2"/>
  <c r="K189" i="2"/>
  <c r="Q190" i="2"/>
  <c r="K718" i="2"/>
  <c r="Q719" i="2"/>
  <c r="I388" i="2"/>
  <c r="O389" i="2"/>
  <c r="K806" i="2"/>
  <c r="Q807" i="2"/>
  <c r="J781" i="2"/>
  <c r="P782" i="2"/>
  <c r="I494" i="2"/>
  <c r="O494" i="2" s="1"/>
  <c r="O495" i="2"/>
  <c r="K491" i="2"/>
  <c r="Q491" i="2" s="1"/>
  <c r="Q492" i="2"/>
  <c r="J485" i="2"/>
  <c r="P486" i="2"/>
  <c r="I473" i="2"/>
  <c r="O473" i="2" s="1"/>
  <c r="O474" i="2"/>
  <c r="J466" i="2"/>
  <c r="P466" i="2" s="1"/>
  <c r="P467" i="2"/>
  <c r="I446" i="2"/>
  <c r="O447" i="2"/>
  <c r="I434" i="2"/>
  <c r="O435" i="2"/>
  <c r="K290" i="2"/>
  <c r="Q291" i="2"/>
  <c r="I375" i="2"/>
  <c r="O375" i="2" s="1"/>
  <c r="O376" i="2"/>
  <c r="I409" i="2"/>
  <c r="O409" i="2" s="1"/>
  <c r="O410" i="2"/>
  <c r="J406" i="2"/>
  <c r="P406" i="2" s="1"/>
  <c r="P407" i="2"/>
  <c r="I367" i="2"/>
  <c r="O367" i="2" s="1"/>
  <c r="O368" i="2"/>
  <c r="J325" i="2"/>
  <c r="P325" i="2" s="1"/>
  <c r="P326" i="2"/>
  <c r="J361" i="2"/>
  <c r="P361" i="2" s="1"/>
  <c r="P362" i="2"/>
  <c r="K428" i="2"/>
  <c r="Q428" i="2" s="1"/>
  <c r="Q429" i="2"/>
  <c r="J425" i="2"/>
  <c r="P425" i="2" s="1"/>
  <c r="P426" i="2"/>
  <c r="J122" i="2"/>
  <c r="P123" i="2"/>
  <c r="K727" i="2"/>
  <c r="Q727" i="2" s="1"/>
  <c r="Q728" i="2"/>
  <c r="J727" i="2"/>
  <c r="P727" i="2" s="1"/>
  <c r="P728" i="2"/>
  <c r="I514" i="2"/>
  <c r="O514" i="2" s="1"/>
  <c r="O515" i="2"/>
  <c r="I712" i="2"/>
  <c r="O712" i="2" s="1"/>
  <c r="O713" i="2"/>
  <c r="K202" i="2"/>
  <c r="Q203" i="2"/>
  <c r="I727" i="2"/>
  <c r="O727" i="2" s="1"/>
  <c r="O728" i="2"/>
  <c r="J189" i="2"/>
  <c r="P190" i="2"/>
  <c r="I718" i="2"/>
  <c r="O719" i="2"/>
  <c r="K582" i="2"/>
  <c r="Q583" i="2"/>
  <c r="K388" i="2"/>
  <c r="Q389" i="2"/>
  <c r="J806" i="2"/>
  <c r="P807" i="2"/>
  <c r="I499" i="2"/>
  <c r="O500" i="2"/>
  <c r="K494" i="2"/>
  <c r="Q494" i="2" s="1"/>
  <c r="Q495" i="2"/>
  <c r="J491" i="2"/>
  <c r="P491" i="2" s="1"/>
  <c r="P492" i="2"/>
  <c r="I479" i="2"/>
  <c r="O479" i="2" s="1"/>
  <c r="O480" i="2"/>
  <c r="K473" i="2"/>
  <c r="Q473" i="2" s="1"/>
  <c r="Q474" i="2"/>
  <c r="I460" i="2"/>
  <c r="O461" i="2"/>
  <c r="K446" i="2"/>
  <c r="Q447" i="2"/>
  <c r="K434" i="2"/>
  <c r="Q435" i="2"/>
  <c r="J290" i="2"/>
  <c r="P291" i="2"/>
  <c r="K375" i="2"/>
  <c r="Q375" i="2" s="1"/>
  <c r="Q376" i="2"/>
  <c r="I412" i="2"/>
  <c r="O412" i="2" s="1"/>
  <c r="O413" i="2"/>
  <c r="K409" i="2"/>
  <c r="Q409" i="2" s="1"/>
  <c r="Q410" i="2"/>
  <c r="I370" i="2"/>
  <c r="O370" i="2" s="1"/>
  <c r="O371" i="2"/>
  <c r="K367" i="2"/>
  <c r="Q367" i="2" s="1"/>
  <c r="Q368" i="2"/>
  <c r="I364" i="2"/>
  <c r="O364" i="2" s="1"/>
  <c r="O365" i="2"/>
  <c r="J428" i="2"/>
  <c r="P428" i="2" s="1"/>
  <c r="P429" i="2"/>
  <c r="I506" i="2"/>
  <c r="O507" i="2"/>
  <c r="I763" i="2"/>
  <c r="K122" i="2"/>
  <c r="Q123" i="2"/>
  <c r="O566" i="2"/>
  <c r="K712" i="2"/>
  <c r="Q712" i="2" s="1"/>
  <c r="Q713" i="2"/>
  <c r="J174" i="2"/>
  <c r="P175" i="2"/>
  <c r="I520" i="2"/>
  <c r="O521" i="2"/>
  <c r="P566" i="2"/>
  <c r="J712" i="2"/>
  <c r="P712" i="2" s="1"/>
  <c r="P713" i="2"/>
  <c r="I122" i="2"/>
  <c r="O123" i="2"/>
  <c r="J388" i="2"/>
  <c r="P389" i="2"/>
  <c r="I781" i="2"/>
  <c r="O782" i="2"/>
  <c r="K499" i="2"/>
  <c r="Q500" i="2"/>
  <c r="J494" i="2"/>
  <c r="P494" i="2" s="1"/>
  <c r="P495" i="2"/>
  <c r="I485" i="2"/>
  <c r="O486" i="2"/>
  <c r="K479" i="2"/>
  <c r="Q480" i="2"/>
  <c r="J473" i="2"/>
  <c r="P473" i="2" s="1"/>
  <c r="P474" i="2"/>
  <c r="I466" i="2"/>
  <c r="O466" i="2" s="1"/>
  <c r="O467" i="2"/>
  <c r="K460" i="2"/>
  <c r="Q461" i="2"/>
  <c r="J446" i="2"/>
  <c r="P447" i="2"/>
  <c r="J434" i="2"/>
  <c r="P435" i="2"/>
  <c r="I378" i="2"/>
  <c r="O378" i="2" s="1"/>
  <c r="O379" i="2"/>
  <c r="J375" i="2"/>
  <c r="P375" i="2" s="1"/>
  <c r="P376" i="2"/>
  <c r="K412" i="2"/>
  <c r="Q412" i="2" s="1"/>
  <c r="Q413" i="2"/>
  <c r="J409" i="2"/>
  <c r="P409" i="2" s="1"/>
  <c r="P410" i="2"/>
  <c r="K370" i="2"/>
  <c r="Q370" i="2" s="1"/>
  <c r="Q371" i="2"/>
  <c r="J367" i="2"/>
  <c r="P367" i="2" s="1"/>
  <c r="P368" i="2"/>
  <c r="I361" i="2"/>
  <c r="O361" i="2" s="1"/>
  <c r="O362" i="2"/>
  <c r="J364" i="2"/>
  <c r="P364" i="2" s="1"/>
  <c r="P365" i="2"/>
  <c r="I425" i="2"/>
  <c r="O425" i="2" s="1"/>
  <c r="O426" i="2"/>
  <c r="J506" i="2"/>
  <c r="P507" i="2"/>
  <c r="K763" i="2"/>
  <c r="O702" i="2"/>
  <c r="I694" i="2"/>
  <c r="O694" i="2" s="1"/>
  <c r="Q702" i="2"/>
  <c r="K694" i="2"/>
  <c r="Q694" i="2" s="1"/>
  <c r="I190" i="2"/>
  <c r="O191" i="2"/>
  <c r="J583" i="2"/>
  <c r="P584" i="2"/>
  <c r="P702" i="2"/>
  <c r="J694" i="2"/>
  <c r="I201" i="2"/>
  <c r="O201" i="2" s="1"/>
  <c r="O202" i="2"/>
  <c r="J201" i="2"/>
  <c r="P201" i="2" s="1"/>
  <c r="P202" i="2"/>
  <c r="H592" i="4"/>
  <c r="G592" i="4"/>
  <c r="J392" i="2"/>
  <c r="P392" i="2" s="1"/>
  <c r="K399" i="2"/>
  <c r="Q399" i="2" s="1"/>
  <c r="K392" i="2"/>
  <c r="Q392" i="2" s="1"/>
  <c r="I399" i="2"/>
  <c r="O399" i="2" s="1"/>
  <c r="J399" i="2"/>
  <c r="P399" i="2" s="1"/>
  <c r="J793" i="2"/>
  <c r="J799" i="2"/>
  <c r="I793" i="2"/>
  <c r="I800" i="2"/>
  <c r="I451" i="2"/>
  <c r="J331" i="2"/>
  <c r="K799" i="2"/>
  <c r="I331" i="2"/>
  <c r="J451" i="2"/>
  <c r="I392" i="2"/>
  <c r="O392" i="2" s="1"/>
  <c r="J785" i="2"/>
  <c r="I785" i="2"/>
  <c r="K785" i="2"/>
  <c r="Q562" i="2" l="1"/>
  <c r="I528" i="2"/>
  <c r="O528" i="2" s="1"/>
  <c r="J561" i="2"/>
  <c r="P561" i="2" s="1"/>
  <c r="J424" i="2"/>
  <c r="P424" i="2" s="1"/>
  <c r="P529" i="2"/>
  <c r="I560" i="2"/>
  <c r="O560" i="2" s="1"/>
  <c r="K173" i="2"/>
  <c r="Q173" i="2" s="1"/>
  <c r="G585" i="4"/>
  <c r="M592" i="4"/>
  <c r="H585" i="4"/>
  <c r="N592" i="4"/>
  <c r="I464" i="2"/>
  <c r="O464" i="2" s="1"/>
  <c r="P763" i="2"/>
  <c r="I469" i="2"/>
  <c r="O469" i="2" s="1"/>
  <c r="J360" i="2"/>
  <c r="J359" i="2" s="1"/>
  <c r="P359" i="2" s="1"/>
  <c r="J469" i="2"/>
  <c r="P469" i="2" s="1"/>
  <c r="I490" i="2"/>
  <c r="I489" i="2" s="1"/>
  <c r="J464" i="2"/>
  <c r="P464" i="2" s="1"/>
  <c r="K469" i="2"/>
  <c r="Q469" i="2" s="1"/>
  <c r="I374" i="2"/>
  <c r="I373" i="2" s="1"/>
  <c r="O373" i="2" s="1"/>
  <c r="K465" i="2"/>
  <c r="Q465" i="2" s="1"/>
  <c r="I509" i="2"/>
  <c r="O509" i="2" s="1"/>
  <c r="J490" i="2"/>
  <c r="P490" i="2" s="1"/>
  <c r="J465" i="2"/>
  <c r="P465" i="2" s="1"/>
  <c r="K424" i="2"/>
  <c r="K423" i="2" s="1"/>
  <c r="I799" i="2"/>
  <c r="O800" i="2"/>
  <c r="J693" i="2"/>
  <c r="P693" i="2" s="1"/>
  <c r="P694" i="2"/>
  <c r="J505" i="2"/>
  <c r="P506" i="2"/>
  <c r="J433" i="2"/>
  <c r="P434" i="2"/>
  <c r="K459" i="2"/>
  <c r="Q460" i="2"/>
  <c r="I484" i="2"/>
  <c r="O485" i="2"/>
  <c r="K498" i="2"/>
  <c r="Q499" i="2"/>
  <c r="J387" i="2"/>
  <c r="P387" i="2" s="1"/>
  <c r="P388" i="2"/>
  <c r="J173" i="2"/>
  <c r="P174" i="2"/>
  <c r="K121" i="2"/>
  <c r="Q122" i="2"/>
  <c r="I784" i="2"/>
  <c r="O784" i="2" s="1"/>
  <c r="O785" i="2"/>
  <c r="J450" i="2"/>
  <c r="P451" i="2"/>
  <c r="Q799" i="2"/>
  <c r="I792" i="2"/>
  <c r="O792" i="2" s="1"/>
  <c r="O793" i="2"/>
  <c r="J374" i="2"/>
  <c r="I189" i="2"/>
  <c r="O189" i="2" s="1"/>
  <c r="O190" i="2"/>
  <c r="I762" i="2"/>
  <c r="O763" i="2"/>
  <c r="K433" i="2"/>
  <c r="Q434" i="2"/>
  <c r="I459" i="2"/>
  <c r="O460" i="2"/>
  <c r="J805" i="2"/>
  <c r="P805" i="2" s="1"/>
  <c r="P806" i="2"/>
  <c r="K581" i="2"/>
  <c r="Q581" i="2" s="1"/>
  <c r="Q582" i="2"/>
  <c r="I711" i="2"/>
  <c r="O711" i="2" s="1"/>
  <c r="O718" i="2"/>
  <c r="K289" i="2"/>
  <c r="Q290" i="2"/>
  <c r="I445" i="2"/>
  <c r="O446" i="2"/>
  <c r="J780" i="2"/>
  <c r="P780" i="2" s="1"/>
  <c r="P781" i="2"/>
  <c r="I387" i="2"/>
  <c r="O387" i="2" s="1"/>
  <c r="O388" i="2"/>
  <c r="K188" i="2"/>
  <c r="Q188" i="2" s="1"/>
  <c r="Q189" i="2"/>
  <c r="J718" i="2"/>
  <c r="P719" i="2"/>
  <c r="I582" i="2"/>
  <c r="O583" i="2"/>
  <c r="J761" i="2"/>
  <c r="P762" i="2"/>
  <c r="I438" i="2"/>
  <c r="O439" i="2"/>
  <c r="K484" i="2"/>
  <c r="Q485" i="2"/>
  <c r="J498" i="2"/>
  <c r="P499" i="2"/>
  <c r="I805" i="2"/>
  <c r="O805" i="2" s="1"/>
  <c r="O806" i="2"/>
  <c r="K784" i="2"/>
  <c r="Q784" i="2" s="1"/>
  <c r="Q785" i="2"/>
  <c r="J784" i="2"/>
  <c r="P784" i="2" s="1"/>
  <c r="P785" i="2"/>
  <c r="J315" i="2"/>
  <c r="P331" i="2"/>
  <c r="J798" i="2"/>
  <c r="P798" i="2" s="1"/>
  <c r="P799" i="2"/>
  <c r="K464" i="2"/>
  <c r="Q464" i="2" s="1"/>
  <c r="I424" i="2"/>
  <c r="K762" i="2"/>
  <c r="Q763" i="2"/>
  <c r="J445" i="2"/>
  <c r="P446" i="2"/>
  <c r="K478" i="2"/>
  <c r="Q479" i="2"/>
  <c r="I780" i="2"/>
  <c r="O780" i="2" s="1"/>
  <c r="O781" i="2"/>
  <c r="I121" i="2"/>
  <c r="O122" i="2"/>
  <c r="O520" i="2"/>
  <c r="J509" i="2"/>
  <c r="P509" i="2" s="1"/>
  <c r="K490" i="2"/>
  <c r="I315" i="2"/>
  <c r="O315" i="2" s="1"/>
  <c r="O331" i="2"/>
  <c r="I450" i="2"/>
  <c r="O451" i="2"/>
  <c r="J792" i="2"/>
  <c r="P792" i="2" s="1"/>
  <c r="P793" i="2"/>
  <c r="I465" i="2"/>
  <c r="O465" i="2" s="1"/>
  <c r="I360" i="2"/>
  <c r="I478" i="2"/>
  <c r="J582" i="2"/>
  <c r="P583" i="2"/>
  <c r="I505" i="2"/>
  <c r="O506" i="2"/>
  <c r="J289" i="2"/>
  <c r="P290" i="2"/>
  <c r="K445" i="2"/>
  <c r="Q446" i="2"/>
  <c r="I498" i="2"/>
  <c r="O499" i="2"/>
  <c r="K387" i="2"/>
  <c r="Q387" i="2" s="1"/>
  <c r="Q388" i="2"/>
  <c r="P528" i="2"/>
  <c r="J519" i="2"/>
  <c r="P519" i="2" s="1"/>
  <c r="J188" i="2"/>
  <c r="P188" i="2" s="1"/>
  <c r="P189" i="2"/>
  <c r="K201" i="2"/>
  <c r="Q201" i="2" s="1"/>
  <c r="Q202" i="2"/>
  <c r="J121" i="2"/>
  <c r="P122" i="2"/>
  <c r="I433" i="2"/>
  <c r="O434" i="2"/>
  <c r="J484" i="2"/>
  <c r="P485" i="2"/>
  <c r="K805" i="2"/>
  <c r="Q805" i="2" s="1"/>
  <c r="Q806" i="2"/>
  <c r="K711" i="2"/>
  <c r="Q711" i="2" s="1"/>
  <c r="Q718" i="2"/>
  <c r="K560" i="2"/>
  <c r="Q528" i="2"/>
  <c r="K519" i="2"/>
  <c r="Q519" i="2" s="1"/>
  <c r="I173" i="2"/>
  <c r="O173" i="2" s="1"/>
  <c r="O174" i="2"/>
  <c r="I289" i="2"/>
  <c r="O290" i="2"/>
  <c r="J459" i="2"/>
  <c r="P460" i="2"/>
  <c r="J478" i="2"/>
  <c r="P479" i="2"/>
  <c r="K780" i="2"/>
  <c r="Q780" i="2" s="1"/>
  <c r="Q781" i="2"/>
  <c r="J391" i="2"/>
  <c r="I391" i="2"/>
  <c r="I519" i="2" l="1"/>
  <c r="O519" i="2" s="1"/>
  <c r="J560" i="2"/>
  <c r="J559" i="2" s="1"/>
  <c r="P559" i="2" s="1"/>
  <c r="I559" i="2"/>
  <c r="O559" i="2" s="1"/>
  <c r="J489" i="2"/>
  <c r="J423" i="2"/>
  <c r="P423" i="2" s="1"/>
  <c r="H552" i="4"/>
  <c r="N552" i="4" s="1"/>
  <c r="N585" i="4"/>
  <c r="G552" i="4"/>
  <c r="M552" i="4" s="1"/>
  <c r="M585" i="4"/>
  <c r="Q424" i="2"/>
  <c r="I463" i="2"/>
  <c r="O463" i="2" s="1"/>
  <c r="O490" i="2"/>
  <c r="I779" i="2"/>
  <c r="I778" i="2" s="1"/>
  <c r="O374" i="2"/>
  <c r="P360" i="2"/>
  <c r="J463" i="2"/>
  <c r="P463" i="2" s="1"/>
  <c r="I314" i="2"/>
  <c r="O314" i="2" s="1"/>
  <c r="K463" i="2"/>
  <c r="Q463" i="2" s="1"/>
  <c r="J477" i="2"/>
  <c r="P478" i="2"/>
  <c r="O289" i="2"/>
  <c r="I288" i="2"/>
  <c r="O288" i="2" s="1"/>
  <c r="I449" i="2"/>
  <c r="O449" i="2" s="1"/>
  <c r="O450" i="2"/>
  <c r="I77" i="2"/>
  <c r="O77" i="2" s="1"/>
  <c r="O121" i="2"/>
  <c r="K477" i="2"/>
  <c r="Q478" i="2"/>
  <c r="K761" i="2"/>
  <c r="Q761" i="2" s="1"/>
  <c r="Q762" i="2"/>
  <c r="J314" i="2"/>
  <c r="P314" i="2" s="1"/>
  <c r="P315" i="2"/>
  <c r="J497" i="2"/>
  <c r="P497" i="2" s="1"/>
  <c r="P498" i="2"/>
  <c r="I437" i="2"/>
  <c r="O437" i="2" s="1"/>
  <c r="O438" i="2"/>
  <c r="I581" i="2"/>
  <c r="O581" i="2" s="1"/>
  <c r="O582" i="2"/>
  <c r="K288" i="2"/>
  <c r="Q288" i="2" s="1"/>
  <c r="Q289" i="2"/>
  <c r="I458" i="2"/>
  <c r="O458" i="2" s="1"/>
  <c r="O459" i="2"/>
  <c r="I761" i="2"/>
  <c r="O761" i="2" s="1"/>
  <c r="O762" i="2"/>
  <c r="K422" i="2"/>
  <c r="Q422" i="2" s="1"/>
  <c r="Q423" i="2"/>
  <c r="I381" i="2"/>
  <c r="O381" i="2" s="1"/>
  <c r="O391" i="2"/>
  <c r="K559" i="2"/>
  <c r="Q560" i="2"/>
  <c r="I432" i="2"/>
  <c r="O433" i="2"/>
  <c r="I497" i="2"/>
  <c r="O497" i="2" s="1"/>
  <c r="O498" i="2"/>
  <c r="J288" i="2"/>
  <c r="P288" i="2" s="1"/>
  <c r="P289" i="2"/>
  <c r="J581" i="2"/>
  <c r="P581" i="2" s="1"/>
  <c r="P582" i="2"/>
  <c r="I423" i="2"/>
  <c r="O424" i="2"/>
  <c r="J449" i="2"/>
  <c r="P449" i="2" s="1"/>
  <c r="P450" i="2"/>
  <c r="Q121" i="2"/>
  <c r="K77" i="2"/>
  <c r="P173" i="2"/>
  <c r="J172" i="2"/>
  <c r="P172" i="2" s="1"/>
  <c r="I483" i="2"/>
  <c r="O484" i="2"/>
  <c r="J432" i="2"/>
  <c r="P433" i="2"/>
  <c r="I798" i="2"/>
  <c r="O798" i="2" s="1"/>
  <c r="O799" i="2"/>
  <c r="J381" i="2"/>
  <c r="P391" i="2"/>
  <c r="J458" i="2"/>
  <c r="P458" i="2" s="1"/>
  <c r="P459" i="2"/>
  <c r="I477" i="2"/>
  <c r="O478" i="2"/>
  <c r="J444" i="2"/>
  <c r="P444" i="2" s="1"/>
  <c r="P445" i="2"/>
  <c r="K483" i="2"/>
  <c r="Q484" i="2"/>
  <c r="P761" i="2"/>
  <c r="J711" i="2"/>
  <c r="P711" i="2" s="1"/>
  <c r="P718" i="2"/>
  <c r="I444" i="2"/>
  <c r="O444" i="2" s="1"/>
  <c r="O445" i="2"/>
  <c r="K432" i="2"/>
  <c r="Q433" i="2"/>
  <c r="O489" i="2"/>
  <c r="J483" i="2"/>
  <c r="P484" i="2"/>
  <c r="J77" i="2"/>
  <c r="P121" i="2"/>
  <c r="K444" i="2"/>
  <c r="Q444" i="2" s="1"/>
  <c r="Q445" i="2"/>
  <c r="I504" i="2"/>
  <c r="O505" i="2"/>
  <c r="I359" i="2"/>
  <c r="O359" i="2" s="1"/>
  <c r="O360" i="2"/>
  <c r="K489" i="2"/>
  <c r="Q490" i="2"/>
  <c r="J373" i="2"/>
  <c r="P373" i="2" s="1"/>
  <c r="P374" i="2"/>
  <c r="K798" i="2"/>
  <c r="Q798" i="2" s="1"/>
  <c r="K497" i="2"/>
  <c r="Q497" i="2" s="1"/>
  <c r="Q498" i="2"/>
  <c r="K458" i="2"/>
  <c r="Q458" i="2" s="1"/>
  <c r="Q459" i="2"/>
  <c r="J504" i="2"/>
  <c r="P505" i="2"/>
  <c r="P560" i="2" l="1"/>
  <c r="J488" i="2"/>
  <c r="P488" i="2" s="1"/>
  <c r="P489" i="2"/>
  <c r="J422" i="2"/>
  <c r="P422" i="2" s="1"/>
  <c r="O779" i="2"/>
  <c r="I558" i="2"/>
  <c r="O558" i="2" s="1"/>
  <c r="I488" i="2"/>
  <c r="O488" i="2" s="1"/>
  <c r="J558" i="2"/>
  <c r="P558" i="2" s="1"/>
  <c r="J443" i="2"/>
  <c r="I287" i="2"/>
  <c r="O287" i="2" s="1"/>
  <c r="J503" i="2"/>
  <c r="P504" i="2"/>
  <c r="Q77" i="2"/>
  <c r="K14" i="2"/>
  <c r="Q14" i="2" s="1"/>
  <c r="K488" i="2"/>
  <c r="Q488" i="2" s="1"/>
  <c r="Q489" i="2"/>
  <c r="I503" i="2"/>
  <c r="O504" i="2"/>
  <c r="P77" i="2"/>
  <c r="J14" i="2"/>
  <c r="P14" i="2" s="1"/>
  <c r="P443" i="2"/>
  <c r="K431" i="2"/>
  <c r="Q431" i="2" s="1"/>
  <c r="Q432" i="2"/>
  <c r="K482" i="2"/>
  <c r="Q482" i="2" s="1"/>
  <c r="Q483" i="2"/>
  <c r="I476" i="2"/>
  <c r="O476" i="2" s="1"/>
  <c r="O477" i="2"/>
  <c r="J287" i="2"/>
  <c r="P381" i="2"/>
  <c r="I482" i="2"/>
  <c r="O482" i="2" s="1"/>
  <c r="O483" i="2"/>
  <c r="I422" i="2"/>
  <c r="O422" i="2" s="1"/>
  <c r="O423" i="2"/>
  <c r="O432" i="2"/>
  <c r="I431" i="2"/>
  <c r="O431" i="2" s="1"/>
  <c r="K476" i="2"/>
  <c r="Q476" i="2" s="1"/>
  <c r="Q477" i="2"/>
  <c r="J476" i="2"/>
  <c r="P476" i="2" s="1"/>
  <c r="P477" i="2"/>
  <c r="I777" i="2"/>
  <c r="O778" i="2"/>
  <c r="J482" i="2"/>
  <c r="P482" i="2" s="1"/>
  <c r="P483" i="2"/>
  <c r="J591" i="2"/>
  <c r="P591" i="2" s="1"/>
  <c r="J431" i="2"/>
  <c r="P431" i="2" s="1"/>
  <c r="P432" i="2"/>
  <c r="Q559" i="2"/>
  <c r="K558" i="2"/>
  <c r="Q558" i="2" s="1"/>
  <c r="I443" i="2"/>
  <c r="G521" i="4"/>
  <c r="H521" i="4"/>
  <c r="N521" i="4" s="1"/>
  <c r="G520" i="4" l="1"/>
  <c r="M520" i="4" s="1"/>
  <c r="M521" i="4"/>
  <c r="J442" i="2"/>
  <c r="P442" i="2" s="1"/>
  <c r="I442" i="2"/>
  <c r="O442" i="2" s="1"/>
  <c r="O443" i="2"/>
  <c r="I776" i="2"/>
  <c r="O776" i="2" s="1"/>
  <c r="O777" i="2"/>
  <c r="P287" i="2"/>
  <c r="J279" i="2"/>
  <c r="P279" i="2" s="1"/>
  <c r="O503" i="2"/>
  <c r="I502" i="2"/>
  <c r="O502" i="2" s="1"/>
  <c r="I279" i="2"/>
  <c r="O279" i="2" s="1"/>
  <c r="P503" i="2"/>
  <c r="J502" i="2"/>
  <c r="P502" i="2" s="1"/>
  <c r="H520" i="4"/>
  <c r="G510" i="4" l="1"/>
  <c r="M510" i="4" s="1"/>
  <c r="H510" i="4"/>
  <c r="N510" i="4" s="1"/>
  <c r="N520" i="4"/>
  <c r="J779" i="2"/>
  <c r="H16" i="4" l="1"/>
  <c r="H596" i="4" s="1"/>
  <c r="N596" i="4" s="1"/>
  <c r="G16" i="4"/>
  <c r="G596" i="4" s="1"/>
  <c r="M596" i="4" s="1"/>
  <c r="J778" i="2"/>
  <c r="P779" i="2"/>
  <c r="I136" i="2"/>
  <c r="M16" i="4" l="1"/>
  <c r="N16" i="4"/>
  <c r="J777" i="2"/>
  <c r="P778" i="2"/>
  <c r="I135" i="2"/>
  <c r="O135" i="2" s="1"/>
  <c r="O136" i="2"/>
  <c r="K457" i="2"/>
  <c r="K456" i="2" l="1"/>
  <c r="Q457" i="2"/>
  <c r="I14" i="2"/>
  <c r="O14" i="2" s="1"/>
  <c r="J776" i="2"/>
  <c r="P777" i="2"/>
  <c r="D135" i="4"/>
  <c r="D137" i="4" s="1"/>
  <c r="F60" i="2"/>
  <c r="F61" i="2" s="1"/>
  <c r="K451" i="2" l="1"/>
  <c r="Q456" i="2"/>
  <c r="P776" i="2"/>
  <c r="J810" i="2"/>
  <c r="P810" i="2" s="1"/>
  <c r="D136" i="4"/>
  <c r="F62" i="2"/>
  <c r="K450" i="2" l="1"/>
  <c r="Q450" i="2" s="1"/>
  <c r="Q451" i="2"/>
  <c r="K326" i="2"/>
  <c r="K332" i="2"/>
  <c r="K365" i="2"/>
  <c r="K379" i="2"/>
  <c r="K407" i="2"/>
  <c r="K660" i="2"/>
  <c r="Q660" i="2" s="1"/>
  <c r="K797" i="2"/>
  <c r="Q797" i="2" s="1"/>
  <c r="K378" i="2" l="1"/>
  <c r="Q379" i="2"/>
  <c r="K364" i="2"/>
  <c r="Q364" i="2" s="1"/>
  <c r="Q365" i="2"/>
  <c r="K331" i="2"/>
  <c r="Q331" i="2" s="1"/>
  <c r="Q332" i="2"/>
  <c r="K406" i="2"/>
  <c r="Q407" i="2"/>
  <c r="K325" i="2"/>
  <c r="Q325" i="2" s="1"/>
  <c r="Q326" i="2"/>
  <c r="K796" i="2"/>
  <c r="K323" i="2"/>
  <c r="Q323" i="2" s="1"/>
  <c r="K793" i="2" l="1"/>
  <c r="Q796" i="2"/>
  <c r="K391" i="2"/>
  <c r="Q406" i="2"/>
  <c r="K374" i="2"/>
  <c r="Q378" i="2"/>
  <c r="K322" i="2"/>
  <c r="K373" i="2" l="1"/>
  <c r="Q373" i="2" s="1"/>
  <c r="Q374" i="2"/>
  <c r="K792" i="2"/>
  <c r="Q792" i="2" s="1"/>
  <c r="Q793" i="2"/>
  <c r="K315" i="2"/>
  <c r="Q322" i="2"/>
  <c r="K381" i="2"/>
  <c r="Q381" i="2" s="1"/>
  <c r="Q391" i="2"/>
  <c r="K247" i="2"/>
  <c r="K511" i="2"/>
  <c r="K506" i="2"/>
  <c r="K268" i="2"/>
  <c r="Q268" i="2" s="1"/>
  <c r="K360" i="2"/>
  <c r="Q247" i="2" l="1"/>
  <c r="K231" i="2"/>
  <c r="K505" i="2"/>
  <c r="Q506" i="2"/>
  <c r="K510" i="2"/>
  <c r="Q511" i="2"/>
  <c r="K359" i="2"/>
  <c r="Q360" i="2"/>
  <c r="K314" i="2"/>
  <c r="Q314" i="2" s="1"/>
  <c r="Q315" i="2"/>
  <c r="K779" i="2"/>
  <c r="K230" i="2" l="1"/>
  <c r="Q231" i="2"/>
  <c r="K287" i="2"/>
  <c r="Q359" i="2"/>
  <c r="K504" i="2"/>
  <c r="Q505" i="2"/>
  <c r="K778" i="2"/>
  <c r="Q779" i="2"/>
  <c r="K509" i="2"/>
  <c r="Q509" i="2" s="1"/>
  <c r="Q510" i="2"/>
  <c r="K449" i="2"/>
  <c r="Q504" i="2" l="1"/>
  <c r="K503" i="2"/>
  <c r="K224" i="2"/>
  <c r="Q230" i="2"/>
  <c r="K443" i="2"/>
  <c r="Q449" i="2"/>
  <c r="K777" i="2"/>
  <c r="Q778" i="2"/>
  <c r="K279" i="2"/>
  <c r="Q279" i="2" s="1"/>
  <c r="Q287" i="2"/>
  <c r="I188" i="2"/>
  <c r="O188" i="2" s="1"/>
  <c r="K776" i="2" l="1"/>
  <c r="Q776" i="2" s="1"/>
  <c r="Q777" i="2"/>
  <c r="K223" i="2"/>
  <c r="Q224" i="2"/>
  <c r="K502" i="2"/>
  <c r="Q502" i="2" s="1"/>
  <c r="Q503" i="2"/>
  <c r="K442" i="2"/>
  <c r="Q442" i="2" s="1"/>
  <c r="Q443" i="2"/>
  <c r="I172" i="2"/>
  <c r="O172" i="2" s="1"/>
  <c r="K693" i="2"/>
  <c r="I693" i="2"/>
  <c r="O693" i="2" s="1"/>
  <c r="I35" i="4"/>
  <c r="I28" i="4"/>
  <c r="I22" i="4"/>
  <c r="O22" i="4" s="1"/>
  <c r="I25" i="4"/>
  <c r="O25" i="4" s="1"/>
  <c r="I56" i="4"/>
  <c r="I556" i="4"/>
  <c r="I561" i="4"/>
  <c r="I563" i="4"/>
  <c r="O563" i="4" s="1"/>
  <c r="I59" i="4"/>
  <c r="I272" i="4"/>
  <c r="I490" i="4"/>
  <c r="O490" i="4" s="1"/>
  <c r="I521" i="4"/>
  <c r="O521" i="4" s="1"/>
  <c r="I72" i="4"/>
  <c r="O72" i="4" s="1"/>
  <c r="I431" i="4"/>
  <c r="I488" i="4"/>
  <c r="I487" i="4" l="1"/>
  <c r="O488" i="4"/>
  <c r="I58" i="4"/>
  <c r="O58" i="4" s="1"/>
  <c r="O59" i="4"/>
  <c r="I51" i="4"/>
  <c r="O51" i="4" s="1"/>
  <c r="O56" i="4"/>
  <c r="I560" i="4"/>
  <c r="O561" i="4"/>
  <c r="I428" i="4"/>
  <c r="O431" i="4"/>
  <c r="I271" i="4"/>
  <c r="O271" i="4" s="1"/>
  <c r="O272" i="4"/>
  <c r="I555" i="4"/>
  <c r="O556" i="4"/>
  <c r="I27" i="4"/>
  <c r="O27" i="4" s="1"/>
  <c r="O28" i="4"/>
  <c r="I34" i="4"/>
  <c r="O34" i="4" s="1"/>
  <c r="O35" i="4"/>
  <c r="K591" i="2"/>
  <c r="Q591" i="2" s="1"/>
  <c r="Q693" i="2"/>
  <c r="K172" i="2"/>
  <c r="Q172" i="2" s="1"/>
  <c r="Q223" i="2"/>
  <c r="I21" i="4"/>
  <c r="O21" i="4" s="1"/>
  <c r="I24" i="4"/>
  <c r="O24" i="4" s="1"/>
  <c r="I71" i="4"/>
  <c r="I520" i="4"/>
  <c r="I591" i="2"/>
  <c r="O591" i="2" s="1"/>
  <c r="I579" i="4"/>
  <c r="O579" i="4" s="1"/>
  <c r="I270" i="4" l="1"/>
  <c r="O270" i="4" s="1"/>
  <c r="I559" i="4"/>
  <c r="O560" i="4"/>
  <c r="I510" i="4"/>
  <c r="O510" i="4" s="1"/>
  <c r="O520" i="4"/>
  <c r="I47" i="4"/>
  <c r="O47" i="4" s="1"/>
  <c r="O71" i="4"/>
  <c r="I554" i="4"/>
  <c r="O555" i="4"/>
  <c r="I422" i="4"/>
  <c r="O422" i="4" s="1"/>
  <c r="O428" i="4"/>
  <c r="I463" i="4"/>
  <c r="O463" i="4" s="1"/>
  <c r="O487" i="4"/>
  <c r="I46" i="4"/>
  <c r="O46" i="4" s="1"/>
  <c r="K810" i="2"/>
  <c r="Q810" i="2" s="1"/>
  <c r="I17" i="4"/>
  <c r="O17" i="4" s="1"/>
  <c r="I810" i="2"/>
  <c r="O810" i="2" s="1"/>
  <c r="I576" i="4"/>
  <c r="I537" i="4"/>
  <c r="O537" i="4" s="1"/>
  <c r="O554" i="4" l="1"/>
  <c r="I553" i="4"/>
  <c r="O553" i="4" s="1"/>
  <c r="I575" i="4"/>
  <c r="O576" i="4"/>
  <c r="O559" i="4"/>
  <c r="I558" i="4"/>
  <c r="O558" i="4" s="1"/>
  <c r="I499" i="4"/>
  <c r="O499" i="4" s="1"/>
  <c r="I552" i="4" l="1"/>
  <c r="O552" i="4" s="1"/>
  <c r="O575" i="4"/>
  <c r="I498" i="4"/>
  <c r="O498" i="4" s="1"/>
  <c r="I263" i="4"/>
  <c r="I262" i="4" l="1"/>
  <c r="O263" i="4"/>
  <c r="I497" i="4"/>
  <c r="I141" i="4" l="1"/>
  <c r="O141" i="4" s="1"/>
  <c r="O262" i="4"/>
  <c r="I458" i="4"/>
  <c r="O497" i="4"/>
  <c r="I16" i="4" l="1"/>
  <c r="O458" i="4"/>
  <c r="I596" i="4" l="1"/>
  <c r="O596" i="4" s="1"/>
  <c r="O16" i="4"/>
</calcChain>
</file>

<file path=xl/sharedStrings.xml><?xml version="1.0" encoding="utf-8"?>
<sst xmlns="http://schemas.openxmlformats.org/spreadsheetml/2006/main" count="5598" uniqueCount="418">
  <si>
    <t>Итого</t>
  </si>
  <si>
    <t>48990</t>
  </si>
  <si>
    <t>00</t>
  </si>
  <si>
    <t>0</t>
  </si>
  <si>
    <t>56</t>
  </si>
  <si>
    <t>Расходы на выплаты персоналу государственных (муниципальных) органов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</si>
  <si>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</si>
  <si>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/>
  </si>
  <si>
    <t>Межбюджетные трансферты бюджетам муниципальных районов из бюджетов поселений  на осуществление части полномочий  по решению вопросов местного значения в соответствии с заключенными соглашениями</t>
  </si>
  <si>
    <t>00000</t>
  </si>
  <si>
    <t>Непрограммные расходы в сфере общегосударственных вопросов</t>
  </si>
  <si>
    <t>80010</t>
  </si>
  <si>
    <t>53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</si>
  <si>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</si>
  <si>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</si>
  <si>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>Расходы на содержание органов местного самоуправления и обеспечение их функций</t>
  </si>
  <si>
    <t>Обеспечение деятельности контрольно-счетной палаты муниципального образования «Приморский муниципальный район»</t>
  </si>
  <si>
    <t>Обеспечение деятельности финансовых, налоговых и таможенных органов и органов финансового (финансово-бюджетного) надзора</t>
  </si>
  <si>
    <t>3</t>
  </si>
  <si>
    <t>52</t>
  </si>
  <si>
    <t>2</t>
  </si>
  <si>
    <t>Центральный аппарат</t>
  </si>
  <si>
    <t>1</t>
  </si>
  <si>
    <t>Председатель Собрания депутатов муниципального образования «Приморский муниципальный район»</t>
  </si>
  <si>
    <t>Обеспечение деятельности Собрания депутатов муниципального образования «Приморский муниципальный район» и депутатов (членов) законодательного (представительного) органа государственной власти субъекта Российской Федерации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</si>
  <si>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</si>
  <si>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</si>
  <si>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Собрание депутатов муниципального образования "Приморский муниципальный район"</t>
  </si>
  <si>
    <t>Иные межбюджетные трансферты</t>
  </si>
  <si>
    <t>Межбюджетные трансферты</t>
  </si>
  <si>
    <t>81400</t>
  </si>
  <si>
    <t>55</t>
  </si>
  <si>
    <t>Резервный фонд администрации муниципального образования «Приморский муниципальный район»</t>
  </si>
  <si>
    <t>Прочие межбюджетные трансферты общего характера</t>
  </si>
  <si>
    <t>МЕЖБЮДЖЕТНЫЕ ТРАНСФЕРТЫ ОБЩЕГО ХАРАКТЕРА БЮДЖЕТАМ БЮДЖЕТНОЙ СИСТЕМЫ РОССИЙСКОЙ ФЕДЕРАЦИИ</t>
  </si>
  <si>
    <t>80430</t>
  </si>
  <si>
    <t>06</t>
  </si>
  <si>
    <t>Мероприятия в сфере физической культуры и спорта</t>
  </si>
  <si>
    <t>Массовый спорт</t>
  </si>
  <si>
    <t>ФИЗИЧЕСКАЯ КУЛЬТУРА И СПОРТ</t>
  </si>
  <si>
    <t>Социальное обеспечение и иные выплаты населению</t>
  </si>
  <si>
    <t>87020</t>
  </si>
  <si>
    <t>Публичные нормативные социальные выплаты гражданам</t>
  </si>
  <si>
    <t>Публичные нормативные обязательства в соответствии с Решением Собрания депутатов МО "Приморский муниципальный район"  от 22.06.2006 года № 120 Положение "О звании "Почетный гражданин муниципального  образования "Приморский муниципальный район"</t>
  </si>
  <si>
    <t>Социальные выплаты гражданам, кроме публичных нормативных социальных выплат</t>
  </si>
  <si>
    <t>80540</t>
  </si>
  <si>
    <t>Мероприятия в сфере социальной политики</t>
  </si>
  <si>
    <t>Другие вопросы в области социальной политики</t>
  </si>
  <si>
    <t>Реализация мероприятий по обеспечению жильем молодых семей</t>
  </si>
  <si>
    <t>L4970</t>
  </si>
  <si>
    <t>78910</t>
  </si>
  <si>
    <t>Обеспечение равной доступности услуг общественного транспорта для категорий граждан, установленных статьями 2 и 4 Федерального закона от 12 января 1995 года № 5-ФЗ "О ветеранах"</t>
  </si>
  <si>
    <t>Социальное обеспечение населения</t>
  </si>
  <si>
    <t>87100</t>
  </si>
  <si>
    <t>Пенсионное обеспечение</t>
  </si>
  <si>
    <t>СОЦИАЛЬНАЯ ПОЛИТИКА</t>
  </si>
  <si>
    <t>80460</t>
  </si>
  <si>
    <t>Мероприятия в сфере охраны семьи и детства</t>
  </si>
  <si>
    <t>80420</t>
  </si>
  <si>
    <t>Мероприятия в сфере молодежной политики</t>
  </si>
  <si>
    <t>Молодежная политика</t>
  </si>
  <si>
    <t>ОБРАЗОВАНИЕ</t>
  </si>
  <si>
    <t>81530</t>
  </si>
  <si>
    <t>Мероприятия по профилактике преступлений и иных правонарушений</t>
  </si>
  <si>
    <t>Другие вопросы в области национальной безопасности и правоохранительной деятельности</t>
  </si>
  <si>
    <t>88520</t>
  </si>
  <si>
    <t>09</t>
  </si>
  <si>
    <t>Обеспечение пожарной безопасности</t>
  </si>
  <si>
    <t>81550</t>
  </si>
  <si>
    <t>Мероприятия по защите населения и территории от чрезвычайных ситуаций природного и техногенного характера</t>
  </si>
  <si>
    <t>80110</t>
  </si>
  <si>
    <t>Уплата налогов, сборов и иных платежей</t>
  </si>
  <si>
    <t>Иные бюджетные ассигнования</t>
  </si>
  <si>
    <t>Расходы на выплаты персоналу казенных учреждений</t>
  </si>
  <si>
    <t>Расходы на обеспечение деятельности подведомственных казенных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</si>
  <si>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</si>
  <si>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</si>
  <si>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80360</t>
  </si>
  <si>
    <t>Средства на погашение кредиторской задолженности и на исполнение судебных актов, предусматривающих обращение взыскания на средства бюджета</t>
  </si>
  <si>
    <t>S8410</t>
  </si>
  <si>
    <t>Субсидии некоммерческим организациям (за исключением государственных (муниципальных) учреждений)</t>
  </si>
  <si>
    <t>Предоставление субсидий бюджетным, автономным учреждениям и иным некоммерческим организациям</t>
  </si>
  <si>
    <t>S8420</t>
  </si>
  <si>
    <t>80660</t>
  </si>
  <si>
    <t>Мероприятия по развитию информационных и телекоммуникационных технологий</t>
  </si>
  <si>
    <t>80650</t>
  </si>
  <si>
    <t>Мероприятия по развитию муниципальной службы</t>
  </si>
  <si>
    <t>80480</t>
  </si>
  <si>
    <t>Мероприятия в сфере общегосударственных вопросов, осуществляемые органами местного самоуправления</t>
  </si>
  <si>
    <t>Другие общегосударственные вопросы</t>
  </si>
  <si>
    <t>51200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</si>
  <si>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</si>
  <si>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</si>
  <si>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>80530</t>
  </si>
  <si>
    <t>78710</t>
  </si>
  <si>
    <t>Осуществление государственных полномочий в сфере охраны труда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</si>
  <si>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</si>
  <si>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51</t>
  </si>
  <si>
    <t>Глава муниципального образования «Приморский муниципальный район»</t>
  </si>
  <si>
    <t>Функционирование высшего должностного лица субъекта Российской Федерации и муниципального образования</t>
  </si>
  <si>
    <t>Администрация муниципального образования "Приморский муниципальный район"</t>
  </si>
  <si>
    <t>R0820</t>
  </si>
  <si>
    <t>Бюджетные инвестиции</t>
  </si>
  <si>
    <t>Капитальные вложения в объекты государственной (муниципальной) собственности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</si>
  <si>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(областной бюджет)</t>
  </si>
  <si>
    <t>78770</t>
  </si>
  <si>
    <t>Охрана семьи и детства</t>
  </si>
  <si>
    <t>Другие вопросы в области национальной экономики</t>
  </si>
  <si>
    <t>НАЦИОНАЛЬНАЯ ЭКОНОМИКА</t>
  </si>
  <si>
    <t>81290</t>
  </si>
  <si>
    <t>Расходы местного бюджета на проведение кадастровых работ в отношении земельных участков, предоставляемых многодетным семьям</t>
  </si>
  <si>
    <t>80610</t>
  </si>
  <si>
    <t>Мероприятия по обеспечению проведения кадастровых работ в отношении земельных участков, государственная собственность на которые не разграничена, технической инвентаризации, паспортизации и оценки рыночной стоимости объектов муниципальной собственности</t>
  </si>
  <si>
    <t>Комитет по управлению муниципальным имуществом и земельным отношениям администрации МО "Приморский муниципальный район"</t>
  </si>
  <si>
    <t>L5670</t>
  </si>
  <si>
    <t>10</t>
  </si>
  <si>
    <t>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</si>
  <si>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</si>
  <si>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82320</t>
  </si>
  <si>
    <t>Субсидии на прочие мероприятия в сфере малого и среднего предпринимательства</t>
  </si>
  <si>
    <t>82220</t>
  </si>
  <si>
    <t>Прочие мероприятия в области сельского хозяйства</t>
  </si>
  <si>
    <t>82210</t>
  </si>
  <si>
    <t>Субсидии на поддержку малых форм хозяйствования личных подсобных и крестьянских (фермерских) хозяйств</t>
  </si>
  <si>
    <t>Сельское хозяйство и рыболовство</t>
  </si>
  <si>
    <t>78220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</si>
  <si>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</si>
  <si>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78700</t>
  </si>
  <si>
    <t>Осуществление государственных полномочий по формированию торгового реестра</t>
  </si>
  <si>
    <t>Управление экономики и прогнозирования администрации муниципального образования "Приморский муниципальный район"</t>
  </si>
  <si>
    <t>88020</t>
  </si>
  <si>
    <t>Дотации</t>
  </si>
  <si>
    <t>Поддержка мер по обеспечению сбалансированности бюджетов сельских поселений</t>
  </si>
  <si>
    <t>88030</t>
  </si>
  <si>
    <t>Выравнивание бюджетной обеспеченности сельских поселений за счет средств районного бюджета</t>
  </si>
  <si>
    <t>78010</t>
  </si>
  <si>
    <t>Выравнивание бюджетной обеспеченности поселений</t>
  </si>
  <si>
    <t>Дотации на выравнивание бюджетной обеспеченности субъектов Российской Федерации и муниципальных образований</t>
  </si>
  <si>
    <t>81710</t>
  </si>
  <si>
    <t>Обслуживание муниципального долга</t>
  </si>
  <si>
    <t>Обслуживание государственного (муниципального) долга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</si>
  <si>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</si>
  <si>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</si>
  <si>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51180</t>
  </si>
  <si>
    <t>Субвенции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</si>
  <si>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</si>
  <si>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</si>
  <si>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</si>
  <si>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80370</t>
  </si>
  <si>
    <t>Резервные средства</t>
  </si>
  <si>
    <t>Резервные фонды</t>
  </si>
  <si>
    <t>78680</t>
  </si>
  <si>
    <t>Осуществление государственных полномочий в сфере административных правонарушений</t>
  </si>
  <si>
    <t>финансовое управление администрации муниципального образования "Приморский муниципальный район"</t>
  </si>
  <si>
    <t>84130</t>
  </si>
  <si>
    <t>04</t>
  </si>
  <si>
    <t>Субсидии бюджетным учреждениям</t>
  </si>
  <si>
    <t>Расходы на организациюи проведение физкультурных и спортивных мероприятий в рамках Всероссийского физкультурно-спортивного комплекса "Готов к труду и обороне" (ГТО)</t>
  </si>
  <si>
    <t>Другие вопросы в области физической культуры и спорта</t>
  </si>
  <si>
    <t>S8520</t>
  </si>
  <si>
    <t>S8330</t>
  </si>
  <si>
    <t>78650</t>
  </si>
  <si>
    <t>Компенсация  родительской платы за присмотр и уход за ребенком в  образовательных организациях, реализующих образовательную программу дошкольного образования</t>
  </si>
  <si>
    <t>Обеспечение питанием обучающихся по программам начального общего, основного общего, среднего общего образования в муниципальных общеобразовательных организациях, проживающих в интернате</t>
  </si>
  <si>
    <t>80510</t>
  </si>
  <si>
    <t>Повышение безопасности дорожного движения</t>
  </si>
  <si>
    <t>84090</t>
  </si>
  <si>
    <t>Стипендии</t>
  </si>
  <si>
    <t>Стипендии студентам, обучающимся  по договору о целевом обучении в образовательных организациях высшего профессионального образования</t>
  </si>
  <si>
    <t>84080</t>
  </si>
  <si>
    <t>84070</t>
  </si>
  <si>
    <t>Субсидия  некоммерческой  организации Архангельское региональное отделение Общероссийской общественной  организации "Российский Красный Крест" в целях обеспечения её деятельности, в рамках соглашения о сотрудничестве</t>
  </si>
  <si>
    <t>Расходы на содержание оганов местного самоуправления и обеспечение их функций</t>
  </si>
  <si>
    <t>80690</t>
  </si>
  <si>
    <t>02</t>
  </si>
  <si>
    <t>Мероприятия в сфере энергосбережения и повышения энергетической эффективности</t>
  </si>
  <si>
    <t>Другие вопросы в области образования</t>
  </si>
  <si>
    <t>84140</t>
  </si>
  <si>
    <t>Мероприятия по проведению оздоровительной кампании детей</t>
  </si>
  <si>
    <t>78320</t>
  </si>
  <si>
    <t>Осуществление государственных полномочий по финансовому обеспечению оплаты набора продуктов питания в оздоровительных лагерях с дневным пребыванием детей</t>
  </si>
  <si>
    <t>84110</t>
  </si>
  <si>
    <t>Расходы на обеспечение деятельности образовательных организаций по внешкольной работе с детьми за счет субсидии на финансовое обеспечение выполнения муниципального задания на оказание муниципальных услуг (выполнение работ)</t>
  </si>
  <si>
    <t>84020</t>
  </si>
  <si>
    <t>Мероприятия по внешкольной работе с детьми</t>
  </si>
  <si>
    <t>80300</t>
  </si>
  <si>
    <t>Отдельные расходы на обеспечение деятельности подведомственных бюджетных учреждений и организаций</t>
  </si>
  <si>
    <t>78390</t>
  </si>
  <si>
    <t>Возмещение расходов, связанных с реализацией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 в сельских населенных пунктах, рабочих поселках (поселках городского типа)</t>
  </si>
  <si>
    <t>Дополнительное образование детей</t>
  </si>
  <si>
    <t>84100</t>
  </si>
  <si>
    <t>Расходы на обеспечение деятельности общеобразовательных учреждений за счет субсидии на финансовое обеспечение выполнения муниципального задания на оказание муниципальных услуг (выполнение работ)</t>
  </si>
  <si>
    <t>84010</t>
  </si>
  <si>
    <t>Мероприятия в сфере общего образования</t>
  </si>
  <si>
    <t>80520</t>
  </si>
  <si>
    <t>Мероприятия в сфере обеспечения пожарной безопасности</t>
  </si>
  <si>
    <t>78620</t>
  </si>
  <si>
    <t>Реализация образовательных программ</t>
  </si>
  <si>
    <t>Общее образование</t>
  </si>
  <si>
    <t>84120</t>
  </si>
  <si>
    <t>Расходы на дошкольное образование детей за счет субсидии  на финансовое обеспечения выполнения муниципального задания на оказание муниципальных услуг ( выполнение работ)</t>
  </si>
  <si>
    <t>84030</t>
  </si>
  <si>
    <t>Мероприятия в сфере дошкольного образования</t>
  </si>
  <si>
    <t>Дошкольное образование</t>
  </si>
  <si>
    <t>Управление образования администрации муниципального образования "Приморский муниципальный район"</t>
  </si>
  <si>
    <t>05</t>
  </si>
  <si>
    <t>Другие вопросы в области культуры, кинематографии</t>
  </si>
  <si>
    <t>S8360</t>
  </si>
  <si>
    <t>L5190</t>
  </si>
  <si>
    <t>L4670</t>
  </si>
  <si>
    <t>85120</t>
  </si>
  <si>
    <t>Расходы на обеспечение деятельности библиотек за счет субсидии на финансовое обеспечение выполнения муниципального задания на оказание муниципальных услуг (выполнение работ)</t>
  </si>
  <si>
    <t>85110</t>
  </si>
  <si>
    <t>Расходы на обеспечение деятельности музеев за счет субсидии на финансовое обеспечение выполнения муниципального задания на оказание муниципальных услуг (выполнение работ</t>
  </si>
  <si>
    <t>85100</t>
  </si>
  <si>
    <t>Расходы на обеспечение деятельности домов культуры за счет субсидии на финансовое обеспечение выполнения муниципального задания на окзание муниципальных услуг (выполнение работ)</t>
  </si>
  <si>
    <t>80400</t>
  </si>
  <si>
    <t>Мероприятия в сфере культуры</t>
  </si>
  <si>
    <t>Общественно значимые культурные мероприятия в рамках проекта "ЛЮБО-ДОРОГО"</t>
  </si>
  <si>
    <t>Частичное возмещение расходов по предоставлению мер социальной поддержки квалифицированных специалистов учреждений культуры и образовательных организаций (кроме педагогических работников), финансируемых из местных бюджетов,  проживающих и работающих в сельских населенных пунктах, рабочих поселках (поселках городского типа)</t>
  </si>
  <si>
    <t>Культура</t>
  </si>
  <si>
    <t>КУЛЬТУРА, КИНЕМАТОГРАФИЯ</t>
  </si>
  <si>
    <t>S8550</t>
  </si>
  <si>
    <t>85130</t>
  </si>
  <si>
    <t>Расходы на обеспечение деятельности центра по туризму за счет субсидии на финансовое обеспечение выполнения муниципального задания на оказание муниципальных услуг (выполнение работ)</t>
  </si>
  <si>
    <t>85150</t>
  </si>
  <si>
    <t>Расходы на обеспечение деятельности архивов за счет субсидии  на финансовое обеспечение выполнения муниципального задания на оказание муниципальных услуг (выполнение работ)</t>
  </si>
  <si>
    <t>Управление культуры администрации муниципального образования "Приморский муниципальный район"</t>
  </si>
  <si>
    <t>88990</t>
  </si>
  <si>
    <t>88980</t>
  </si>
  <si>
    <t>80500</t>
  </si>
  <si>
    <t>80810</t>
  </si>
  <si>
    <t>Проведение ежегодного конкурса по благоустройству территорий населенных пунктов МО «Приморский муниципальный район»</t>
  </si>
  <si>
    <t>Другие вопросы в области жилищно-коммунального хозяйства</t>
  </si>
  <si>
    <t>88460</t>
  </si>
  <si>
    <t>Коммунальное хозяйство</t>
  </si>
  <si>
    <t>Жилищное хозяйство</t>
  </si>
  <si>
    <t>ЖИЛИЩНО-КОММУНАЛЬНОЕ ХОЗЯЙСТВО</t>
  </si>
  <si>
    <t>88220</t>
  </si>
  <si>
    <t>88210</t>
  </si>
  <si>
    <t>83210</t>
  </si>
  <si>
    <t>Содержание и ремонт автомобильных дорог вне границ насленных пунктов в границах Приморского района, в том числе устройство и содержание ледовых переправ</t>
  </si>
  <si>
    <t>83200</t>
  </si>
  <si>
    <t>Резервные средства на дорожную деятельность</t>
  </si>
  <si>
    <t>Дорожное хозяйство (дорожные фонды)</t>
  </si>
  <si>
    <t>88320</t>
  </si>
  <si>
    <t>81600</t>
  </si>
  <si>
    <t>Закупка и доставка каменного угля</t>
  </si>
  <si>
    <t>78690</t>
  </si>
  <si>
    <t>Осуществление государственных полномочий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</t>
  </si>
  <si>
    <t>Управление по инфраструктурному развитию и муниципальному хозяйству администрации муниципального образования "Приморский муниципальный район"</t>
  </si>
  <si>
    <t>Вид расходов</t>
  </si>
  <si>
    <t>Целевая статья</t>
  </si>
  <si>
    <t>Раздел, подраздел</t>
  </si>
  <si>
    <t>Глава</t>
  </si>
  <si>
    <t>Наименование показателей</t>
  </si>
  <si>
    <t>тыс. рублей</t>
  </si>
  <si>
    <t>Депутаты Собрания депутатов муниципального образования "Приморский муниципальный район"</t>
  </si>
  <si>
    <t>L1590</t>
  </si>
  <si>
    <t xml:space="preserve">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</si>
  <si>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>S8260</t>
  </si>
  <si>
    <t>Капитальный ремонт муниципальных дошкольных образовательных организаций</t>
  </si>
  <si>
    <t>Мероприятия по развитию физической культуры и спорта в муниципальных образованиях</t>
  </si>
  <si>
    <t xml:space="preserve">Развитие территориального общественного самоуправления  в Архангельской области </t>
  </si>
  <si>
    <t xml:space="preserve">Реализация муниципальных программ поддержки социально ориентированных некоммерческих организаций 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</si>
  <si>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</si>
  <si>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Расходы местного бюджета на создание условий для обеспечения поселений и жителей Приморского района услугами торговли </t>
  </si>
  <si>
    <t>I. МУНИЦИПАЛЬНЫЕ ПРОГРАММЫ МУНИЦИПАЛЬНОГО ОБРАЗОВАНИЯ "ПРИМОРСКИЙ МУНИЦИПАЛЬНЫЙ РАЙОН"</t>
  </si>
  <si>
    <t xml:space="preserve">Мероприятия по развитию физической культуры и спорта в муниципальных образованиях </t>
  </si>
  <si>
    <t xml:space="preserve">Общественно значимые культурные мероприятия в рамках проекта "ЛЮБО-ДОРОГО" </t>
  </si>
  <si>
    <t>II. НЕПРОГРАММНЫЕ НАПРАВЛЕНИЯ ДЕЯТЕЛЬНОСТИ</t>
  </si>
  <si>
    <t>Премия выпускникам школ за особые успехи в учении и стипендии учащимся, имеющим отличные результаты обучения, премии лучшим педагогам,вознаграждения победителям  и призерам олимпиад школьников</t>
  </si>
  <si>
    <t>Пенсии за выслугу лет</t>
  </si>
  <si>
    <t>Премия выпускникам школ за особые успехи в учении и стипендии учащимся, имеющим отличные результаты обучения, премии лучшим педагогам, вознаграждения победителям и призерам олимпиад школьников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</si>
  <si>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созданию комиссий по делам несовершеннолетних и защите их прав</t>
  </si>
  <si>
    <t>Осуществление государственных полномочий по выплате вознаграждений профессиональным опекунам</t>
  </si>
  <si>
    <t>Осуществление переданных органам местного самоуправления муниципальных образований Архангельской области государственных полномочий Архангельской области по организации и осуществлению деятельности по опеке и попечительству</t>
  </si>
  <si>
    <t>Софинансирование дорожной деятельности в отношении автомобильных дорог общего пользования местного значения, капитального ремонта и ремонта дворовых территорий многоквартирных домов, проездов к дворовым территориям многоквартирных домов населенных пунктов, осуществляемых за счет бюджетных ассигнований муниципальных дорожных фондов (дорожный фонд Архангельской области)</t>
  </si>
  <si>
    <t>7812Д</t>
  </si>
  <si>
    <t>Реализация мероприятий в сфере коммунального хозяйства</t>
  </si>
  <si>
    <t>Поддержка деятельности подразделений добровольной пожарной охраны</t>
  </si>
  <si>
    <t>Осуществление части полномочий по решению вопросов местного значения в соответствии с заключенными соглашениями в целях материально-технического и организационного обеспечения деятельности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</si>
  <si>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поселений за счет бюджетных ассигнований муниципального дорожного фонда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</si>
  <si>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вне границ населенных пунктов в границах муниципального района за счет бюджетных ассигнований муниципального дорожного фонда</t>
  </si>
  <si>
    <t>Обеспечение софинансирования отдельных мероприятий государственных, муниципальных и иных программ на восстановление остатков и возврат в вышестоящий бюджет целевых средств в рамках проверок контрольно-надзорных органов</t>
  </si>
  <si>
    <t>Обеспечение функционирования главы муниципального образования «Приморский муниципальный район»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</si>
  <si>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</si>
  <si>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Поддержка отрасли культуры </t>
  </si>
  <si>
    <t>Создание условий для развития и совершенствования системы территориального общественного самоуправления</t>
  </si>
  <si>
    <t>Прочие расходы по вопросам организации охраны труда</t>
  </si>
  <si>
    <t>Мероприятия по реализации приоритетных проектов в сфере туризма</t>
  </si>
  <si>
    <t>Расходы по проведению капитального ремонта здания Катунинского сельского Дома культуры</t>
  </si>
  <si>
    <t>Транспорт</t>
  </si>
  <si>
    <t>Организация транспортного обслуживания населения на пассажирских муниципальных маршрутах водного транспорта</t>
  </si>
  <si>
    <t>S6800</t>
  </si>
  <si>
    <t>Создание условий для обеспечения поселений и жителей городских округов услугами торговли</t>
  </si>
  <si>
    <t>5393Д</t>
  </si>
  <si>
    <t xml:space="preserve"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
</t>
  </si>
  <si>
    <t>Федеральный проект "Дорожная сеть"</t>
  </si>
  <si>
    <t>R1</t>
  </si>
  <si>
    <t>P2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</si>
  <si>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</si>
  <si>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Р2</t>
  </si>
  <si>
    <t>S8170</t>
  </si>
  <si>
    <t>Оснащение образовательных организаций Архангельской области специальными транспортными средствами</t>
  </si>
  <si>
    <t>S8240</t>
  </si>
  <si>
    <t>Обеспечение устойчивого развития сельских территорий</t>
  </si>
  <si>
    <t>Е2</t>
  </si>
  <si>
    <t>Создание в общеобразовательных организациях, расположенных в сельской местности условий для занятий физической культурой и спортом</t>
  </si>
  <si>
    <t>Федеральный проект "Содействие занятости женщин - создание условий дошкольного образования для детей в возрасте до трех лет"</t>
  </si>
  <si>
    <t>Федеральный проект "Успех каждого ребенка"</t>
  </si>
  <si>
    <t>S8530</t>
  </si>
  <si>
    <t>Мероприятия по реализации молодежной политики в муниципальных образованиях</t>
  </si>
  <si>
    <t>S6820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</si>
  <si>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</si>
  <si>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Е1</t>
  </si>
  <si>
    <t>Исполнение Плана мероприятий по реализации регионального проекта «Современная школа» в муниципальном образовании «Приморский муниципальный район"</t>
  </si>
  <si>
    <t>Федеральный проект "Современная школа"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</si>
  <si>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 (дорожный фонд Архангельской области)</t>
  </si>
  <si>
    <t>S6840</t>
  </si>
  <si>
    <t>S6720</t>
  </si>
  <si>
    <t>Установка ограждений территории муниципальных образовательных организаций</t>
  </si>
  <si>
    <t>Установка и обслуживание систем видеонаблюдения в муниципальных образовательных организациях</t>
  </si>
  <si>
    <t>Муниципальная программа муниципального образования «Приморский муниципальный район» «Эффективное управление муниципальными  финансами и повышение финансовой грамотности на территории Приморского района»</t>
  </si>
  <si>
    <t>2020 год</t>
  </si>
  <si>
    <t>2021 год</t>
  </si>
  <si>
    <t>Муниципальная программа муниципального образования «Приморский муниципальный район» «Экономическое развитие и инвестиционная деятельность»</t>
  </si>
  <si>
    <t>Муниципальная программа муниципального образования «Приморский муниципальный район» «Развитие жилищно-коммунального хозяйства и охрана окружающей среды»</t>
  </si>
  <si>
    <t>Муниципальная программа муниципального образования «Приморский муниципальный район» «Развитие образования»</t>
  </si>
  <si>
    <t>Муниципальная программа муниципального образования "Приморский муниципальный район" «Развитие транспортной системы и формирование законопослушного поведения участников дорожного движения»</t>
  </si>
  <si>
    <t>Муниципальная программа муниципального образования «Приморский муниципальный район» "Развитие имущественно-земельных отношений"</t>
  </si>
  <si>
    <t>Муниципальная программа муниципального образования «Приморский муниципальный район» "Комплексное развитие сельских территорий Приморского района"</t>
  </si>
  <si>
    <t>Муниципальная программа муниципального образования «Приморский муниципальный район» «Развитие физической культуры и спорта,  повышение эффективности реализации молодежной и социальной политики»</t>
  </si>
  <si>
    <t>Муниципальная программа муниципального образования «Приморский муниципальный район» "Развитие местного самоуправления и поддержка социально ориентированных некоммерческих организаций»</t>
  </si>
  <si>
    <t>Подпрограмма  "Развитие туризма"</t>
  </si>
  <si>
    <t>Подпрограмма "Развитие архивного дела"</t>
  </si>
  <si>
    <t>Подпрограмма "Социальная политика"</t>
  </si>
  <si>
    <t xml:space="preserve">Подпрограмма "Поддержка социально ориентированных некоммерческих организаций" </t>
  </si>
  <si>
    <t>Подпрограмма "Развитие Соловецкого архипелага"</t>
  </si>
  <si>
    <t>Муниципальная программа муниципального образования «Приморский муниципальный район» «Развитие культуры и туризма»</t>
  </si>
  <si>
    <t>Подпрограмма "Культура"</t>
  </si>
  <si>
    <t>Муниципальная программа муниципального образования «Приморский муниципальный район» «Защита населения от чрезвычайных  ситуаций природного и техногенного характера, обеспечение пожарной безопасности и безопасности людей на водных объектах»</t>
  </si>
  <si>
    <t xml:space="preserve"> Муниципальная программа муниципального образования «Приморский муниципальный район» "Профилактика преступлений и правонарушений, противодействие преступности»</t>
  </si>
  <si>
    <t>2022 год</t>
  </si>
  <si>
    <t>S8460</t>
  </si>
  <si>
    <t>Формирование доступной среды для инвалидов в муниципальных районах и городских округах Архангельской области</t>
  </si>
  <si>
    <t>Подпрограмма "Совершенствование системы мероприятий реализации социальной политики"</t>
  </si>
  <si>
    <t>"Подпрограмма "Молодежь Приморского района"</t>
  </si>
  <si>
    <t>Подпрограмма  "Развитие физической культуры и спорта"</t>
  </si>
  <si>
    <t>Публичные нормативные обязательства в соответствии с Решением Собрания депутатов МО "Приморский муниципальный район"  от 20.03.2008 года № 216  "О почетной грамоте муниципального образования "Приморский муниципальный район" "За материнство"</t>
  </si>
  <si>
    <t>Мероприятия по профилактике экстремистских проявлений и межнациональных конфликтов</t>
  </si>
  <si>
    <t>S6830</t>
  </si>
  <si>
    <t>Укрепление материально-технической базы муниципальных дошкольных образовательных организаций</t>
  </si>
  <si>
    <t xml:space="preserve">Условно утверждаемые расходы </t>
  </si>
  <si>
    <t>Подпрограмма "Повышение устойчивости и надежности функционирования инфраструктуры жизнеобеспечения населения"</t>
  </si>
  <si>
    <t>F3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</si>
  <si>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фонда реформирования ЖКХ</t>
  </si>
  <si>
    <t>Федеральный проект "Обеспечение устойчивого сокращения непригодного для проживания жилищного фонда"</t>
  </si>
  <si>
    <t>Реализация мероприятий по разработке проектной документации объекта "Строительство водопровода от дер. Рикасиха до пос. Лайский Док МО "Приморский муниципальный район"</t>
  </si>
  <si>
    <t>Реализация мероприятий по выполнению инженерных изысканий и привязке проекта к местности для объекта "Детский сад на 60 мест в пос. Лайский Док Приморского района Архангельской области"</t>
  </si>
  <si>
    <t>Реализация мероприятий по разработке проектной документации объекта"Строительство водопровода от ул. Дрейера д.1 корп.1 г.Архангельск МО "Город Архангельск" до ВОС дер. Рикасово д.27  МО "Заостровское" Приморский район"</t>
  </si>
  <si>
    <t>Подпрограмма "Развитие цифрового муниципального управления"</t>
  </si>
  <si>
    <t>Подпрограмма "Совершенствование системы муниципального управления"</t>
  </si>
  <si>
    <t>Подпрограмма "Развитие территориального общественного самоуправления"</t>
  </si>
  <si>
    <t>Подпрограмма "Улучшение условий и охраны труда"</t>
  </si>
  <si>
    <t>Софинансирование мероприятий по устройству источников наружного противопожарного водоснабжения (пожарных водоемов)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</si>
  <si>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«Приморский муниципальный район</t>
  </si>
  <si>
    <t>Содержание контейнерных площадок</t>
  </si>
  <si>
    <t>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</si>
  <si>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накоплению и транспортированию твердых коммунальных отходов и содержание мест захоронений</t>
  </si>
  <si>
    <t>S3080</t>
  </si>
  <si>
    <t>Проведение ремонтных работ на пассажирских судах водного транспорта</t>
  </si>
  <si>
    <t xml:space="preserve">Ведомственная структура расходов районного бюджета на 2020 год и на плановый период 2021 и 2022 годов </t>
  </si>
  <si>
    <t>Распределение бюджетных ассигнований по целевым статьям (муниципальным программам Приморского муниципального района и непрограммным направлениям деятельности), группам, подгруппам видов расходов классификации расходов бюджетов на 2020 год и на плановый период 2021 и 2022 годов</t>
  </si>
  <si>
    <t>Благоустройство</t>
  </si>
  <si>
    <t>Подпрограмма "Улучшение экологической обстановки"</t>
  </si>
  <si>
    <t>Подпрограмма "Обеспечение граждан жильём"</t>
  </si>
  <si>
    <t xml:space="preserve">Социальное обеспечение населения
</t>
  </si>
  <si>
    <t xml:space="preserve">Социальная политика
</t>
  </si>
  <si>
    <t>Подпрограмма "Повышние энергетической эффективности бюджетной сферы"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</si>
  <si>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 по развитию Соловецкого архипелага</t>
  </si>
  <si>
    <t>Осуществление части полномочий по решению вопросов местного значения в соответствии с заключенными соглашениями в целях реализации мероприятий по развитию Соловецкого архипелага</t>
  </si>
  <si>
    <t>Обеспечение бесплатным двухразовым питанием детей с ограниченными возможностями здоровья, обучающихся в общеобразовательных учреждениях муниципального образования "Приморский муниципальный район"</t>
  </si>
  <si>
    <t>P5</t>
  </si>
  <si>
    <t>Федеральный проект "Спорт-норма жизни"</t>
  </si>
  <si>
    <t>Исполнение Плана мероприятий по реализации регионального проекта "Спорт- норма жизни" в муниципальном образовании  "Приморский муниципальный район"</t>
  </si>
  <si>
    <t>Утверждено</t>
  </si>
  <si>
    <t>Предлагаемые изменения</t>
  </si>
  <si>
    <t>Сумма</t>
  </si>
  <si>
    <t>Муниципальная программа муниципального образования «Приморский муниципальный район» «Формирование современной городской среды"</t>
  </si>
  <si>
    <t xml:space="preserve">﻿Реализация программ формирования современной городской среды
</t>
  </si>
  <si>
    <t>F2</t>
  </si>
  <si>
    <t xml:space="preserve">﻿
﻿Федеральный проект "Формирование комфортной городской среды"
</t>
  </si>
  <si>
    <t>L5760</t>
  </si>
  <si>
    <t xml:space="preserve">﻿Обеспечение комплексного развития сельских территорий
</t>
  </si>
  <si>
    <t xml:space="preserve">﻿Реализация мероприятий по улучшению жилищных условий граждан, проживающих на сельских территориях
</t>
  </si>
  <si>
    <t xml:space="preserve"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  за счет средств бюджетов субъектов Российской Федерации
</t>
  </si>
  <si>
    <t>Обеспечение мероприятий по переселению граждан из аварийного жилищного фонда,в том числе переселению граждан из аварийного жилищного фонда с учетом необходимости развития малоэтажного жилищного строительства,за счет средств бюджетов субъектов Российской Федерации</t>
  </si>
  <si>
    <t>L1130</t>
  </si>
  <si>
    <t>А1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</si>
  <si>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</si>
  <si>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Федеральный проект "Культурная среда"</t>
  </si>
  <si>
    <t>Реализация мероприятий в рамках договора участия в комплексном социально-экономическом развитии</t>
  </si>
  <si>
    <t>Иные выплаты населению</t>
  </si>
  <si>
    <t>S8400</t>
  </si>
  <si>
    <t>Проведение комплексных кадастровых работ</t>
  </si>
  <si>
    <t>Мероприятия по финансовой грамотности</t>
  </si>
  <si>
    <t>Работы по архитектурно-строительному проектированию объекта «Детский сад на 60 мест в пос. Боброво Приморского района».</t>
  </si>
  <si>
    <t>Отдельные мероприятия в сфере дошкольного образования</t>
  </si>
  <si>
    <t>Реализация условий соглашения о предоставлении дотации на поддержку мер по обеспечению сбалансированностибюджетов</t>
  </si>
  <si>
    <t>ПРИЛОЖЕНИЕ № 5</t>
  </si>
  <si>
    <t>ПРИЛОЖЕНИЕ № 2</t>
  </si>
  <si>
    <t xml:space="preserve">ПРИЛОЖЕНИЕ № 6 </t>
  </si>
  <si>
    <t>ПРИЛОЖЕНИЕ № 3</t>
  </si>
  <si>
    <t>к решению Собрания депутатов                   МО "Приморский муниципальный район"             от 12 декабря 2019 г. №122</t>
  </si>
  <si>
    <t>к решению Собрания депутатов                   МО "Приморский муниципальный район"             от 13 февраля 2020 г. № 144</t>
  </si>
  <si>
    <t xml:space="preserve">к решению Собрания депутатов  МО "Приморский муниципальный район"             от 13 февраля 2020 г. № 144   </t>
  </si>
  <si>
    <t>к решению Собрания депутатов  МО "Приморский муниципальный район"             от 12 декабря 2019 г. № 122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</si>
</sst>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00"/>
    <numFmt numFmtId="165" formatCode="00000"/>
    <numFmt numFmtId="166" formatCode="00"/>
    <numFmt numFmtId="167" formatCode="0000"/>
    <numFmt numFmtId="168" formatCode="#,##0.0_ ;[Red]\-#,##0.0\ "/>
    <numFmt numFmtId="169" formatCode="0.0"/>
    <numFmt numFmtId="170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6" fillId="0" borderId="0" applyFont="0" applyFill="0" applyBorder="0" applyAlignment="0" applyProtection="0"/>
  </cellStyleXfs>
  <cellXfs count="117">
    <xf numFmtId="0" fontId="0" fillId="0" borderId="0" xfId="0"/>
    <xf numFmtId="0" fontId="1" fillId="2" borderId="0" xfId="1" applyFill="1"/>
    <xf numFmtId="0" fontId="1" fillId="2" borderId="0" xfId="1" applyNumberFormat="1" applyFont="1" applyFill="1" applyAlignment="1" applyProtection="1">
      <protection hidden="1"/>
    </xf>
    <xf numFmtId="0" fontId="1" fillId="2" borderId="0" xfId="1" applyFill="1" applyProtection="1">
      <protection hidden="1"/>
    </xf>
    <xf numFmtId="0" fontId="1" fillId="0" borderId="0" xfId="1" applyFill="1"/>
    <xf numFmtId="0" fontId="1" fillId="3" borderId="0" xfId="1" applyFill="1"/>
    <xf numFmtId="0" fontId="1" fillId="4" borderId="0" xfId="1" applyFill="1"/>
    <xf numFmtId="0" fontId="1" fillId="5" borderId="0" xfId="1" applyFill="1"/>
    <xf numFmtId="0" fontId="1" fillId="0" borderId="0" xfId="1" applyFill="1" applyAlignment="1"/>
    <xf numFmtId="0" fontId="1" fillId="0" borderId="0" xfId="1" applyFill="1" applyAlignment="1">
      <alignment horizontal="right"/>
    </xf>
    <xf numFmtId="0" fontId="1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Font="1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vertical="center"/>
      <protection hidden="1"/>
    </xf>
    <xf numFmtId="0" fontId="1" fillId="2" borderId="0" xfId="1" applyNumberFormat="1" applyFont="1" applyFill="1" applyAlignment="1" applyProtection="1">
      <alignment horizontal="centerContinuous"/>
      <protection hidden="1"/>
    </xf>
    <xf numFmtId="0" fontId="1" fillId="2" borderId="0" xfId="1" applyFont="1" applyFill="1" applyAlignment="1">
      <alignment horizontal="right"/>
    </xf>
    <xf numFmtId="0" fontId="1" fillId="2" borderId="0" xfId="1" applyFont="1" applyFill="1"/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1" fontId="3" fillId="2" borderId="5" xfId="1" applyNumberFormat="1" applyFont="1" applyFill="1" applyBorder="1" applyAlignment="1" applyProtection="1">
      <alignment horizontal="center" wrapText="1"/>
      <protection hidden="1"/>
    </xf>
    <xf numFmtId="1" fontId="3" fillId="2" borderId="1" xfId="1" applyNumberFormat="1" applyFont="1" applyFill="1" applyBorder="1" applyAlignment="1" applyProtection="1">
      <alignment horizontal="center" wrapText="1"/>
      <protection hidden="1"/>
    </xf>
    <xf numFmtId="1" fontId="3" fillId="2" borderId="1" xfId="1" applyNumberFormat="1" applyFont="1" applyFill="1" applyBorder="1" applyAlignment="1" applyProtection="1">
      <alignment horizontal="center"/>
      <protection hidden="1"/>
    </xf>
    <xf numFmtId="167" fontId="3" fillId="2" borderId="7" xfId="1" applyNumberFormat="1" applyFont="1" applyFill="1" applyBorder="1" applyAlignment="1" applyProtection="1">
      <alignment horizontal="center" wrapText="1"/>
      <protection hidden="1"/>
    </xf>
    <xf numFmtId="164" fontId="3" fillId="2" borderId="7" xfId="1" applyNumberFormat="1" applyFont="1" applyFill="1" applyBorder="1" applyAlignment="1" applyProtection="1">
      <alignment horizontal="center"/>
      <protection hidden="1"/>
    </xf>
    <xf numFmtId="0" fontId="2" fillId="2" borderId="3" xfId="1" applyNumberFormat="1" applyFont="1" applyFill="1" applyBorder="1" applyAlignment="1" applyProtection="1">
      <alignment wrapText="1"/>
      <protection hidden="1"/>
    </xf>
    <xf numFmtId="164" fontId="2" fillId="2" borderId="3" xfId="1" applyNumberFormat="1" applyFont="1" applyFill="1" applyBorder="1" applyAlignment="1" applyProtection="1">
      <alignment horizontal="center" wrapText="1"/>
      <protection hidden="1"/>
    </xf>
    <xf numFmtId="167" fontId="2" fillId="2" borderId="3" xfId="1" applyNumberFormat="1" applyFont="1" applyFill="1" applyBorder="1" applyAlignment="1" applyProtection="1">
      <alignment horizontal="center" wrapText="1"/>
      <protection hidden="1"/>
    </xf>
    <xf numFmtId="166" fontId="2" fillId="2" borderId="3" xfId="1" applyNumberFormat="1" applyFont="1" applyFill="1" applyBorder="1" applyAlignment="1" applyProtection="1">
      <alignment horizontal="center"/>
      <protection hidden="1"/>
    </xf>
    <xf numFmtId="1" fontId="2" fillId="2" borderId="3" xfId="1" applyNumberFormat="1" applyFont="1" applyFill="1" applyBorder="1" applyAlignment="1" applyProtection="1">
      <alignment horizontal="center"/>
      <protection hidden="1"/>
    </xf>
    <xf numFmtId="165" fontId="2" fillId="2" borderId="3" xfId="1" applyNumberFormat="1" applyFont="1" applyFill="1" applyBorder="1" applyAlignment="1" applyProtection="1">
      <alignment horizontal="center"/>
      <protection hidden="1"/>
    </xf>
    <xf numFmtId="164" fontId="2" fillId="2" borderId="3" xfId="1" applyNumberFormat="1" applyFont="1" applyFill="1" applyBorder="1" applyAlignment="1" applyProtection="1">
      <alignment horizontal="center"/>
      <protection hidden="1"/>
    </xf>
    <xf numFmtId="168" fontId="2" fillId="2" borderId="3" xfId="1" applyNumberFormat="1" applyFont="1" applyFill="1" applyBorder="1"/>
    <xf numFmtId="0" fontId="2" fillId="2" borderId="3" xfId="1" applyNumberFormat="1" applyFont="1" applyFill="1" applyBorder="1" applyAlignment="1" applyProtection="1">
      <alignment vertical="center" wrapText="1"/>
      <protection hidden="1"/>
    </xf>
    <xf numFmtId="168" fontId="2" fillId="2" borderId="2" xfId="1" applyNumberFormat="1" applyFont="1" applyFill="1" applyBorder="1"/>
    <xf numFmtId="0" fontId="3" fillId="2" borderId="3" xfId="1" applyNumberFormat="1" applyFont="1" applyFill="1" applyBorder="1" applyAlignment="1" applyProtection="1">
      <alignment wrapText="1"/>
      <protection hidden="1"/>
    </xf>
    <xf numFmtId="0" fontId="2" fillId="2" borderId="3" xfId="1" applyNumberFormat="1" applyFont="1" applyFill="1" applyBorder="1" applyAlignment="1" applyProtection="1">
      <alignment vertical="top" wrapText="1"/>
      <protection hidden="1"/>
    </xf>
    <xf numFmtId="167" fontId="3" fillId="2" borderId="3" xfId="1" applyNumberFormat="1" applyFont="1" applyFill="1" applyBorder="1" applyAlignment="1" applyProtection="1">
      <alignment horizontal="center" wrapText="1"/>
      <protection hidden="1"/>
    </xf>
    <xf numFmtId="164" fontId="3" fillId="2" borderId="3" xfId="1" applyNumberFormat="1" applyFont="1" applyFill="1" applyBorder="1" applyAlignment="1" applyProtection="1">
      <alignment horizontal="center"/>
      <protection hidden="1"/>
    </xf>
    <xf numFmtId="0" fontId="8" fillId="2" borderId="3" xfId="0" applyFont="1" applyFill="1" applyBorder="1" applyAlignment="1">
      <alignment vertical="center" wrapText="1"/>
    </xf>
    <xf numFmtId="164" fontId="9" fillId="2" borderId="3" xfId="1" applyNumberFormat="1" applyFont="1" applyFill="1" applyBorder="1" applyAlignment="1" applyProtection="1">
      <alignment horizontal="center"/>
      <protection hidden="1"/>
    </xf>
    <xf numFmtId="168" fontId="1" fillId="2" borderId="3" xfId="1" applyNumberFormat="1" applyFont="1" applyFill="1" applyBorder="1"/>
    <xf numFmtId="0" fontId="2" fillId="2" borderId="11" xfId="1" applyNumberFormat="1" applyFont="1" applyFill="1" applyBorder="1" applyAlignment="1" applyProtection="1">
      <alignment wrapText="1"/>
      <protection hidden="1"/>
    </xf>
    <xf numFmtId="164" fontId="2" fillId="2" borderId="9" xfId="1" applyNumberFormat="1" applyFont="1" applyFill="1" applyBorder="1" applyAlignment="1" applyProtection="1">
      <alignment horizontal="center" wrapText="1"/>
      <protection hidden="1"/>
    </xf>
    <xf numFmtId="167" fontId="2" fillId="2" borderId="8" xfId="1" applyNumberFormat="1" applyFont="1" applyFill="1" applyBorder="1" applyAlignment="1" applyProtection="1">
      <alignment horizontal="center" wrapText="1"/>
      <protection hidden="1"/>
    </xf>
    <xf numFmtId="166" fontId="2" fillId="2" borderId="9" xfId="1" applyNumberFormat="1" applyFont="1" applyFill="1" applyBorder="1" applyAlignment="1" applyProtection="1">
      <alignment horizontal="center"/>
      <protection hidden="1"/>
    </xf>
    <xf numFmtId="1" fontId="2" fillId="2" borderId="9" xfId="1" applyNumberFormat="1" applyFont="1" applyFill="1" applyBorder="1" applyAlignment="1" applyProtection="1">
      <alignment horizontal="center"/>
      <protection hidden="1"/>
    </xf>
    <xf numFmtId="165" fontId="2" fillId="2" borderId="9" xfId="1" applyNumberFormat="1" applyFont="1" applyFill="1" applyBorder="1" applyAlignment="1" applyProtection="1">
      <alignment horizontal="center"/>
      <protection hidden="1"/>
    </xf>
    <xf numFmtId="164" fontId="2" fillId="2" borderId="8" xfId="1" applyNumberFormat="1" applyFont="1" applyFill="1" applyBorder="1" applyAlignment="1" applyProtection="1">
      <alignment horizontal="center"/>
      <protection hidden="1"/>
    </xf>
    <xf numFmtId="168" fontId="2" fillId="2" borderId="12" xfId="1" applyNumberFormat="1" applyFont="1" applyFill="1" applyBorder="1"/>
    <xf numFmtId="0" fontId="3" fillId="2" borderId="5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horizontal="center" wrapText="1"/>
      <protection hidden="1"/>
    </xf>
    <xf numFmtId="167" fontId="2" fillId="2" borderId="15" xfId="1" applyNumberFormat="1" applyFont="1" applyFill="1" applyBorder="1" applyAlignment="1" applyProtection="1">
      <alignment horizontal="center" wrapText="1"/>
      <protection hidden="1"/>
    </xf>
    <xf numFmtId="166" fontId="2" fillId="2" borderId="15" xfId="1" applyNumberFormat="1" applyFont="1" applyFill="1" applyBorder="1" applyAlignment="1" applyProtection="1">
      <alignment horizontal="center"/>
      <protection hidden="1"/>
    </xf>
    <xf numFmtId="1" fontId="2" fillId="2" borderId="15" xfId="1" applyNumberFormat="1" applyFont="1" applyFill="1" applyBorder="1" applyAlignment="1" applyProtection="1">
      <alignment horizontal="center"/>
      <protection hidden="1"/>
    </xf>
    <xf numFmtId="165" fontId="2" fillId="2" borderId="15" xfId="1" applyNumberFormat="1" applyFont="1" applyFill="1" applyBorder="1" applyAlignment="1" applyProtection="1">
      <alignment horizontal="center"/>
      <protection hidden="1"/>
    </xf>
    <xf numFmtId="164" fontId="2" fillId="2" borderId="14" xfId="1" applyNumberFormat="1" applyFont="1" applyFill="1" applyBorder="1" applyAlignment="1" applyProtection="1">
      <alignment horizontal="center"/>
      <protection hidden="1"/>
    </xf>
    <xf numFmtId="168" fontId="3" fillId="2" borderId="5" xfId="1" applyNumberFormat="1" applyFont="1" applyFill="1" applyBorder="1"/>
    <xf numFmtId="168" fontId="3" fillId="2" borderId="1" xfId="1" applyNumberFormat="1" applyFont="1" applyFill="1" applyBorder="1"/>
    <xf numFmtId="0" fontId="5" fillId="2" borderId="0" xfId="1" applyFont="1" applyFill="1" applyAlignment="1">
      <alignment horizontal="right" wrapText="1"/>
    </xf>
    <xf numFmtId="0" fontId="1" fillId="2" borderId="0" xfId="1" applyNumberFormat="1" applyFont="1" applyFill="1" applyAlignment="1" applyProtection="1">
      <alignment horizontal="right" wrapText="1"/>
      <protection hidden="1"/>
    </xf>
    <xf numFmtId="0" fontId="1" fillId="2" borderId="0" xfId="1" applyFill="1" applyAlignment="1">
      <alignment wrapText="1"/>
    </xf>
    <xf numFmtId="0" fontId="1" fillId="2" borderId="0" xfId="1" applyFill="1" applyAlignment="1">
      <alignment horizontal="center" vertical="center" wrapText="1"/>
    </xf>
    <xf numFmtId="1" fontId="3" fillId="2" borderId="5" xfId="1" applyNumberFormat="1" applyFont="1" applyFill="1" applyBorder="1" applyAlignment="1" applyProtection="1">
      <alignment horizontal="center"/>
      <protection hidden="1"/>
    </xf>
    <xf numFmtId="0" fontId="3" fillId="2" borderId="5" xfId="1" applyNumberFormat="1" applyFont="1" applyFill="1" applyBorder="1" applyAlignment="1" applyProtection="1">
      <alignment horizontal="center"/>
      <protection hidden="1"/>
    </xf>
    <xf numFmtId="0" fontId="3" fillId="2" borderId="1" xfId="1" applyNumberFormat="1" applyFont="1" applyFill="1" applyBorder="1" applyAlignment="1" applyProtection="1">
      <alignment horizontal="center"/>
      <protection hidden="1"/>
    </xf>
    <xf numFmtId="166" fontId="3" fillId="2" borderId="3" xfId="1" applyNumberFormat="1" applyFont="1" applyFill="1" applyBorder="1" applyAlignment="1" applyProtection="1">
      <alignment horizontal="center"/>
      <protection hidden="1"/>
    </xf>
    <xf numFmtId="1" fontId="3" fillId="2" borderId="3" xfId="1" applyNumberFormat="1" applyFont="1" applyFill="1" applyBorder="1" applyAlignment="1" applyProtection="1">
      <alignment horizontal="center"/>
      <protection hidden="1"/>
    </xf>
    <xf numFmtId="165" fontId="3" fillId="2" borderId="3" xfId="1" applyNumberFormat="1" applyFont="1" applyFill="1" applyBorder="1" applyAlignment="1" applyProtection="1">
      <alignment horizontal="center"/>
      <protection hidden="1"/>
    </xf>
    <xf numFmtId="168" fontId="3" fillId="2" borderId="3" xfId="1" applyNumberFormat="1" applyFont="1" applyFill="1" applyBorder="1"/>
    <xf numFmtId="0" fontId="7" fillId="2" borderId="3" xfId="1" applyFont="1" applyFill="1" applyBorder="1"/>
    <xf numFmtId="0" fontId="2" fillId="2" borderId="3" xfId="1" applyNumberFormat="1" applyFont="1" applyFill="1" applyBorder="1" applyAlignment="1" applyProtection="1">
      <alignment horizontal="center" vertical="top" wrapText="1"/>
      <protection hidden="1"/>
    </xf>
    <xf numFmtId="0" fontId="2" fillId="2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2" borderId="16" xfId="1" applyNumberFormat="1" applyFont="1" applyFill="1" applyBorder="1" applyAlignment="1" applyProtection="1">
      <alignment horizontal="center"/>
      <protection hidden="1"/>
    </xf>
    <xf numFmtId="1" fontId="2" fillId="2" borderId="16" xfId="1" applyNumberFormat="1" applyFont="1" applyFill="1" applyBorder="1" applyAlignment="1" applyProtection="1">
      <alignment horizontal="center"/>
      <protection hidden="1"/>
    </xf>
    <xf numFmtId="165" fontId="2" fillId="2" borderId="16" xfId="1" applyNumberFormat="1" applyFont="1" applyFill="1" applyBorder="1" applyAlignment="1" applyProtection="1">
      <alignment horizontal="center"/>
      <protection hidden="1"/>
    </xf>
    <xf numFmtId="164" fontId="2" fillId="2" borderId="16" xfId="1" applyNumberFormat="1" applyFont="1" applyFill="1" applyBorder="1" applyAlignment="1" applyProtection="1">
      <alignment horizontal="center"/>
      <protection hidden="1"/>
    </xf>
    <xf numFmtId="166" fontId="2" fillId="2" borderId="5" xfId="1" applyNumberFormat="1" applyFont="1" applyFill="1" applyBorder="1" applyAlignment="1" applyProtection="1">
      <alignment horizontal="center"/>
      <protection hidden="1"/>
    </xf>
    <xf numFmtId="164" fontId="2" fillId="2" borderId="15" xfId="1" applyNumberFormat="1" applyFont="1" applyFill="1" applyBorder="1" applyAlignment="1" applyProtection="1">
      <alignment horizontal="center"/>
      <protection hidden="1"/>
    </xf>
    <xf numFmtId="168" fontId="3" fillId="2" borderId="10" xfId="1" applyNumberFormat="1" applyFont="1" applyFill="1" applyBorder="1"/>
    <xf numFmtId="168" fontId="3" fillId="2" borderId="13" xfId="1" applyNumberFormat="1" applyFont="1" applyFill="1" applyBorder="1"/>
    <xf numFmtId="168" fontId="1" fillId="2" borderId="0" xfId="1" applyNumberFormat="1" applyFill="1"/>
    <xf numFmtId="169" fontId="1" fillId="2" borderId="0" xfId="1" applyNumberFormat="1" applyFill="1"/>
    <xf numFmtId="169" fontId="1" fillId="2" borderId="0" xfId="1" applyNumberFormat="1" applyFill="1" applyProtection="1">
      <protection hidden="1"/>
    </xf>
    <xf numFmtId="4" fontId="1" fillId="2" borderId="0" xfId="1" applyNumberFormat="1" applyFill="1"/>
    <xf numFmtId="4" fontId="7" fillId="2" borderId="0" xfId="1" applyNumberFormat="1" applyFont="1" applyFill="1"/>
    <xf numFmtId="0" fontId="7" fillId="2" borderId="0" xfId="1" applyFont="1" applyFill="1"/>
    <xf numFmtId="170" fontId="1" fillId="2" borderId="0" xfId="1" applyNumberFormat="1" applyFill="1"/>
    <xf numFmtId="0" fontId="1" fillId="2" borderId="0" xfId="1" applyFill="1" applyAlignment="1">
      <alignment horizontal="right"/>
    </xf>
    <xf numFmtId="164" fontId="3" fillId="2" borderId="3" xfId="1" applyNumberFormat="1" applyFont="1" applyFill="1" applyBorder="1" applyAlignment="1" applyProtection="1">
      <alignment horizontal="center" wrapText="1"/>
      <protection hidden="1"/>
    </xf>
    <xf numFmtId="9" fontId="2" fillId="2" borderId="3" xfId="2" applyFont="1" applyFill="1" applyBorder="1" applyAlignment="1" applyProtection="1">
      <alignment wrapText="1"/>
      <protection hidden="1"/>
    </xf>
    <xf numFmtId="0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7" xfId="1" applyNumberFormat="1" applyFont="1" applyFill="1" applyBorder="1" applyAlignment="1" applyProtection="1">
      <alignment horizontal="center" wrapText="1"/>
      <protection hidden="1"/>
    </xf>
    <xf numFmtId="166" fontId="3" fillId="2" borderId="7" xfId="1" applyNumberFormat="1" applyFont="1" applyFill="1" applyBorder="1" applyAlignment="1" applyProtection="1">
      <alignment horizontal="center"/>
      <protection hidden="1"/>
    </xf>
    <xf numFmtId="1" fontId="3" fillId="2" borderId="7" xfId="1" applyNumberFormat="1" applyFont="1" applyFill="1" applyBorder="1" applyAlignment="1" applyProtection="1">
      <alignment horizontal="center"/>
      <protection hidden="1"/>
    </xf>
    <xf numFmtId="165" fontId="3" fillId="2" borderId="7" xfId="1" applyNumberFormat="1" applyFont="1" applyFill="1" applyBorder="1" applyAlignment="1" applyProtection="1">
      <alignment horizontal="center"/>
      <protection hidden="1"/>
    </xf>
    <xf numFmtId="168" fontId="3" fillId="2" borderId="7" xfId="1" applyNumberFormat="1" applyFont="1" applyFill="1" applyBorder="1"/>
    <xf numFmtId="0" fontId="1" fillId="0" borderId="0" xfId="1" applyFill="1" applyAlignment="1">
      <alignment wrapText="1"/>
    </xf>
    <xf numFmtId="0" fontId="1" fillId="0" borderId="0" xfId="1" applyFill="1" applyAlignment="1">
      <alignment horizontal="right" wrapText="1"/>
    </xf>
    <xf numFmtId="0" fontId="1" fillId="0" borderId="0" xfId="1" applyFill="1" applyAlignment="1">
      <alignment horizontal="right" wrapText="1"/>
    </xf>
    <xf numFmtId="0" fontId="1" fillId="0" borderId="0" xfId="1" applyFill="1" applyAlignment="1">
      <alignment horizontal="justify" vertical="top" wrapText="1"/>
    </xf>
    <xf numFmtId="0" fontId="0" fillId="0" borderId="0" xfId="0" applyFill="1" applyAlignment="1">
      <alignment horizontal="justify" vertical="top" wrapText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1" fillId="2" borderId="1" xfId="1" applyNumberFormat="1" applyFont="1" applyFill="1" applyBorder="1" applyAlignment="1" applyProtection="1">
      <alignment horizontal="left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right"/>
    </xf>
    <xf numFmtId="0" fontId="1" fillId="2" borderId="0" xfId="1" applyFill="1" applyAlignment="1">
      <alignment horizontal="right" wrapText="1"/>
    </xf>
    <xf numFmtId="0" fontId="7" fillId="2" borderId="1" xfId="1" applyNumberFormat="1" applyFont="1" applyFill="1" applyBorder="1" applyAlignment="1" applyProtection="1">
      <alignment horizontal="left"/>
      <protection hidden="1"/>
    </xf>
    <xf numFmtId="0" fontId="1" fillId="2" borderId="0" xfId="1" applyFill="1" applyAlignment="1">
      <alignment horizontal="right" vertical="top" wrapText="1"/>
    </xf>
    <xf numFmtId="0" fontId="4" fillId="2" borderId="0" xfId="1" applyNumberFormat="1" applyFont="1" applyFill="1" applyAlignment="1" applyProtection="1">
      <alignment horizontal="center" vertical="center" wrapText="1"/>
      <protection hidden="1"/>
    </xf>
    <xf numFmtId="0" fontId="4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0" xfId="1" applyFill="1" applyAlignment="1">
      <alignment horizontal="justify" vertical="top" wrapText="1"/>
    </xf>
    <xf numFmtId="0" fontId="0" fillId="2" borderId="0" xfId="0" applyFill="1" applyAlignment="1">
      <alignment horizontal="justify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2" defaultPivotStyle="PivotStyleLight16"/>
  <colors>
    <mruColors>
      <color rgb="FF00FFFF"/>
      <color rgb="FFFF5050"/>
      <color rgb="FFCCFF33"/>
      <color rgb="FFFFCC99"/>
      <color rgb="FFCCFF99"/>
      <color rgb="FFFF9999"/>
      <color rgb="FFCCFFFF"/>
      <color rgb="FFCC99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10"/>
  <sheetViews>
    <sheetView showGridLines="0" view="pageBreakPreview" zoomScale="95" zoomScaleNormal="90" zoomScaleSheetLayoutView="95" workbookViewId="0">
      <selection activeCell="O6" sqref="O6:Q7"/>
    </sheetView>
  </sheetViews>
  <sheetFormatPr defaultColWidth="9.140625" defaultRowHeight="12.75" x14ac:dyDescent="0.2"/>
  <cols>
    <col min="1" max="1" width="46.85546875" style="4" customWidth="1"/>
    <col min="2" max="2" width="7" style="4" customWidth="1"/>
    <col min="3" max="3" width="10.140625" style="4" customWidth="1"/>
    <col min="4" max="6" width="3.42578125" style="4" customWidth="1"/>
    <col min="7" max="7" width="7" style="4" customWidth="1"/>
    <col min="8" max="8" width="8" style="4" customWidth="1"/>
    <col min="9" max="9" width="0.28515625" style="4" hidden="1" customWidth="1"/>
    <col min="10" max="10" width="12.42578125" style="4" hidden="1" customWidth="1"/>
    <col min="11" max="12" width="13.140625" style="4" hidden="1" customWidth="1"/>
    <col min="13" max="13" width="12.42578125" style="4" hidden="1" customWidth="1"/>
    <col min="14" max="14" width="13.140625" style="4" hidden="1" customWidth="1"/>
    <col min="15" max="15" width="13.140625" style="4" customWidth="1"/>
    <col min="16" max="16" width="12.42578125" style="4" customWidth="1"/>
    <col min="17" max="17" width="13.140625" style="4" customWidth="1"/>
    <col min="18" max="222" width="9.140625" style="1" customWidth="1"/>
    <col min="223" max="16384" width="9.140625" style="1"/>
  </cols>
  <sheetData>
    <row r="1" spans="1:17" ht="21.6" customHeight="1" x14ac:dyDescent="0.2">
      <c r="L1" s="8"/>
      <c r="N1" s="9"/>
      <c r="O1" s="94"/>
      <c r="P1" s="96" t="s">
        <v>411</v>
      </c>
      <c r="Q1" s="96"/>
    </row>
    <row r="2" spans="1:17" ht="13.15" hidden="1" x14ac:dyDescent="0.25">
      <c r="L2" s="8"/>
      <c r="N2" s="9"/>
      <c r="O2" s="94"/>
      <c r="P2" s="94"/>
      <c r="Q2" s="95"/>
    </row>
    <row r="3" spans="1:17" ht="45" customHeight="1" x14ac:dyDescent="0.2">
      <c r="L3" s="8"/>
      <c r="N3" s="9"/>
      <c r="O3" s="96" t="s">
        <v>415</v>
      </c>
      <c r="P3" s="96"/>
      <c r="Q3" s="96"/>
    </row>
    <row r="4" spans="1:17" ht="19.899999999999999" customHeight="1" x14ac:dyDescent="0.2">
      <c r="L4" s="8"/>
      <c r="N4" s="9"/>
      <c r="O4" s="94"/>
      <c r="P4" s="96" t="s">
        <v>410</v>
      </c>
      <c r="Q4" s="96"/>
    </row>
    <row r="5" spans="1:17" ht="7.9" customHeight="1" x14ac:dyDescent="0.25">
      <c r="L5" s="8"/>
      <c r="N5" s="9"/>
      <c r="O5" s="94"/>
      <c r="P5" s="95"/>
      <c r="Q5" s="95"/>
    </row>
    <row r="6" spans="1:17" ht="21.95" customHeight="1" x14ac:dyDescent="0.2">
      <c r="F6" s="9"/>
      <c r="G6" s="9"/>
      <c r="H6" s="10"/>
      <c r="L6" s="97"/>
      <c r="M6" s="98"/>
      <c r="N6" s="98"/>
      <c r="O6" s="102" t="s">
        <v>414</v>
      </c>
      <c r="P6" s="103"/>
      <c r="Q6" s="103"/>
    </row>
    <row r="7" spans="1:17" ht="28.9" customHeight="1" x14ac:dyDescent="0.2">
      <c r="F7" s="11"/>
      <c r="G7" s="11"/>
      <c r="L7" s="98"/>
      <c r="M7" s="98"/>
      <c r="N7" s="98"/>
      <c r="O7" s="103"/>
      <c r="P7" s="103"/>
      <c r="Q7" s="103"/>
    </row>
    <row r="8" spans="1:17" ht="24" customHeight="1" x14ac:dyDescent="0.2">
      <c r="A8" s="104" t="s">
        <v>372</v>
      </c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  <c r="N8" s="104"/>
      <c r="O8" s="104"/>
      <c r="P8" s="104"/>
      <c r="Q8" s="104"/>
    </row>
    <row r="9" spans="1:17" ht="15.6" x14ac:dyDescent="0.25">
      <c r="A9" s="12"/>
      <c r="B9" s="12"/>
      <c r="C9" s="12"/>
      <c r="D9" s="12"/>
      <c r="E9" s="12"/>
      <c r="F9" s="12"/>
      <c r="G9" s="12"/>
      <c r="H9" s="12"/>
    </row>
    <row r="10" spans="1:17" ht="13.5" thickBot="1" x14ac:dyDescent="0.25">
      <c r="A10" s="13"/>
      <c r="B10" s="13"/>
      <c r="C10" s="13"/>
      <c r="D10" s="13"/>
      <c r="E10" s="13"/>
      <c r="F10" s="13"/>
      <c r="G10" s="13"/>
      <c r="H10" s="13"/>
      <c r="I10" s="14"/>
      <c r="J10" s="15"/>
      <c r="K10" s="15"/>
      <c r="L10" s="14"/>
      <c r="M10" s="15"/>
      <c r="N10" s="15"/>
      <c r="O10" s="14"/>
      <c r="P10" s="15"/>
      <c r="Q10" s="15" t="s">
        <v>256</v>
      </c>
    </row>
    <row r="11" spans="1:17" ht="15.75" customHeight="1" thickBot="1" x14ac:dyDescent="0.25">
      <c r="A11" s="99" t="s">
        <v>255</v>
      </c>
      <c r="B11" s="99" t="s">
        <v>254</v>
      </c>
      <c r="C11" s="107" t="s">
        <v>253</v>
      </c>
      <c r="D11" s="107" t="s">
        <v>252</v>
      </c>
      <c r="E11" s="107"/>
      <c r="F11" s="107"/>
      <c r="G11" s="99"/>
      <c r="H11" s="99" t="s">
        <v>251</v>
      </c>
      <c r="I11" s="99" t="s">
        <v>386</v>
      </c>
      <c r="J11" s="100"/>
      <c r="K11" s="101"/>
      <c r="L11" s="99" t="s">
        <v>387</v>
      </c>
      <c r="M11" s="100"/>
      <c r="N11" s="101"/>
      <c r="O11" s="99" t="s">
        <v>388</v>
      </c>
      <c r="P11" s="100"/>
      <c r="Q11" s="101"/>
    </row>
    <row r="12" spans="1:17" ht="24" customHeight="1" thickBot="1" x14ac:dyDescent="0.25">
      <c r="A12" s="106"/>
      <c r="B12" s="106"/>
      <c r="C12" s="108"/>
      <c r="D12" s="107"/>
      <c r="E12" s="107"/>
      <c r="F12" s="107"/>
      <c r="G12" s="99"/>
      <c r="H12" s="99"/>
      <c r="I12" s="16">
        <v>2020</v>
      </c>
      <c r="J12" s="16">
        <v>2021</v>
      </c>
      <c r="K12" s="16">
        <v>2022</v>
      </c>
      <c r="L12" s="16">
        <v>2020</v>
      </c>
      <c r="M12" s="16">
        <v>2021</v>
      </c>
      <c r="N12" s="16">
        <v>2022</v>
      </c>
      <c r="O12" s="16">
        <v>2020</v>
      </c>
      <c r="P12" s="16">
        <v>2021</v>
      </c>
      <c r="Q12" s="16">
        <v>2022</v>
      </c>
    </row>
    <row r="13" spans="1:17" ht="13.9" thickBot="1" x14ac:dyDescent="0.3">
      <c r="A13" s="17">
        <v>1</v>
      </c>
      <c r="B13" s="17">
        <v>2</v>
      </c>
      <c r="C13" s="18">
        <v>3</v>
      </c>
      <c r="D13" s="60">
        <v>4</v>
      </c>
      <c r="E13" s="60">
        <v>5</v>
      </c>
      <c r="F13" s="60">
        <v>6</v>
      </c>
      <c r="G13" s="60">
        <v>7</v>
      </c>
      <c r="H13" s="60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  <c r="Q13" s="19">
        <v>17</v>
      </c>
    </row>
    <row r="14" spans="1:17" ht="45" x14ac:dyDescent="0.2">
      <c r="A14" s="88" t="s">
        <v>250</v>
      </c>
      <c r="B14" s="89">
        <v>24</v>
      </c>
      <c r="C14" s="20" t="s">
        <v>7</v>
      </c>
      <c r="D14" s="90" t="s">
        <v>7</v>
      </c>
      <c r="E14" s="91" t="s">
        <v>7</v>
      </c>
      <c r="F14" s="90" t="s">
        <v>7</v>
      </c>
      <c r="G14" s="92" t="s">
        <v>7</v>
      </c>
      <c r="H14" s="21" t="s">
        <v>7</v>
      </c>
      <c r="I14" s="93">
        <f t="shared" ref="I14:N14" si="0">I15+I33+I77+I135+I151+I162</f>
        <v>224228.3</v>
      </c>
      <c r="J14" s="93">
        <f t="shared" si="0"/>
        <v>180330.59999999998</v>
      </c>
      <c r="K14" s="93">
        <f t="shared" si="0"/>
        <v>177148.7</v>
      </c>
      <c r="L14" s="93">
        <f t="shared" si="0"/>
        <v>40350.555319999999</v>
      </c>
      <c r="M14" s="93">
        <f t="shared" si="0"/>
        <v>-7302.6930900000007</v>
      </c>
      <c r="N14" s="93">
        <f t="shared" si="0"/>
        <v>-4765.2209899999998</v>
      </c>
      <c r="O14" s="93">
        <f>I14+L14</f>
        <v>264578.85531999997</v>
      </c>
      <c r="P14" s="93">
        <f t="shared" ref="P14:Q14" si="1">J14+M14</f>
        <v>173027.90690999996</v>
      </c>
      <c r="Q14" s="93">
        <f t="shared" si="1"/>
        <v>172383.47901000001</v>
      </c>
    </row>
    <row r="15" spans="1:17" x14ac:dyDescent="0.2">
      <c r="A15" s="22" t="s">
        <v>26</v>
      </c>
      <c r="B15" s="23">
        <v>24</v>
      </c>
      <c r="C15" s="24">
        <v>100</v>
      </c>
      <c r="D15" s="25" t="s">
        <v>7</v>
      </c>
      <c r="E15" s="26" t="s">
        <v>7</v>
      </c>
      <c r="F15" s="25" t="s">
        <v>7</v>
      </c>
      <c r="G15" s="27" t="s">
        <v>7</v>
      </c>
      <c r="H15" s="28" t="s">
        <v>7</v>
      </c>
      <c r="I15" s="29">
        <f>I16+I22</f>
        <v>10185.200000000001</v>
      </c>
      <c r="J15" s="29">
        <f t="shared" ref="J15" si="2">J16+J22</f>
        <v>10595.2</v>
      </c>
      <c r="K15" s="29">
        <f>K16+K22</f>
        <v>11035.2</v>
      </c>
      <c r="L15" s="29"/>
      <c r="M15" s="29"/>
      <c r="N15" s="29"/>
      <c r="O15" s="29">
        <f t="shared" ref="O15:O78" si="3">I15+L15</f>
        <v>10185.200000000001</v>
      </c>
      <c r="P15" s="29">
        <f t="shared" ref="P15:P78" si="4">J15+M15</f>
        <v>10595.2</v>
      </c>
      <c r="Q15" s="29">
        <f t="shared" ref="Q15:Q78" si="5">K15+N15</f>
        <v>11035.2</v>
      </c>
    </row>
    <row r="16" spans="1:17" ht="33.75" x14ac:dyDescent="0.2">
      <c r="A16" s="22" t="s">
        <v>96</v>
      </c>
      <c r="B16" s="23">
        <v>24</v>
      </c>
      <c r="C16" s="24">
        <v>104</v>
      </c>
      <c r="D16" s="25" t="s">
        <v>7</v>
      </c>
      <c r="E16" s="26" t="s">
        <v>7</v>
      </c>
      <c r="F16" s="25" t="s">
        <v>7</v>
      </c>
      <c r="G16" s="27" t="s">
        <v>7</v>
      </c>
      <c r="H16" s="28" t="s">
        <v>7</v>
      </c>
      <c r="I16" s="29">
        <f>I17</f>
        <v>5</v>
      </c>
      <c r="J16" s="29">
        <f t="shared" ref="J16:K18" si="6">J17</f>
        <v>5</v>
      </c>
      <c r="K16" s="29">
        <f t="shared" si="6"/>
        <v>5</v>
      </c>
      <c r="L16" s="29"/>
      <c r="M16" s="29"/>
      <c r="N16" s="29"/>
      <c r="O16" s="29">
        <f t="shared" si="3"/>
        <v>5</v>
      </c>
      <c r="P16" s="29">
        <f t="shared" si="4"/>
        <v>5</v>
      </c>
      <c r="Q16" s="29">
        <f t="shared" si="5"/>
        <v>5</v>
      </c>
    </row>
    <row r="17" spans="1:17" ht="33.75" x14ac:dyDescent="0.2">
      <c r="A17" s="22" t="s">
        <v>327</v>
      </c>
      <c r="B17" s="23">
        <v>24</v>
      </c>
      <c r="C17" s="24">
        <v>104</v>
      </c>
      <c r="D17" s="25" t="s">
        <v>174</v>
      </c>
      <c r="E17" s="26" t="s">
        <v>3</v>
      </c>
      <c r="F17" s="25" t="s">
        <v>2</v>
      </c>
      <c r="G17" s="27" t="s">
        <v>9</v>
      </c>
      <c r="H17" s="28" t="s">
        <v>7</v>
      </c>
      <c r="I17" s="29">
        <f>I18</f>
        <v>5</v>
      </c>
      <c r="J17" s="29">
        <f t="shared" si="6"/>
        <v>5</v>
      </c>
      <c r="K17" s="29">
        <f t="shared" si="6"/>
        <v>5</v>
      </c>
      <c r="L17" s="29"/>
      <c r="M17" s="29"/>
      <c r="N17" s="29"/>
      <c r="O17" s="29">
        <f t="shared" si="3"/>
        <v>5</v>
      </c>
      <c r="P17" s="29">
        <f t="shared" si="4"/>
        <v>5</v>
      </c>
      <c r="Q17" s="29">
        <f t="shared" si="5"/>
        <v>5</v>
      </c>
    </row>
    <row r="18" spans="1:17" ht="33.75" x14ac:dyDescent="0.2">
      <c r="A18" s="22" t="s">
        <v>354</v>
      </c>
      <c r="B18" s="23">
        <v>24</v>
      </c>
      <c r="C18" s="24">
        <v>104</v>
      </c>
      <c r="D18" s="25" t="s">
        <v>174</v>
      </c>
      <c r="E18" s="26">
        <v>1</v>
      </c>
      <c r="F18" s="25">
        <v>0</v>
      </c>
      <c r="G18" s="27">
        <v>0</v>
      </c>
      <c r="H18" s="28"/>
      <c r="I18" s="29">
        <f>I19</f>
        <v>5</v>
      </c>
      <c r="J18" s="29">
        <f t="shared" si="6"/>
        <v>5</v>
      </c>
      <c r="K18" s="29">
        <f t="shared" si="6"/>
        <v>5</v>
      </c>
      <c r="L18" s="29"/>
      <c r="M18" s="29"/>
      <c r="N18" s="29"/>
      <c r="O18" s="29">
        <f t="shared" si="3"/>
        <v>5</v>
      </c>
      <c r="P18" s="29">
        <f t="shared" si="4"/>
        <v>5</v>
      </c>
      <c r="Q18" s="29">
        <f t="shared" si="5"/>
        <v>5</v>
      </c>
    </row>
    <row r="19" spans="1:17" ht="45" x14ac:dyDescent="0.2">
      <c r="A19" s="22" t="s">
        <v>249</v>
      </c>
      <c r="B19" s="23">
        <v>24</v>
      </c>
      <c r="C19" s="24">
        <v>104</v>
      </c>
      <c r="D19" s="25" t="s">
        <v>174</v>
      </c>
      <c r="E19" s="26">
        <v>1</v>
      </c>
      <c r="F19" s="25" t="s">
        <v>2</v>
      </c>
      <c r="G19" s="27" t="s">
        <v>248</v>
      </c>
      <c r="H19" s="28" t="s">
        <v>7</v>
      </c>
      <c r="I19" s="29">
        <f>I20</f>
        <v>5</v>
      </c>
      <c r="J19" s="29">
        <f t="shared" ref="J19:K19" si="7">J20</f>
        <v>5</v>
      </c>
      <c r="K19" s="29">
        <f t="shared" si="7"/>
        <v>5</v>
      </c>
      <c r="L19" s="29"/>
      <c r="M19" s="29"/>
      <c r="N19" s="29"/>
      <c r="O19" s="29">
        <f t="shared" si="3"/>
        <v>5</v>
      </c>
      <c r="P19" s="29">
        <f t="shared" si="4"/>
        <v>5</v>
      </c>
      <c r="Q19" s="29">
        <f t="shared" si="5"/>
        <v>5</v>
      </c>
    </row>
    <row r="20" spans="1:17" ht="22.5" x14ac:dyDescent="0.2">
      <c r="A20" s="22" t="s">
        <v>14</v>
      </c>
      <c r="B20" s="23">
        <v>24</v>
      </c>
      <c r="C20" s="24">
        <v>104</v>
      </c>
      <c r="D20" s="25" t="s">
        <v>174</v>
      </c>
      <c r="E20" s="26">
        <v>1</v>
      </c>
      <c r="F20" s="25" t="s">
        <v>2</v>
      </c>
      <c r="G20" s="27" t="s">
        <v>248</v>
      </c>
      <c r="H20" s="28">
        <v>200</v>
      </c>
      <c r="I20" s="29">
        <f>I21</f>
        <v>5</v>
      </c>
      <c r="J20" s="29">
        <f t="shared" ref="J20:K20" si="8">J21</f>
        <v>5</v>
      </c>
      <c r="K20" s="29">
        <f t="shared" si="8"/>
        <v>5</v>
      </c>
      <c r="L20" s="29"/>
      <c r="M20" s="29"/>
      <c r="N20" s="29"/>
      <c r="O20" s="29">
        <f t="shared" si="3"/>
        <v>5</v>
      </c>
      <c r="P20" s="29">
        <f t="shared" si="4"/>
        <v>5</v>
      </c>
      <c r="Q20" s="29">
        <f t="shared" si="5"/>
        <v>5</v>
      </c>
    </row>
    <row r="21" spans="1:17" ht="22.5" x14ac:dyDescent="0.2">
      <c r="A21" s="22" t="s">
        <v>13</v>
      </c>
      <c r="B21" s="23">
        <v>24</v>
      </c>
      <c r="C21" s="24">
        <v>104</v>
      </c>
      <c r="D21" s="25" t="s">
        <v>174</v>
      </c>
      <c r="E21" s="26">
        <v>1</v>
      </c>
      <c r="F21" s="25" t="s">
        <v>2</v>
      </c>
      <c r="G21" s="27" t="s">
        <v>248</v>
      </c>
      <c r="H21" s="28">
        <v>240</v>
      </c>
      <c r="I21" s="29">
        <v>5</v>
      </c>
      <c r="J21" s="29">
        <v>5</v>
      </c>
      <c r="K21" s="29">
        <v>5</v>
      </c>
      <c r="L21" s="29"/>
      <c r="M21" s="29"/>
      <c r="N21" s="29"/>
      <c r="O21" s="29">
        <f t="shared" si="3"/>
        <v>5</v>
      </c>
      <c r="P21" s="29">
        <f t="shared" si="4"/>
        <v>5</v>
      </c>
      <c r="Q21" s="29">
        <f t="shared" si="5"/>
        <v>5</v>
      </c>
    </row>
    <row r="22" spans="1:17" x14ac:dyDescent="0.2">
      <c r="A22" s="22" t="s">
        <v>89</v>
      </c>
      <c r="B22" s="23">
        <v>24</v>
      </c>
      <c r="C22" s="24">
        <v>113</v>
      </c>
      <c r="D22" s="25" t="s">
        <v>7</v>
      </c>
      <c r="E22" s="26" t="s">
        <v>7</v>
      </c>
      <c r="F22" s="25" t="s">
        <v>7</v>
      </c>
      <c r="G22" s="27" t="s">
        <v>7</v>
      </c>
      <c r="H22" s="28" t="s">
        <v>7</v>
      </c>
      <c r="I22" s="29">
        <f>I23+I28</f>
        <v>10180.200000000001</v>
      </c>
      <c r="J22" s="29">
        <f t="shared" ref="J22:K22" si="9">J23+J28</f>
        <v>10590.2</v>
      </c>
      <c r="K22" s="29">
        <f t="shared" si="9"/>
        <v>11030.2</v>
      </c>
      <c r="L22" s="29"/>
      <c r="M22" s="29"/>
      <c r="N22" s="29"/>
      <c r="O22" s="29">
        <f t="shared" si="3"/>
        <v>10180.200000000001</v>
      </c>
      <c r="P22" s="29">
        <f t="shared" si="4"/>
        <v>10590.2</v>
      </c>
      <c r="Q22" s="29">
        <f t="shared" si="5"/>
        <v>11030.2</v>
      </c>
    </row>
    <row r="23" spans="1:17" ht="33.75" x14ac:dyDescent="0.2">
      <c r="A23" s="22" t="s">
        <v>327</v>
      </c>
      <c r="B23" s="23">
        <v>24</v>
      </c>
      <c r="C23" s="24">
        <v>113</v>
      </c>
      <c r="D23" s="25" t="s">
        <v>174</v>
      </c>
      <c r="E23" s="26" t="s">
        <v>3</v>
      </c>
      <c r="F23" s="25" t="s">
        <v>2</v>
      </c>
      <c r="G23" s="27" t="s">
        <v>9</v>
      </c>
      <c r="H23" s="28" t="s">
        <v>7</v>
      </c>
      <c r="I23" s="29">
        <f>I24</f>
        <v>9900</v>
      </c>
      <c r="J23" s="29">
        <f t="shared" ref="J23:K24" si="10">J24</f>
        <v>10310</v>
      </c>
      <c r="K23" s="29">
        <f t="shared" si="10"/>
        <v>10750</v>
      </c>
      <c r="L23" s="29"/>
      <c r="M23" s="29"/>
      <c r="N23" s="29"/>
      <c r="O23" s="29">
        <f t="shared" si="3"/>
        <v>9900</v>
      </c>
      <c r="P23" s="29">
        <f t="shared" si="4"/>
        <v>10310</v>
      </c>
      <c r="Q23" s="29">
        <f t="shared" si="5"/>
        <v>10750</v>
      </c>
    </row>
    <row r="24" spans="1:17" ht="33" customHeight="1" x14ac:dyDescent="0.2">
      <c r="A24" s="22" t="s">
        <v>354</v>
      </c>
      <c r="B24" s="23">
        <v>24</v>
      </c>
      <c r="C24" s="24">
        <v>113</v>
      </c>
      <c r="D24" s="25">
        <v>2</v>
      </c>
      <c r="E24" s="26">
        <v>1</v>
      </c>
      <c r="F24" s="25">
        <v>0</v>
      </c>
      <c r="G24" s="27">
        <v>0</v>
      </c>
      <c r="H24" s="28"/>
      <c r="I24" s="29">
        <f>I25</f>
        <v>9900</v>
      </c>
      <c r="J24" s="29">
        <f t="shared" si="10"/>
        <v>10310</v>
      </c>
      <c r="K24" s="29">
        <f t="shared" si="10"/>
        <v>10750</v>
      </c>
      <c r="L24" s="29"/>
      <c r="M24" s="29"/>
      <c r="N24" s="29"/>
      <c r="O24" s="29">
        <f t="shared" si="3"/>
        <v>9900</v>
      </c>
      <c r="P24" s="29">
        <f t="shared" si="4"/>
        <v>10310</v>
      </c>
      <c r="Q24" s="29">
        <f t="shared" si="5"/>
        <v>10750</v>
      </c>
    </row>
    <row r="25" spans="1:17" x14ac:dyDescent="0.2">
      <c r="A25" s="22" t="s">
        <v>247</v>
      </c>
      <c r="B25" s="23">
        <v>24</v>
      </c>
      <c r="C25" s="24">
        <v>113</v>
      </c>
      <c r="D25" s="25" t="s">
        <v>174</v>
      </c>
      <c r="E25" s="26">
        <v>1</v>
      </c>
      <c r="F25" s="25" t="s">
        <v>2</v>
      </c>
      <c r="G25" s="27" t="s">
        <v>246</v>
      </c>
      <c r="H25" s="28" t="s">
        <v>7</v>
      </c>
      <c r="I25" s="29">
        <f>I26</f>
        <v>9900</v>
      </c>
      <c r="J25" s="29">
        <f t="shared" ref="J25:K25" si="11">J26</f>
        <v>10310</v>
      </c>
      <c r="K25" s="29">
        <f t="shared" si="11"/>
        <v>10750</v>
      </c>
      <c r="L25" s="29"/>
      <c r="M25" s="29"/>
      <c r="N25" s="29"/>
      <c r="O25" s="29">
        <f t="shared" si="3"/>
        <v>9900</v>
      </c>
      <c r="P25" s="29">
        <f t="shared" si="4"/>
        <v>10310</v>
      </c>
      <c r="Q25" s="29">
        <f t="shared" si="5"/>
        <v>10750</v>
      </c>
    </row>
    <row r="26" spans="1:17" ht="22.5" x14ac:dyDescent="0.2">
      <c r="A26" s="22" t="s">
        <v>14</v>
      </c>
      <c r="B26" s="23">
        <v>24</v>
      </c>
      <c r="C26" s="24">
        <v>113</v>
      </c>
      <c r="D26" s="25" t="s">
        <v>174</v>
      </c>
      <c r="E26" s="26">
        <v>1</v>
      </c>
      <c r="F26" s="25" t="s">
        <v>2</v>
      </c>
      <c r="G26" s="27" t="s">
        <v>246</v>
      </c>
      <c r="H26" s="28">
        <v>200</v>
      </c>
      <c r="I26" s="29">
        <f>I27</f>
        <v>9900</v>
      </c>
      <c r="J26" s="29">
        <f t="shared" ref="J26:K26" si="12">J27</f>
        <v>10310</v>
      </c>
      <c r="K26" s="29">
        <f t="shared" si="12"/>
        <v>10750</v>
      </c>
      <c r="L26" s="29"/>
      <c r="M26" s="29"/>
      <c r="N26" s="29"/>
      <c r="O26" s="29">
        <f t="shared" si="3"/>
        <v>9900</v>
      </c>
      <c r="P26" s="29">
        <f t="shared" si="4"/>
        <v>10310</v>
      </c>
      <c r="Q26" s="29">
        <f t="shared" si="5"/>
        <v>10750</v>
      </c>
    </row>
    <row r="27" spans="1:17" ht="22.5" x14ac:dyDescent="0.2">
      <c r="A27" s="22" t="s">
        <v>13</v>
      </c>
      <c r="B27" s="23">
        <v>24</v>
      </c>
      <c r="C27" s="24">
        <v>113</v>
      </c>
      <c r="D27" s="25" t="s">
        <v>174</v>
      </c>
      <c r="E27" s="26">
        <v>1</v>
      </c>
      <c r="F27" s="25" t="s">
        <v>2</v>
      </c>
      <c r="G27" s="27" t="s">
        <v>246</v>
      </c>
      <c r="H27" s="28">
        <v>240</v>
      </c>
      <c r="I27" s="29">
        <v>9900</v>
      </c>
      <c r="J27" s="29">
        <v>10310</v>
      </c>
      <c r="K27" s="29">
        <v>10750</v>
      </c>
      <c r="L27" s="29"/>
      <c r="M27" s="29"/>
      <c r="N27" s="29"/>
      <c r="O27" s="29">
        <f t="shared" si="3"/>
        <v>9900</v>
      </c>
      <c r="P27" s="29">
        <f t="shared" si="4"/>
        <v>10310</v>
      </c>
      <c r="Q27" s="29">
        <f t="shared" si="5"/>
        <v>10750</v>
      </c>
    </row>
    <row r="28" spans="1:17" ht="45" x14ac:dyDescent="0.2">
      <c r="A28" s="22" t="s">
        <v>333</v>
      </c>
      <c r="B28" s="23">
        <v>24</v>
      </c>
      <c r="C28" s="24">
        <v>113</v>
      </c>
      <c r="D28" s="25">
        <v>11</v>
      </c>
      <c r="E28" s="26">
        <v>0</v>
      </c>
      <c r="F28" s="25" t="s">
        <v>2</v>
      </c>
      <c r="G28" s="27" t="s">
        <v>9</v>
      </c>
      <c r="H28" s="28"/>
      <c r="I28" s="29">
        <f>I29</f>
        <v>280.2</v>
      </c>
      <c r="J28" s="29">
        <f t="shared" ref="J28:K28" si="13">J29</f>
        <v>280.2</v>
      </c>
      <c r="K28" s="29">
        <f t="shared" si="13"/>
        <v>280.2</v>
      </c>
      <c r="L28" s="29"/>
      <c r="M28" s="29"/>
      <c r="N28" s="29"/>
      <c r="O28" s="29">
        <f t="shared" si="3"/>
        <v>280.2</v>
      </c>
      <c r="P28" s="29">
        <f t="shared" si="4"/>
        <v>280.2</v>
      </c>
      <c r="Q28" s="29">
        <f t="shared" si="5"/>
        <v>280.2</v>
      </c>
    </row>
    <row r="29" spans="1:17" ht="26.1" customHeight="1" x14ac:dyDescent="0.2">
      <c r="A29" s="22" t="s">
        <v>361</v>
      </c>
      <c r="B29" s="23">
        <v>24</v>
      </c>
      <c r="C29" s="24">
        <v>113</v>
      </c>
      <c r="D29" s="25">
        <v>11</v>
      </c>
      <c r="E29" s="26">
        <v>1</v>
      </c>
      <c r="F29" s="25" t="s">
        <v>2</v>
      </c>
      <c r="G29" s="27" t="s">
        <v>9</v>
      </c>
      <c r="H29" s="28" t="s">
        <v>7</v>
      </c>
      <c r="I29" s="29">
        <f>I30</f>
        <v>280.2</v>
      </c>
      <c r="J29" s="29">
        <f t="shared" ref="J29:K29" si="14">J30</f>
        <v>280.2</v>
      </c>
      <c r="K29" s="29">
        <f t="shared" si="14"/>
        <v>280.2</v>
      </c>
      <c r="L29" s="29"/>
      <c r="M29" s="29"/>
      <c r="N29" s="29"/>
      <c r="O29" s="29">
        <f t="shared" si="3"/>
        <v>280.2</v>
      </c>
      <c r="P29" s="29">
        <f t="shared" si="4"/>
        <v>280.2</v>
      </c>
      <c r="Q29" s="29">
        <f t="shared" si="5"/>
        <v>280.2</v>
      </c>
    </row>
    <row r="30" spans="1:17" ht="22.5" x14ac:dyDescent="0.2">
      <c r="A30" s="22" t="s">
        <v>84</v>
      </c>
      <c r="B30" s="23">
        <v>24</v>
      </c>
      <c r="C30" s="24">
        <v>113</v>
      </c>
      <c r="D30" s="25">
        <v>11</v>
      </c>
      <c r="E30" s="26">
        <v>1</v>
      </c>
      <c r="F30" s="25" t="s">
        <v>2</v>
      </c>
      <c r="G30" s="27" t="s">
        <v>83</v>
      </c>
      <c r="H30" s="28" t="s">
        <v>7</v>
      </c>
      <c r="I30" s="29">
        <f>I31</f>
        <v>280.2</v>
      </c>
      <c r="J30" s="29">
        <f t="shared" ref="J30:K30" si="15">J31</f>
        <v>280.2</v>
      </c>
      <c r="K30" s="29">
        <f t="shared" si="15"/>
        <v>280.2</v>
      </c>
      <c r="L30" s="29"/>
      <c r="M30" s="29"/>
      <c r="N30" s="29"/>
      <c r="O30" s="29">
        <f t="shared" si="3"/>
        <v>280.2</v>
      </c>
      <c r="P30" s="29">
        <f t="shared" si="4"/>
        <v>280.2</v>
      </c>
      <c r="Q30" s="29">
        <f t="shared" si="5"/>
        <v>280.2</v>
      </c>
    </row>
    <row r="31" spans="1:17" ht="22.5" x14ac:dyDescent="0.2">
      <c r="A31" s="22" t="s">
        <v>14</v>
      </c>
      <c r="B31" s="23">
        <v>24</v>
      </c>
      <c r="C31" s="24">
        <v>113</v>
      </c>
      <c r="D31" s="25">
        <v>11</v>
      </c>
      <c r="E31" s="26">
        <v>1</v>
      </c>
      <c r="F31" s="25" t="s">
        <v>2</v>
      </c>
      <c r="G31" s="27" t="s">
        <v>83</v>
      </c>
      <c r="H31" s="28">
        <v>200</v>
      </c>
      <c r="I31" s="29">
        <f>I32</f>
        <v>280.2</v>
      </c>
      <c r="J31" s="29">
        <f t="shared" ref="J31:K31" si="16">J32</f>
        <v>280.2</v>
      </c>
      <c r="K31" s="29">
        <f t="shared" si="16"/>
        <v>280.2</v>
      </c>
      <c r="L31" s="29"/>
      <c r="M31" s="29"/>
      <c r="N31" s="29"/>
      <c r="O31" s="29">
        <f t="shared" si="3"/>
        <v>280.2</v>
      </c>
      <c r="P31" s="29">
        <f t="shared" si="4"/>
        <v>280.2</v>
      </c>
      <c r="Q31" s="29">
        <f t="shared" si="5"/>
        <v>280.2</v>
      </c>
    </row>
    <row r="32" spans="1:17" ht="22.5" x14ac:dyDescent="0.2">
      <c r="A32" s="22" t="s">
        <v>13</v>
      </c>
      <c r="B32" s="23">
        <v>24</v>
      </c>
      <c r="C32" s="24">
        <v>113</v>
      </c>
      <c r="D32" s="25">
        <v>11</v>
      </c>
      <c r="E32" s="26">
        <v>1</v>
      </c>
      <c r="F32" s="25" t="s">
        <v>2</v>
      </c>
      <c r="G32" s="27" t="s">
        <v>83</v>
      </c>
      <c r="H32" s="28">
        <v>240</v>
      </c>
      <c r="I32" s="29">
        <v>280.2</v>
      </c>
      <c r="J32" s="29">
        <v>280.2</v>
      </c>
      <c r="K32" s="29">
        <v>280.2</v>
      </c>
      <c r="L32" s="29"/>
      <c r="M32" s="29"/>
      <c r="N32" s="29"/>
      <c r="O32" s="29">
        <f t="shared" si="3"/>
        <v>280.2</v>
      </c>
      <c r="P32" s="29">
        <f t="shared" si="4"/>
        <v>280.2</v>
      </c>
      <c r="Q32" s="29">
        <f t="shared" si="5"/>
        <v>280.2</v>
      </c>
    </row>
    <row r="33" spans="1:17" x14ac:dyDescent="0.2">
      <c r="A33" s="22" t="s">
        <v>108</v>
      </c>
      <c r="B33" s="23">
        <v>24</v>
      </c>
      <c r="C33" s="24">
        <v>400</v>
      </c>
      <c r="D33" s="25"/>
      <c r="E33" s="26" t="s">
        <v>7</v>
      </c>
      <c r="F33" s="25" t="s">
        <v>7</v>
      </c>
      <c r="G33" s="27" t="s">
        <v>7</v>
      </c>
      <c r="H33" s="28" t="s">
        <v>7</v>
      </c>
      <c r="I33" s="29">
        <f>I34+I42+I63</f>
        <v>87377.599999999991</v>
      </c>
      <c r="J33" s="29">
        <f t="shared" ref="J33:K33" si="17">J34+J42+J63</f>
        <v>84571.4</v>
      </c>
      <c r="K33" s="29">
        <f t="shared" si="17"/>
        <v>44352.5</v>
      </c>
      <c r="L33" s="29">
        <f>L34+L42+L63</f>
        <v>1132.30404</v>
      </c>
      <c r="M33" s="29">
        <f t="shared" ref="M33:N33" si="18">M34+M42+M63</f>
        <v>-1350.9</v>
      </c>
      <c r="N33" s="29">
        <f t="shared" si="18"/>
        <v>-1362.5975999999998</v>
      </c>
      <c r="O33" s="29">
        <f t="shared" si="3"/>
        <v>88509.904039999994</v>
      </c>
      <c r="P33" s="29">
        <f t="shared" si="4"/>
        <v>83220.5</v>
      </c>
      <c r="Q33" s="29">
        <f t="shared" si="5"/>
        <v>42989.902399999999</v>
      </c>
    </row>
    <row r="34" spans="1:17" x14ac:dyDescent="0.2">
      <c r="A34" s="22" t="s">
        <v>292</v>
      </c>
      <c r="B34" s="23">
        <v>24</v>
      </c>
      <c r="C34" s="24">
        <v>408</v>
      </c>
      <c r="D34" s="25"/>
      <c r="E34" s="26"/>
      <c r="F34" s="25"/>
      <c r="G34" s="27"/>
      <c r="H34" s="28"/>
      <c r="I34" s="29">
        <f>I35</f>
        <v>6312.4</v>
      </c>
      <c r="J34" s="29">
        <f t="shared" ref="J34:K34" si="19">J35</f>
        <v>2785.4</v>
      </c>
      <c r="K34" s="29">
        <f t="shared" si="19"/>
        <v>2888.8</v>
      </c>
      <c r="L34" s="29"/>
      <c r="M34" s="29"/>
      <c r="N34" s="29">
        <f>N35</f>
        <v>2.3999999999999998E-3</v>
      </c>
      <c r="O34" s="29">
        <f t="shared" si="3"/>
        <v>6312.4</v>
      </c>
      <c r="P34" s="29">
        <f t="shared" si="4"/>
        <v>2785.4</v>
      </c>
      <c r="Q34" s="29">
        <f t="shared" si="5"/>
        <v>2888.8024</v>
      </c>
    </row>
    <row r="35" spans="1:17" ht="45" x14ac:dyDescent="0.2">
      <c r="A35" s="22" t="s">
        <v>329</v>
      </c>
      <c r="B35" s="23">
        <v>24</v>
      </c>
      <c r="C35" s="24">
        <v>408</v>
      </c>
      <c r="D35" s="25">
        <v>3</v>
      </c>
      <c r="E35" s="26">
        <v>0</v>
      </c>
      <c r="F35" s="25">
        <v>0</v>
      </c>
      <c r="G35" s="27">
        <v>0</v>
      </c>
      <c r="H35" s="28"/>
      <c r="I35" s="29">
        <f>I36+I39</f>
        <v>6312.4</v>
      </c>
      <c r="J35" s="29">
        <f t="shared" ref="J35:K35" si="20">J39</f>
        <v>2785.4</v>
      </c>
      <c r="K35" s="29">
        <f t="shared" si="20"/>
        <v>2888.8</v>
      </c>
      <c r="L35" s="29"/>
      <c r="M35" s="29"/>
      <c r="N35" s="29">
        <f>N39</f>
        <v>2.3999999999999998E-3</v>
      </c>
      <c r="O35" s="29">
        <f t="shared" si="3"/>
        <v>6312.4</v>
      </c>
      <c r="P35" s="29">
        <f t="shared" si="4"/>
        <v>2785.4</v>
      </c>
      <c r="Q35" s="29">
        <f t="shared" si="5"/>
        <v>2888.8024</v>
      </c>
    </row>
    <row r="36" spans="1:17" ht="22.5" x14ac:dyDescent="0.2">
      <c r="A36" s="22" t="s">
        <v>371</v>
      </c>
      <c r="B36" s="23">
        <v>24</v>
      </c>
      <c r="C36" s="24">
        <v>408</v>
      </c>
      <c r="D36" s="25">
        <v>3</v>
      </c>
      <c r="E36" s="26">
        <v>0</v>
      </c>
      <c r="F36" s="25">
        <v>0</v>
      </c>
      <c r="G36" s="27" t="s">
        <v>370</v>
      </c>
      <c r="H36" s="28"/>
      <c r="I36" s="29">
        <f>I37</f>
        <v>3482.6</v>
      </c>
      <c r="J36" s="29">
        <v>0</v>
      </c>
      <c r="K36" s="29">
        <v>0</v>
      </c>
      <c r="L36" s="29"/>
      <c r="M36" s="29"/>
      <c r="N36" s="29"/>
      <c r="O36" s="29">
        <f t="shared" si="3"/>
        <v>3482.6</v>
      </c>
      <c r="P36" s="29">
        <f t="shared" si="4"/>
        <v>0</v>
      </c>
      <c r="Q36" s="29">
        <f t="shared" si="5"/>
        <v>0</v>
      </c>
    </row>
    <row r="37" spans="1:17" x14ac:dyDescent="0.2">
      <c r="A37" s="22" t="s">
        <v>29</v>
      </c>
      <c r="B37" s="23">
        <v>24</v>
      </c>
      <c r="C37" s="24">
        <v>408</v>
      </c>
      <c r="D37" s="25">
        <v>3</v>
      </c>
      <c r="E37" s="26">
        <v>0</v>
      </c>
      <c r="F37" s="25">
        <v>0</v>
      </c>
      <c r="G37" s="27" t="str">
        <f>G36</f>
        <v>S3080</v>
      </c>
      <c r="H37" s="28">
        <v>500</v>
      </c>
      <c r="I37" s="29">
        <f>I38</f>
        <v>3482.6</v>
      </c>
      <c r="J37" s="29">
        <v>0</v>
      </c>
      <c r="K37" s="29">
        <v>0</v>
      </c>
      <c r="L37" s="29"/>
      <c r="M37" s="29"/>
      <c r="N37" s="29"/>
      <c r="O37" s="29">
        <f t="shared" si="3"/>
        <v>3482.6</v>
      </c>
      <c r="P37" s="29">
        <f t="shared" si="4"/>
        <v>0</v>
      </c>
      <c r="Q37" s="29">
        <f t="shared" si="5"/>
        <v>0</v>
      </c>
    </row>
    <row r="38" spans="1:17" x14ac:dyDescent="0.2">
      <c r="A38" s="30" t="s">
        <v>28</v>
      </c>
      <c r="B38" s="23">
        <v>24</v>
      </c>
      <c r="C38" s="24">
        <v>408</v>
      </c>
      <c r="D38" s="25">
        <v>3</v>
      </c>
      <c r="E38" s="26">
        <v>0</v>
      </c>
      <c r="F38" s="25">
        <v>0</v>
      </c>
      <c r="G38" s="27" t="str">
        <f>G37</f>
        <v>S3080</v>
      </c>
      <c r="H38" s="28">
        <v>540</v>
      </c>
      <c r="I38" s="29">
        <v>3482.6</v>
      </c>
      <c r="J38" s="29">
        <v>0</v>
      </c>
      <c r="K38" s="29">
        <v>0</v>
      </c>
      <c r="L38" s="29"/>
      <c r="M38" s="29"/>
      <c r="N38" s="29"/>
      <c r="O38" s="29">
        <f t="shared" si="3"/>
        <v>3482.6</v>
      </c>
      <c r="P38" s="29">
        <f t="shared" si="4"/>
        <v>0</v>
      </c>
      <c r="Q38" s="29">
        <f t="shared" si="5"/>
        <v>0</v>
      </c>
    </row>
    <row r="39" spans="1:17" ht="33.75" x14ac:dyDescent="0.2">
      <c r="A39" s="22" t="s">
        <v>293</v>
      </c>
      <c r="B39" s="23">
        <v>24</v>
      </c>
      <c r="C39" s="24">
        <v>408</v>
      </c>
      <c r="D39" s="25">
        <v>3</v>
      </c>
      <c r="E39" s="26">
        <v>0</v>
      </c>
      <c r="F39" s="25">
        <v>0</v>
      </c>
      <c r="G39" s="27" t="s">
        <v>294</v>
      </c>
      <c r="H39" s="28"/>
      <c r="I39" s="29">
        <f>I40</f>
        <v>2829.8</v>
      </c>
      <c r="J39" s="29">
        <f t="shared" ref="J39:K39" si="21">J40</f>
        <v>2785.4</v>
      </c>
      <c r="K39" s="29">
        <f t="shared" si="21"/>
        <v>2888.8</v>
      </c>
      <c r="L39" s="29"/>
      <c r="M39" s="29"/>
      <c r="N39" s="29">
        <f>N40</f>
        <v>2.3999999999999998E-3</v>
      </c>
      <c r="O39" s="29">
        <f t="shared" si="3"/>
        <v>2829.8</v>
      </c>
      <c r="P39" s="29">
        <f t="shared" si="4"/>
        <v>2785.4</v>
      </c>
      <c r="Q39" s="29">
        <f t="shared" si="5"/>
        <v>2888.8024</v>
      </c>
    </row>
    <row r="40" spans="1:17" x14ac:dyDescent="0.2">
      <c r="A40" s="22" t="s">
        <v>29</v>
      </c>
      <c r="B40" s="23">
        <v>24</v>
      </c>
      <c r="C40" s="24">
        <v>408</v>
      </c>
      <c r="D40" s="25">
        <v>3</v>
      </c>
      <c r="E40" s="26">
        <v>0</v>
      </c>
      <c r="F40" s="25">
        <v>0</v>
      </c>
      <c r="G40" s="27" t="s">
        <v>294</v>
      </c>
      <c r="H40" s="28">
        <v>500</v>
      </c>
      <c r="I40" s="29">
        <f>I41</f>
        <v>2829.8</v>
      </c>
      <c r="J40" s="29">
        <f t="shared" ref="J40:K40" si="22">J41</f>
        <v>2785.4</v>
      </c>
      <c r="K40" s="29">
        <f t="shared" si="22"/>
        <v>2888.8</v>
      </c>
      <c r="L40" s="29"/>
      <c r="M40" s="29"/>
      <c r="N40" s="29">
        <f>N41</f>
        <v>2.3999999999999998E-3</v>
      </c>
      <c r="O40" s="29">
        <f t="shared" si="3"/>
        <v>2829.8</v>
      </c>
      <c r="P40" s="29">
        <f t="shared" si="4"/>
        <v>2785.4</v>
      </c>
      <c r="Q40" s="29">
        <f t="shared" si="5"/>
        <v>2888.8024</v>
      </c>
    </row>
    <row r="41" spans="1:17" x14ac:dyDescent="0.2">
      <c r="A41" s="22" t="s">
        <v>28</v>
      </c>
      <c r="B41" s="23">
        <v>24</v>
      </c>
      <c r="C41" s="24">
        <v>408</v>
      </c>
      <c r="D41" s="25">
        <v>3</v>
      </c>
      <c r="E41" s="26">
        <v>0</v>
      </c>
      <c r="F41" s="25">
        <v>0</v>
      </c>
      <c r="G41" s="27" t="s">
        <v>294</v>
      </c>
      <c r="H41" s="28">
        <v>540</v>
      </c>
      <c r="I41" s="29">
        <v>2829.8</v>
      </c>
      <c r="J41" s="29">
        <v>2785.4</v>
      </c>
      <c r="K41" s="29">
        <v>2888.8</v>
      </c>
      <c r="L41" s="29"/>
      <c r="M41" s="29"/>
      <c r="N41" s="29">
        <f>0.0024</f>
        <v>2.3999999999999998E-3</v>
      </c>
      <c r="O41" s="29">
        <f t="shared" si="3"/>
        <v>2829.8</v>
      </c>
      <c r="P41" s="29">
        <f t="shared" si="4"/>
        <v>2785.4</v>
      </c>
      <c r="Q41" s="29">
        <f t="shared" si="5"/>
        <v>2888.8024</v>
      </c>
    </row>
    <row r="42" spans="1:17" x14ac:dyDescent="0.2">
      <c r="A42" s="22" t="s">
        <v>244</v>
      </c>
      <c r="B42" s="23">
        <v>24</v>
      </c>
      <c r="C42" s="24">
        <v>409</v>
      </c>
      <c r="D42" s="25" t="s">
        <v>7</v>
      </c>
      <c r="E42" s="26" t="s">
        <v>7</v>
      </c>
      <c r="F42" s="25" t="s">
        <v>7</v>
      </c>
      <c r="G42" s="27" t="s">
        <v>7</v>
      </c>
      <c r="H42" s="28" t="s">
        <v>7</v>
      </c>
      <c r="I42" s="29">
        <f>I43</f>
        <v>69993.899999999994</v>
      </c>
      <c r="J42" s="29">
        <f t="shared" ref="J42:K42" si="23">J43</f>
        <v>71897.400000000009</v>
      </c>
      <c r="K42" s="29">
        <f t="shared" si="23"/>
        <v>31219.599999999999</v>
      </c>
      <c r="L42" s="29">
        <f>L43</f>
        <v>1132.30404</v>
      </c>
      <c r="M42" s="29">
        <f t="shared" ref="M42:N42" si="24">M43</f>
        <v>-1350.9</v>
      </c>
      <c r="N42" s="29">
        <f t="shared" si="24"/>
        <v>-1362.6</v>
      </c>
      <c r="O42" s="29">
        <f t="shared" si="3"/>
        <v>71126.204039999997</v>
      </c>
      <c r="P42" s="29">
        <f t="shared" si="4"/>
        <v>70546.500000000015</v>
      </c>
      <c r="Q42" s="29">
        <f t="shared" si="5"/>
        <v>29857</v>
      </c>
    </row>
    <row r="43" spans="1:17" ht="48.6" customHeight="1" x14ac:dyDescent="0.2">
      <c r="A43" s="22" t="s">
        <v>329</v>
      </c>
      <c r="B43" s="23">
        <v>24</v>
      </c>
      <c r="C43" s="24">
        <v>409</v>
      </c>
      <c r="D43" s="25">
        <v>3</v>
      </c>
      <c r="E43" s="26" t="s">
        <v>3</v>
      </c>
      <c r="F43" s="25" t="s">
        <v>2</v>
      </c>
      <c r="G43" s="27" t="s">
        <v>9</v>
      </c>
      <c r="H43" s="28" t="s">
        <v>7</v>
      </c>
      <c r="I43" s="29">
        <f>I44+I50+I53+I56+I59+I47</f>
        <v>69993.899999999994</v>
      </c>
      <c r="J43" s="29">
        <f t="shared" ref="J43:K43" si="25">J44+J50+J53+J56+J59+J47</f>
        <v>71897.400000000009</v>
      </c>
      <c r="K43" s="29">
        <f t="shared" si="25"/>
        <v>31219.599999999999</v>
      </c>
      <c r="L43" s="29">
        <f>L47+L53+L50</f>
        <v>1132.30404</v>
      </c>
      <c r="M43" s="29">
        <f t="shared" ref="M43:N43" si="26">M47+M53</f>
        <v>-1350.9</v>
      </c>
      <c r="N43" s="29">
        <f t="shared" si="26"/>
        <v>-1362.6</v>
      </c>
      <c r="O43" s="29">
        <f t="shared" si="3"/>
        <v>71126.204039999997</v>
      </c>
      <c r="P43" s="29">
        <f t="shared" si="4"/>
        <v>70546.500000000015</v>
      </c>
      <c r="Q43" s="29">
        <f t="shared" si="5"/>
        <v>29857</v>
      </c>
    </row>
    <row r="44" spans="1:17" ht="92.25" customHeight="1" x14ac:dyDescent="0.2">
      <c r="A44" s="22" t="s">
        <v>277</v>
      </c>
      <c r="B44" s="23">
        <v>24</v>
      </c>
      <c r="C44" s="24">
        <v>409</v>
      </c>
      <c r="D44" s="25">
        <v>3</v>
      </c>
      <c r="E44" s="26" t="s">
        <v>3</v>
      </c>
      <c r="F44" s="25" t="s">
        <v>2</v>
      </c>
      <c r="G44" s="27" t="s">
        <v>278</v>
      </c>
      <c r="H44" s="28" t="s">
        <v>7</v>
      </c>
      <c r="I44" s="29">
        <f>I45</f>
        <v>6896.3</v>
      </c>
      <c r="J44" s="29">
        <f t="shared" ref="J44:K44" si="27">J45</f>
        <v>7134.5</v>
      </c>
      <c r="K44" s="29">
        <f t="shared" si="27"/>
        <v>7419</v>
      </c>
      <c r="L44" s="29"/>
      <c r="M44" s="29"/>
      <c r="N44" s="29"/>
      <c r="O44" s="29">
        <f t="shared" si="3"/>
        <v>6896.3</v>
      </c>
      <c r="P44" s="29">
        <f t="shared" si="4"/>
        <v>7134.5</v>
      </c>
      <c r="Q44" s="29">
        <f t="shared" si="5"/>
        <v>7419</v>
      </c>
    </row>
    <row r="45" spans="1:17" ht="24.75" customHeight="1" x14ac:dyDescent="0.2">
      <c r="A45" s="22" t="s">
        <v>14</v>
      </c>
      <c r="B45" s="23">
        <v>24</v>
      </c>
      <c r="C45" s="24">
        <v>409</v>
      </c>
      <c r="D45" s="25">
        <v>3</v>
      </c>
      <c r="E45" s="26" t="s">
        <v>3</v>
      </c>
      <c r="F45" s="25" t="s">
        <v>2</v>
      </c>
      <c r="G45" s="27" t="s">
        <v>278</v>
      </c>
      <c r="H45" s="28">
        <v>200</v>
      </c>
      <c r="I45" s="29">
        <f>I46</f>
        <v>6896.3</v>
      </c>
      <c r="J45" s="29">
        <f t="shared" ref="J45:K45" si="28">J46</f>
        <v>7134.5</v>
      </c>
      <c r="K45" s="29">
        <f t="shared" si="28"/>
        <v>7419</v>
      </c>
      <c r="L45" s="29"/>
      <c r="M45" s="29"/>
      <c r="N45" s="29"/>
      <c r="O45" s="29">
        <f t="shared" si="3"/>
        <v>6896.3</v>
      </c>
      <c r="P45" s="29">
        <f t="shared" si="4"/>
        <v>7134.5</v>
      </c>
      <c r="Q45" s="29">
        <f t="shared" si="5"/>
        <v>7419</v>
      </c>
    </row>
    <row r="46" spans="1:17" ht="27" customHeight="1" x14ac:dyDescent="0.2">
      <c r="A46" s="22" t="s">
        <v>13</v>
      </c>
      <c r="B46" s="23">
        <v>24</v>
      </c>
      <c r="C46" s="24">
        <v>409</v>
      </c>
      <c r="D46" s="25">
        <v>3</v>
      </c>
      <c r="E46" s="26" t="s">
        <v>3</v>
      </c>
      <c r="F46" s="25" t="s">
        <v>2</v>
      </c>
      <c r="G46" s="27" t="s">
        <v>278</v>
      </c>
      <c r="H46" s="28">
        <v>240</v>
      </c>
      <c r="I46" s="29">
        <v>6896.3</v>
      </c>
      <c r="J46" s="29">
        <v>7134.5</v>
      </c>
      <c r="K46" s="29">
        <v>7419</v>
      </c>
      <c r="L46" s="29"/>
      <c r="M46" s="29"/>
      <c r="N46" s="29"/>
      <c r="O46" s="29">
        <f>I46+L46</f>
        <v>6896.3</v>
      </c>
      <c r="P46" s="29">
        <f t="shared" si="4"/>
        <v>7134.5</v>
      </c>
      <c r="Q46" s="29">
        <f t="shared" si="5"/>
        <v>7419</v>
      </c>
    </row>
    <row r="47" spans="1:17" ht="20.100000000000001" customHeight="1" x14ac:dyDescent="0.2">
      <c r="A47" s="22" t="s">
        <v>243</v>
      </c>
      <c r="B47" s="23">
        <v>24</v>
      </c>
      <c r="C47" s="24">
        <v>409</v>
      </c>
      <c r="D47" s="25">
        <v>3</v>
      </c>
      <c r="E47" s="26" t="s">
        <v>3</v>
      </c>
      <c r="F47" s="25" t="s">
        <v>2</v>
      </c>
      <c r="G47" s="27">
        <v>83200</v>
      </c>
      <c r="H47" s="28"/>
      <c r="I47" s="29">
        <f>I48</f>
        <v>4936.3</v>
      </c>
      <c r="J47" s="29">
        <f t="shared" ref="J47:K48" si="29">J48</f>
        <v>5382.6</v>
      </c>
      <c r="K47" s="29">
        <f t="shared" si="29"/>
        <v>8432.4</v>
      </c>
      <c r="L47" s="29">
        <f>L48</f>
        <v>1401.4040399999999</v>
      </c>
      <c r="M47" s="29">
        <f t="shared" ref="M47:N48" si="30">M48</f>
        <v>-546.29999999999995</v>
      </c>
      <c r="N47" s="29">
        <f t="shared" si="30"/>
        <v>-551</v>
      </c>
      <c r="O47" s="29">
        <f t="shared" si="3"/>
        <v>6337.7040400000005</v>
      </c>
      <c r="P47" s="29">
        <f t="shared" si="4"/>
        <v>4836.3</v>
      </c>
      <c r="Q47" s="29">
        <f t="shared" si="5"/>
        <v>7881.4</v>
      </c>
    </row>
    <row r="48" spans="1:17" ht="20.100000000000001" customHeight="1" x14ac:dyDescent="0.2">
      <c r="A48" s="22" t="s">
        <v>72</v>
      </c>
      <c r="B48" s="23">
        <v>24</v>
      </c>
      <c r="C48" s="24">
        <v>409</v>
      </c>
      <c r="D48" s="25">
        <v>3</v>
      </c>
      <c r="E48" s="26" t="s">
        <v>3</v>
      </c>
      <c r="F48" s="25" t="s">
        <v>2</v>
      </c>
      <c r="G48" s="27">
        <v>83200</v>
      </c>
      <c r="H48" s="28">
        <v>800</v>
      </c>
      <c r="I48" s="29">
        <f>I49</f>
        <v>4936.3</v>
      </c>
      <c r="J48" s="29">
        <f t="shared" si="29"/>
        <v>5382.6</v>
      </c>
      <c r="K48" s="29">
        <f t="shared" si="29"/>
        <v>8432.4</v>
      </c>
      <c r="L48" s="29">
        <f>L49</f>
        <v>1401.4040399999999</v>
      </c>
      <c r="M48" s="29">
        <f t="shared" si="30"/>
        <v>-546.29999999999995</v>
      </c>
      <c r="N48" s="29">
        <f t="shared" si="30"/>
        <v>-551</v>
      </c>
      <c r="O48" s="29">
        <f t="shared" si="3"/>
        <v>6337.7040400000005</v>
      </c>
      <c r="P48" s="29">
        <f t="shared" si="4"/>
        <v>4836.3</v>
      </c>
      <c r="Q48" s="29">
        <f t="shared" si="5"/>
        <v>7881.4</v>
      </c>
    </row>
    <row r="49" spans="1:17" ht="20.100000000000001" customHeight="1" x14ac:dyDescent="0.2">
      <c r="A49" s="22" t="s">
        <v>149</v>
      </c>
      <c r="B49" s="23">
        <v>24</v>
      </c>
      <c r="C49" s="24">
        <v>409</v>
      </c>
      <c r="D49" s="25">
        <v>3</v>
      </c>
      <c r="E49" s="26" t="s">
        <v>3</v>
      </c>
      <c r="F49" s="25" t="s">
        <v>2</v>
      </c>
      <c r="G49" s="27">
        <v>83200</v>
      </c>
      <c r="H49" s="28">
        <v>870</v>
      </c>
      <c r="I49" s="29">
        <v>4936.3</v>
      </c>
      <c r="J49" s="29">
        <v>5382.6</v>
      </c>
      <c r="K49" s="29">
        <v>8432.4</v>
      </c>
      <c r="L49" s="29">
        <f>-413.5+2154.90404-340</f>
        <v>1401.4040399999999</v>
      </c>
      <c r="M49" s="29">
        <f>-546.3</f>
        <v>-546.29999999999995</v>
      </c>
      <c r="N49" s="29">
        <f>-551</f>
        <v>-551</v>
      </c>
      <c r="O49" s="29">
        <f t="shared" si="3"/>
        <v>6337.7040400000005</v>
      </c>
      <c r="P49" s="29">
        <f t="shared" si="4"/>
        <v>4836.3</v>
      </c>
      <c r="Q49" s="29">
        <f t="shared" si="5"/>
        <v>7881.4</v>
      </c>
    </row>
    <row r="50" spans="1:17" ht="33.75" x14ac:dyDescent="0.2">
      <c r="A50" s="22" t="s">
        <v>241</v>
      </c>
      <c r="B50" s="23">
        <v>24</v>
      </c>
      <c r="C50" s="24">
        <v>409</v>
      </c>
      <c r="D50" s="25">
        <v>3</v>
      </c>
      <c r="E50" s="26" t="s">
        <v>3</v>
      </c>
      <c r="F50" s="25" t="s">
        <v>2</v>
      </c>
      <c r="G50" s="27" t="s">
        <v>240</v>
      </c>
      <c r="H50" s="28" t="s">
        <v>7</v>
      </c>
      <c r="I50" s="29">
        <f>I51</f>
        <v>450</v>
      </c>
      <c r="J50" s="29">
        <f t="shared" ref="J50:K50" si="31">J51</f>
        <v>460</v>
      </c>
      <c r="K50" s="29">
        <f t="shared" si="31"/>
        <v>470</v>
      </c>
      <c r="L50" s="29">
        <f>L51</f>
        <v>340</v>
      </c>
      <c r="M50" s="29"/>
      <c r="N50" s="29"/>
      <c r="O50" s="29">
        <f t="shared" si="3"/>
        <v>790</v>
      </c>
      <c r="P50" s="29">
        <f t="shared" si="4"/>
        <v>460</v>
      </c>
      <c r="Q50" s="29">
        <f t="shared" si="5"/>
        <v>470</v>
      </c>
    </row>
    <row r="51" spans="1:17" ht="22.5" x14ac:dyDescent="0.2">
      <c r="A51" s="22" t="s">
        <v>14</v>
      </c>
      <c r="B51" s="23">
        <v>24</v>
      </c>
      <c r="C51" s="24">
        <v>409</v>
      </c>
      <c r="D51" s="25">
        <v>3</v>
      </c>
      <c r="E51" s="26" t="s">
        <v>3</v>
      </c>
      <c r="F51" s="25" t="s">
        <v>2</v>
      </c>
      <c r="G51" s="27" t="s">
        <v>240</v>
      </c>
      <c r="H51" s="28">
        <v>200</v>
      </c>
      <c r="I51" s="29">
        <f>I52</f>
        <v>450</v>
      </c>
      <c r="J51" s="29">
        <f t="shared" ref="J51:K51" si="32">J52</f>
        <v>460</v>
      </c>
      <c r="K51" s="29">
        <f t="shared" si="32"/>
        <v>470</v>
      </c>
      <c r="L51" s="29">
        <f>L52</f>
        <v>340</v>
      </c>
      <c r="M51" s="29"/>
      <c r="N51" s="29"/>
      <c r="O51" s="29">
        <f t="shared" si="3"/>
        <v>790</v>
      </c>
      <c r="P51" s="29">
        <f t="shared" si="4"/>
        <v>460</v>
      </c>
      <c r="Q51" s="29">
        <f t="shared" si="5"/>
        <v>470</v>
      </c>
    </row>
    <row r="52" spans="1:17" ht="22.5" x14ac:dyDescent="0.2">
      <c r="A52" s="22" t="s">
        <v>13</v>
      </c>
      <c r="B52" s="23">
        <v>24</v>
      </c>
      <c r="C52" s="24">
        <v>409</v>
      </c>
      <c r="D52" s="25">
        <v>3</v>
      </c>
      <c r="E52" s="26" t="s">
        <v>3</v>
      </c>
      <c r="F52" s="25" t="s">
        <v>2</v>
      </c>
      <c r="G52" s="27" t="s">
        <v>240</v>
      </c>
      <c r="H52" s="28">
        <v>240</v>
      </c>
      <c r="I52" s="29">
        <v>450</v>
      </c>
      <c r="J52" s="29">
        <v>460</v>
      </c>
      <c r="K52" s="29">
        <v>470</v>
      </c>
      <c r="L52" s="29">
        <v>340</v>
      </c>
      <c r="M52" s="29"/>
      <c r="N52" s="29"/>
      <c r="O52" s="29">
        <f t="shared" si="3"/>
        <v>790</v>
      </c>
      <c r="P52" s="29">
        <f t="shared" si="4"/>
        <v>460</v>
      </c>
      <c r="Q52" s="29">
        <f t="shared" si="5"/>
        <v>470</v>
      </c>
    </row>
    <row r="53" spans="1:17" ht="78.75" x14ac:dyDescent="0.2">
      <c r="A53" s="22" t="s">
        <v>282</v>
      </c>
      <c r="B53" s="23">
        <v>24</v>
      </c>
      <c r="C53" s="24">
        <v>409</v>
      </c>
      <c r="D53" s="25">
        <v>3</v>
      </c>
      <c r="E53" s="26" t="s">
        <v>3</v>
      </c>
      <c r="F53" s="25" t="s">
        <v>2</v>
      </c>
      <c r="G53" s="27" t="s">
        <v>239</v>
      </c>
      <c r="H53" s="28" t="s">
        <v>7</v>
      </c>
      <c r="I53" s="29">
        <f>I54</f>
        <v>12289.3</v>
      </c>
      <c r="J53" s="29">
        <f t="shared" ref="J53:K53" si="33">J54</f>
        <v>12998.3</v>
      </c>
      <c r="K53" s="29">
        <f t="shared" si="33"/>
        <v>14176.2</v>
      </c>
      <c r="L53" s="29">
        <f>L54</f>
        <v>-609.1</v>
      </c>
      <c r="M53" s="29">
        <f t="shared" ref="M53:N54" si="34">M54</f>
        <v>-804.6</v>
      </c>
      <c r="N53" s="29">
        <f t="shared" si="34"/>
        <v>-811.6</v>
      </c>
      <c r="O53" s="29">
        <f t="shared" si="3"/>
        <v>11680.199999999999</v>
      </c>
      <c r="P53" s="29">
        <f t="shared" si="4"/>
        <v>12193.699999999999</v>
      </c>
      <c r="Q53" s="29">
        <f t="shared" si="5"/>
        <v>13364.6</v>
      </c>
    </row>
    <row r="54" spans="1:17" x14ac:dyDescent="0.2">
      <c r="A54" s="22" t="s">
        <v>29</v>
      </c>
      <c r="B54" s="23">
        <v>24</v>
      </c>
      <c r="C54" s="24">
        <v>409</v>
      </c>
      <c r="D54" s="25">
        <v>3</v>
      </c>
      <c r="E54" s="26" t="s">
        <v>3</v>
      </c>
      <c r="F54" s="25" t="s">
        <v>2</v>
      </c>
      <c r="G54" s="27" t="s">
        <v>239</v>
      </c>
      <c r="H54" s="28">
        <v>500</v>
      </c>
      <c r="I54" s="29">
        <f>I55</f>
        <v>12289.3</v>
      </c>
      <c r="J54" s="29">
        <f t="shared" ref="J54:K54" si="35">J55</f>
        <v>12998.3</v>
      </c>
      <c r="K54" s="29">
        <f t="shared" si="35"/>
        <v>14176.2</v>
      </c>
      <c r="L54" s="29">
        <f>L55</f>
        <v>-609.1</v>
      </c>
      <c r="M54" s="29">
        <f t="shared" si="34"/>
        <v>-804.6</v>
      </c>
      <c r="N54" s="29">
        <f t="shared" si="34"/>
        <v>-811.6</v>
      </c>
      <c r="O54" s="29">
        <f t="shared" si="3"/>
        <v>11680.199999999999</v>
      </c>
      <c r="P54" s="29">
        <f t="shared" si="4"/>
        <v>12193.699999999999</v>
      </c>
      <c r="Q54" s="29">
        <f t="shared" si="5"/>
        <v>13364.6</v>
      </c>
    </row>
    <row r="55" spans="1:17" x14ac:dyDescent="0.2">
      <c r="A55" s="22" t="s">
        <v>28</v>
      </c>
      <c r="B55" s="23">
        <v>24</v>
      </c>
      <c r="C55" s="24">
        <v>409</v>
      </c>
      <c r="D55" s="25">
        <v>3</v>
      </c>
      <c r="E55" s="26" t="s">
        <v>3</v>
      </c>
      <c r="F55" s="25" t="s">
        <v>2</v>
      </c>
      <c r="G55" s="27" t="s">
        <v>239</v>
      </c>
      <c r="H55" s="28">
        <v>540</v>
      </c>
      <c r="I55" s="29">
        <v>12289.3</v>
      </c>
      <c r="J55" s="29">
        <v>12998.3</v>
      </c>
      <c r="K55" s="29">
        <v>14176.2</v>
      </c>
      <c r="L55" s="29">
        <f>-609.1</f>
        <v>-609.1</v>
      </c>
      <c r="M55" s="29">
        <f>-804.6</f>
        <v>-804.6</v>
      </c>
      <c r="N55" s="29">
        <f>-811.6</f>
        <v>-811.6</v>
      </c>
      <c r="O55" s="29">
        <f t="shared" si="3"/>
        <v>11680.199999999999</v>
      </c>
      <c r="P55" s="29">
        <f t="shared" si="4"/>
        <v>12193.699999999999</v>
      </c>
      <c r="Q55" s="29">
        <f t="shared" si="5"/>
        <v>13364.6</v>
      </c>
    </row>
    <row r="56" spans="1:17" ht="78.75" x14ac:dyDescent="0.2">
      <c r="A56" s="22" t="s">
        <v>283</v>
      </c>
      <c r="B56" s="23">
        <v>24</v>
      </c>
      <c r="C56" s="24">
        <v>409</v>
      </c>
      <c r="D56" s="25">
        <v>3</v>
      </c>
      <c r="E56" s="26" t="s">
        <v>3</v>
      </c>
      <c r="F56" s="25" t="s">
        <v>2</v>
      </c>
      <c r="G56" s="27" t="s">
        <v>238</v>
      </c>
      <c r="H56" s="28" t="s">
        <v>7</v>
      </c>
      <c r="I56" s="29">
        <f>I57</f>
        <v>722</v>
      </c>
      <c r="J56" s="29">
        <f t="shared" ref="J56:K57" si="36">J57</f>
        <v>722</v>
      </c>
      <c r="K56" s="29">
        <f t="shared" si="36"/>
        <v>722</v>
      </c>
      <c r="L56" s="29"/>
      <c r="M56" s="29"/>
      <c r="N56" s="29"/>
      <c r="O56" s="29">
        <f t="shared" si="3"/>
        <v>722</v>
      </c>
      <c r="P56" s="29">
        <f t="shared" si="4"/>
        <v>722</v>
      </c>
      <c r="Q56" s="29">
        <f t="shared" si="5"/>
        <v>722</v>
      </c>
    </row>
    <row r="57" spans="1:17" x14ac:dyDescent="0.2">
      <c r="A57" s="22" t="s">
        <v>29</v>
      </c>
      <c r="B57" s="23">
        <v>24</v>
      </c>
      <c r="C57" s="24">
        <v>409</v>
      </c>
      <c r="D57" s="25">
        <v>3</v>
      </c>
      <c r="E57" s="26" t="s">
        <v>3</v>
      </c>
      <c r="F57" s="25" t="s">
        <v>2</v>
      </c>
      <c r="G57" s="27" t="s">
        <v>238</v>
      </c>
      <c r="H57" s="28">
        <v>500</v>
      </c>
      <c r="I57" s="29">
        <f>I58</f>
        <v>722</v>
      </c>
      <c r="J57" s="29">
        <f t="shared" si="36"/>
        <v>722</v>
      </c>
      <c r="K57" s="29">
        <f t="shared" si="36"/>
        <v>722</v>
      </c>
      <c r="L57" s="29"/>
      <c r="M57" s="29"/>
      <c r="N57" s="29"/>
      <c r="O57" s="29">
        <f t="shared" si="3"/>
        <v>722</v>
      </c>
      <c r="P57" s="29">
        <f t="shared" si="4"/>
        <v>722</v>
      </c>
      <c r="Q57" s="29">
        <f t="shared" si="5"/>
        <v>722</v>
      </c>
    </row>
    <row r="58" spans="1:17" x14ac:dyDescent="0.2">
      <c r="A58" s="22" t="s">
        <v>28</v>
      </c>
      <c r="B58" s="23">
        <v>24</v>
      </c>
      <c r="C58" s="24">
        <v>409</v>
      </c>
      <c r="D58" s="25">
        <v>3</v>
      </c>
      <c r="E58" s="26" t="s">
        <v>3</v>
      </c>
      <c r="F58" s="25" t="s">
        <v>2</v>
      </c>
      <c r="G58" s="27" t="s">
        <v>238</v>
      </c>
      <c r="H58" s="28">
        <v>540</v>
      </c>
      <c r="I58" s="29">
        <v>722</v>
      </c>
      <c r="J58" s="29">
        <v>722</v>
      </c>
      <c r="K58" s="29">
        <v>722</v>
      </c>
      <c r="L58" s="29"/>
      <c r="M58" s="29"/>
      <c r="N58" s="29"/>
      <c r="O58" s="29">
        <f t="shared" si="3"/>
        <v>722</v>
      </c>
      <c r="P58" s="29">
        <f t="shared" si="4"/>
        <v>722</v>
      </c>
      <c r="Q58" s="29">
        <f t="shared" si="5"/>
        <v>722</v>
      </c>
    </row>
    <row r="59" spans="1:17" x14ac:dyDescent="0.2">
      <c r="A59" s="22" t="s">
        <v>298</v>
      </c>
      <c r="B59" s="23">
        <v>24</v>
      </c>
      <c r="C59" s="24">
        <v>409</v>
      </c>
      <c r="D59" s="25">
        <v>3</v>
      </c>
      <c r="E59" s="26">
        <v>0</v>
      </c>
      <c r="F59" s="25" t="s">
        <v>299</v>
      </c>
      <c r="G59" s="27"/>
      <c r="H59" s="28"/>
      <c r="I59" s="29">
        <f>I60</f>
        <v>44700</v>
      </c>
      <c r="J59" s="29">
        <f t="shared" ref="J59:K59" si="37">J60</f>
        <v>45200</v>
      </c>
      <c r="K59" s="29">
        <f t="shared" si="37"/>
        <v>0</v>
      </c>
      <c r="L59" s="29"/>
      <c r="M59" s="29"/>
      <c r="N59" s="29"/>
      <c r="O59" s="29">
        <f t="shared" si="3"/>
        <v>44700</v>
      </c>
      <c r="P59" s="29">
        <f t="shared" si="4"/>
        <v>45200</v>
      </c>
      <c r="Q59" s="29">
        <f t="shared" si="5"/>
        <v>0</v>
      </c>
    </row>
    <row r="60" spans="1:17" ht="56.25" x14ac:dyDescent="0.2">
      <c r="A60" s="33" t="s">
        <v>297</v>
      </c>
      <c r="B60" s="23">
        <v>24</v>
      </c>
      <c r="C60" s="24">
        <v>409</v>
      </c>
      <c r="D60" s="25">
        <v>3</v>
      </c>
      <c r="E60" s="26">
        <v>0</v>
      </c>
      <c r="F60" s="25" t="str">
        <f>F59</f>
        <v>R1</v>
      </c>
      <c r="G60" s="27" t="s">
        <v>296</v>
      </c>
      <c r="H60" s="28"/>
      <c r="I60" s="29">
        <f>I61</f>
        <v>44700</v>
      </c>
      <c r="J60" s="29">
        <f t="shared" ref="J60:K60" si="38">J61</f>
        <v>45200</v>
      </c>
      <c r="K60" s="29">
        <f t="shared" si="38"/>
        <v>0</v>
      </c>
      <c r="L60" s="29"/>
      <c r="M60" s="29"/>
      <c r="N60" s="29"/>
      <c r="O60" s="29">
        <f t="shared" si="3"/>
        <v>44700</v>
      </c>
      <c r="P60" s="29">
        <f t="shared" si="4"/>
        <v>45200</v>
      </c>
      <c r="Q60" s="29">
        <f t="shared" si="5"/>
        <v>0</v>
      </c>
    </row>
    <row r="61" spans="1:17" ht="22.5" x14ac:dyDescent="0.2">
      <c r="A61" s="22" t="s">
        <v>14</v>
      </c>
      <c r="B61" s="23">
        <v>24</v>
      </c>
      <c r="C61" s="24">
        <v>409</v>
      </c>
      <c r="D61" s="25">
        <v>3</v>
      </c>
      <c r="E61" s="26">
        <v>0</v>
      </c>
      <c r="F61" s="25" t="str">
        <f>F60</f>
        <v>R1</v>
      </c>
      <c r="G61" s="27" t="s">
        <v>296</v>
      </c>
      <c r="H61" s="28">
        <v>200</v>
      </c>
      <c r="I61" s="29">
        <f>I62</f>
        <v>44700</v>
      </c>
      <c r="J61" s="29">
        <f t="shared" ref="J61:K61" si="39">J62</f>
        <v>45200</v>
      </c>
      <c r="K61" s="29">
        <f t="shared" si="39"/>
        <v>0</v>
      </c>
      <c r="L61" s="29"/>
      <c r="M61" s="29"/>
      <c r="N61" s="29"/>
      <c r="O61" s="29">
        <f t="shared" si="3"/>
        <v>44700</v>
      </c>
      <c r="P61" s="29">
        <f t="shared" si="4"/>
        <v>45200</v>
      </c>
      <c r="Q61" s="29">
        <f t="shared" si="5"/>
        <v>0</v>
      </c>
    </row>
    <row r="62" spans="1:17" ht="22.5" x14ac:dyDescent="0.2">
      <c r="A62" s="22" t="s">
        <v>13</v>
      </c>
      <c r="B62" s="23">
        <v>24</v>
      </c>
      <c r="C62" s="24">
        <v>409</v>
      </c>
      <c r="D62" s="25">
        <v>3</v>
      </c>
      <c r="E62" s="26">
        <v>0</v>
      </c>
      <c r="F62" s="25" t="str">
        <f>F60</f>
        <v>R1</v>
      </c>
      <c r="G62" s="27" t="s">
        <v>296</v>
      </c>
      <c r="H62" s="28">
        <v>240</v>
      </c>
      <c r="I62" s="29">
        <v>44700</v>
      </c>
      <c r="J62" s="29">
        <v>45200</v>
      </c>
      <c r="K62" s="29">
        <v>0</v>
      </c>
      <c r="L62" s="29"/>
      <c r="M62" s="29"/>
      <c r="N62" s="29"/>
      <c r="O62" s="29">
        <f t="shared" si="3"/>
        <v>44700</v>
      </c>
      <c r="P62" s="29">
        <f t="shared" si="4"/>
        <v>45200</v>
      </c>
      <c r="Q62" s="29">
        <f t="shared" si="5"/>
        <v>0</v>
      </c>
    </row>
    <row r="63" spans="1:17" x14ac:dyDescent="0.2">
      <c r="A63" s="22" t="s">
        <v>107</v>
      </c>
      <c r="B63" s="23">
        <v>24</v>
      </c>
      <c r="C63" s="24">
        <v>412</v>
      </c>
      <c r="D63" s="25" t="s">
        <v>7</v>
      </c>
      <c r="E63" s="26" t="s">
        <v>7</v>
      </c>
      <c r="F63" s="25" t="s">
        <v>7</v>
      </c>
      <c r="G63" s="27" t="s">
        <v>7</v>
      </c>
      <c r="H63" s="28" t="s">
        <v>7</v>
      </c>
      <c r="I63" s="29">
        <f>I64</f>
        <v>11071.300000000001</v>
      </c>
      <c r="J63" s="29">
        <f t="shared" ref="J63:K63" si="40">J64</f>
        <v>9888.5999999999985</v>
      </c>
      <c r="K63" s="29">
        <f t="shared" si="40"/>
        <v>10244.099999999999</v>
      </c>
      <c r="L63" s="29"/>
      <c r="M63" s="29"/>
      <c r="N63" s="29"/>
      <c r="O63" s="29">
        <f t="shared" si="3"/>
        <v>11071.300000000001</v>
      </c>
      <c r="P63" s="29">
        <f t="shared" si="4"/>
        <v>9888.5999999999985</v>
      </c>
      <c r="Q63" s="29">
        <f t="shared" si="5"/>
        <v>10244.099999999999</v>
      </c>
    </row>
    <row r="64" spans="1:17" ht="48.75" customHeight="1" x14ac:dyDescent="0.2">
      <c r="A64" s="32" t="s">
        <v>327</v>
      </c>
      <c r="B64" s="23">
        <v>24</v>
      </c>
      <c r="C64" s="24">
        <v>412</v>
      </c>
      <c r="D64" s="25" t="s">
        <v>174</v>
      </c>
      <c r="E64" s="26">
        <v>0</v>
      </c>
      <c r="F64" s="25" t="s">
        <v>2</v>
      </c>
      <c r="G64" s="27" t="s">
        <v>9</v>
      </c>
      <c r="H64" s="28" t="s">
        <v>7</v>
      </c>
      <c r="I64" s="29">
        <f>I65+I74</f>
        <v>11071.300000000001</v>
      </c>
      <c r="J64" s="29">
        <f t="shared" ref="J64:K64" si="41">J65+J74</f>
        <v>9888.5999999999985</v>
      </c>
      <c r="K64" s="29">
        <f t="shared" si="41"/>
        <v>10244.099999999999</v>
      </c>
      <c r="L64" s="29"/>
      <c r="M64" s="29"/>
      <c r="N64" s="29"/>
      <c r="O64" s="29">
        <f t="shared" si="3"/>
        <v>11071.300000000001</v>
      </c>
      <c r="P64" s="29">
        <f t="shared" si="4"/>
        <v>9888.5999999999985</v>
      </c>
      <c r="Q64" s="29">
        <f t="shared" si="5"/>
        <v>10244.099999999999</v>
      </c>
    </row>
    <row r="65" spans="1:17" ht="41.45" customHeight="1" x14ac:dyDescent="0.2">
      <c r="A65" s="32" t="s">
        <v>354</v>
      </c>
      <c r="B65" s="23">
        <v>24</v>
      </c>
      <c r="C65" s="24">
        <v>412</v>
      </c>
      <c r="D65" s="25" t="s">
        <v>174</v>
      </c>
      <c r="E65" s="26">
        <v>1</v>
      </c>
      <c r="F65" s="25" t="s">
        <v>2</v>
      </c>
      <c r="G65" s="27" t="s">
        <v>9</v>
      </c>
      <c r="H65" s="28"/>
      <c r="I65" s="29">
        <f>I66</f>
        <v>9604.7000000000007</v>
      </c>
      <c r="J65" s="29">
        <f t="shared" ref="J65:K65" si="42">J66</f>
        <v>9888.5999999999985</v>
      </c>
      <c r="K65" s="29">
        <f t="shared" si="42"/>
        <v>10244.099999999999</v>
      </c>
      <c r="L65" s="29"/>
      <c r="M65" s="29"/>
      <c r="N65" s="29"/>
      <c r="O65" s="29">
        <f t="shared" si="3"/>
        <v>9604.7000000000007</v>
      </c>
      <c r="P65" s="29">
        <f t="shared" si="4"/>
        <v>9888.5999999999985</v>
      </c>
      <c r="Q65" s="29">
        <f t="shared" si="5"/>
        <v>10244.099999999999</v>
      </c>
    </row>
    <row r="66" spans="1:17" ht="22.5" x14ac:dyDescent="0.2">
      <c r="A66" s="22" t="s">
        <v>74</v>
      </c>
      <c r="B66" s="23">
        <v>24</v>
      </c>
      <c r="C66" s="24">
        <v>412</v>
      </c>
      <c r="D66" s="25" t="s">
        <v>174</v>
      </c>
      <c r="E66" s="26">
        <v>1</v>
      </c>
      <c r="F66" s="25" t="s">
        <v>2</v>
      </c>
      <c r="G66" s="27" t="s">
        <v>70</v>
      </c>
      <c r="H66" s="28" t="s">
        <v>7</v>
      </c>
      <c r="I66" s="29">
        <f>I67+I69+I71</f>
        <v>9604.7000000000007</v>
      </c>
      <c r="J66" s="29">
        <f>J67+J69+J71</f>
        <v>9888.5999999999985</v>
      </c>
      <c r="K66" s="29">
        <f>K67+K69+K71</f>
        <v>10244.099999999999</v>
      </c>
      <c r="L66" s="29"/>
      <c r="M66" s="29"/>
      <c r="N66" s="29"/>
      <c r="O66" s="29">
        <f t="shared" si="3"/>
        <v>9604.7000000000007</v>
      </c>
      <c r="P66" s="29">
        <f t="shared" si="4"/>
        <v>9888.5999999999985</v>
      </c>
      <c r="Q66" s="29">
        <f t="shared" si="5"/>
        <v>10244.099999999999</v>
      </c>
    </row>
    <row r="67" spans="1:17" ht="45" x14ac:dyDescent="0.2">
      <c r="A67" s="22" t="s">
        <v>6</v>
      </c>
      <c r="B67" s="23">
        <v>24</v>
      </c>
      <c r="C67" s="24">
        <v>412</v>
      </c>
      <c r="D67" s="25" t="s">
        <v>174</v>
      </c>
      <c r="E67" s="26">
        <v>1</v>
      </c>
      <c r="F67" s="25" t="s">
        <v>2</v>
      </c>
      <c r="G67" s="27" t="s">
        <v>70</v>
      </c>
      <c r="H67" s="28">
        <v>100</v>
      </c>
      <c r="I67" s="29">
        <f>I68</f>
        <v>8859.5</v>
      </c>
      <c r="J67" s="29">
        <f>J68</f>
        <v>9143.2999999999993</v>
      </c>
      <c r="K67" s="29">
        <f>K68</f>
        <v>9498.7999999999993</v>
      </c>
      <c r="L67" s="29"/>
      <c r="M67" s="29"/>
      <c r="N67" s="29"/>
      <c r="O67" s="29">
        <f t="shared" si="3"/>
        <v>8859.5</v>
      </c>
      <c r="P67" s="29">
        <f t="shared" si="4"/>
        <v>9143.2999999999993</v>
      </c>
      <c r="Q67" s="29">
        <f t="shared" si="5"/>
        <v>9498.7999999999993</v>
      </c>
    </row>
    <row r="68" spans="1:17" x14ac:dyDescent="0.2">
      <c r="A68" s="22" t="s">
        <v>73</v>
      </c>
      <c r="B68" s="23">
        <v>24</v>
      </c>
      <c r="C68" s="24">
        <v>412</v>
      </c>
      <c r="D68" s="25" t="s">
        <v>174</v>
      </c>
      <c r="E68" s="26">
        <v>1</v>
      </c>
      <c r="F68" s="25" t="s">
        <v>2</v>
      </c>
      <c r="G68" s="27" t="s">
        <v>70</v>
      </c>
      <c r="H68" s="28">
        <v>110</v>
      </c>
      <c r="I68" s="29">
        <v>8859.5</v>
      </c>
      <c r="J68" s="29">
        <v>9143.2999999999993</v>
      </c>
      <c r="K68" s="29">
        <v>9498.7999999999993</v>
      </c>
      <c r="L68" s="29"/>
      <c r="M68" s="29"/>
      <c r="N68" s="29"/>
      <c r="O68" s="29">
        <f t="shared" si="3"/>
        <v>8859.5</v>
      </c>
      <c r="P68" s="29">
        <f t="shared" si="4"/>
        <v>9143.2999999999993</v>
      </c>
      <c r="Q68" s="29">
        <f t="shared" si="5"/>
        <v>9498.7999999999993</v>
      </c>
    </row>
    <row r="69" spans="1:17" ht="22.5" x14ac:dyDescent="0.2">
      <c r="A69" s="22" t="s">
        <v>14</v>
      </c>
      <c r="B69" s="23">
        <v>24</v>
      </c>
      <c r="C69" s="24">
        <v>412</v>
      </c>
      <c r="D69" s="25" t="s">
        <v>174</v>
      </c>
      <c r="E69" s="26">
        <v>1</v>
      </c>
      <c r="F69" s="25" t="s">
        <v>2</v>
      </c>
      <c r="G69" s="27" t="s">
        <v>70</v>
      </c>
      <c r="H69" s="28">
        <v>200</v>
      </c>
      <c r="I69" s="29">
        <f>I70</f>
        <v>665.2</v>
      </c>
      <c r="J69" s="29">
        <f>J70</f>
        <v>665.3</v>
      </c>
      <c r="K69" s="29">
        <f>K70</f>
        <v>665.3</v>
      </c>
      <c r="L69" s="29"/>
      <c r="M69" s="29"/>
      <c r="N69" s="29"/>
      <c r="O69" s="29">
        <f t="shared" si="3"/>
        <v>665.2</v>
      </c>
      <c r="P69" s="29">
        <f t="shared" si="4"/>
        <v>665.3</v>
      </c>
      <c r="Q69" s="29">
        <f t="shared" si="5"/>
        <v>665.3</v>
      </c>
    </row>
    <row r="70" spans="1:17" ht="22.5" x14ac:dyDescent="0.2">
      <c r="A70" s="22" t="s">
        <v>13</v>
      </c>
      <c r="B70" s="23">
        <v>24</v>
      </c>
      <c r="C70" s="24">
        <v>412</v>
      </c>
      <c r="D70" s="25" t="s">
        <v>174</v>
      </c>
      <c r="E70" s="26">
        <v>1</v>
      </c>
      <c r="F70" s="25" t="s">
        <v>2</v>
      </c>
      <c r="G70" s="27" t="s">
        <v>70</v>
      </c>
      <c r="H70" s="28">
        <v>240</v>
      </c>
      <c r="I70" s="29">
        <v>665.2</v>
      </c>
      <c r="J70" s="29">
        <v>665.3</v>
      </c>
      <c r="K70" s="29">
        <v>665.3</v>
      </c>
      <c r="L70" s="29"/>
      <c r="M70" s="29"/>
      <c r="N70" s="29"/>
      <c r="O70" s="29">
        <f t="shared" si="3"/>
        <v>665.2</v>
      </c>
      <c r="P70" s="29">
        <f t="shared" si="4"/>
        <v>665.3</v>
      </c>
      <c r="Q70" s="29">
        <f t="shared" si="5"/>
        <v>665.3</v>
      </c>
    </row>
    <row r="71" spans="1:17" x14ac:dyDescent="0.2">
      <c r="A71" s="22" t="s">
        <v>72</v>
      </c>
      <c r="B71" s="23">
        <v>24</v>
      </c>
      <c r="C71" s="24">
        <v>412</v>
      </c>
      <c r="D71" s="25" t="s">
        <v>174</v>
      </c>
      <c r="E71" s="26">
        <v>1</v>
      </c>
      <c r="F71" s="25" t="s">
        <v>2</v>
      </c>
      <c r="G71" s="27" t="s">
        <v>70</v>
      </c>
      <c r="H71" s="28">
        <v>800</v>
      </c>
      <c r="I71" s="29">
        <f>I72</f>
        <v>80</v>
      </c>
      <c r="J71" s="29">
        <f>J72</f>
        <v>80</v>
      </c>
      <c r="K71" s="29">
        <f>K72</f>
        <v>80</v>
      </c>
      <c r="L71" s="29"/>
      <c r="M71" s="29"/>
      <c r="N71" s="29"/>
      <c r="O71" s="29">
        <f t="shared" si="3"/>
        <v>80</v>
      </c>
      <c r="P71" s="29">
        <f t="shared" si="4"/>
        <v>80</v>
      </c>
      <c r="Q71" s="29">
        <f t="shared" si="5"/>
        <v>80</v>
      </c>
    </row>
    <row r="72" spans="1:17" x14ac:dyDescent="0.2">
      <c r="A72" s="22" t="s">
        <v>71</v>
      </c>
      <c r="B72" s="23">
        <v>24</v>
      </c>
      <c r="C72" s="24">
        <v>412</v>
      </c>
      <c r="D72" s="25" t="s">
        <v>174</v>
      </c>
      <c r="E72" s="26">
        <v>1</v>
      </c>
      <c r="F72" s="25">
        <v>0</v>
      </c>
      <c r="G72" s="27" t="s">
        <v>70</v>
      </c>
      <c r="H72" s="28">
        <v>850</v>
      </c>
      <c r="I72" s="29">
        <v>80</v>
      </c>
      <c r="J72" s="29">
        <v>80</v>
      </c>
      <c r="K72" s="29">
        <v>80</v>
      </c>
      <c r="L72" s="29"/>
      <c r="M72" s="29"/>
      <c r="N72" s="29"/>
      <c r="O72" s="29">
        <f t="shared" si="3"/>
        <v>80</v>
      </c>
      <c r="P72" s="29">
        <f t="shared" si="4"/>
        <v>80</v>
      </c>
      <c r="Q72" s="29">
        <f t="shared" si="5"/>
        <v>80</v>
      </c>
    </row>
    <row r="73" spans="1:17" ht="17.100000000000001" customHeight="1" x14ac:dyDescent="0.2">
      <c r="A73" s="32" t="s">
        <v>338</v>
      </c>
      <c r="B73" s="23">
        <v>24</v>
      </c>
      <c r="C73" s="24">
        <v>412</v>
      </c>
      <c r="D73" s="25">
        <v>2</v>
      </c>
      <c r="E73" s="26">
        <v>3</v>
      </c>
      <c r="F73" s="25">
        <v>0</v>
      </c>
      <c r="G73" s="27">
        <v>0</v>
      </c>
      <c r="H73" s="28"/>
      <c r="I73" s="29">
        <f>I74</f>
        <v>1466.6</v>
      </c>
      <c r="J73" s="29">
        <f t="shared" ref="J73:K73" si="43">J74</f>
        <v>0</v>
      </c>
      <c r="K73" s="29">
        <f t="shared" si="43"/>
        <v>0</v>
      </c>
      <c r="L73" s="29"/>
      <c r="M73" s="29"/>
      <c r="N73" s="29"/>
      <c r="O73" s="29">
        <f t="shared" si="3"/>
        <v>1466.6</v>
      </c>
      <c r="P73" s="29">
        <f t="shared" si="4"/>
        <v>0</v>
      </c>
      <c r="Q73" s="29">
        <f t="shared" si="5"/>
        <v>0</v>
      </c>
    </row>
    <row r="74" spans="1:17" ht="38.1" customHeight="1" x14ac:dyDescent="0.2">
      <c r="A74" s="22" t="s">
        <v>380</v>
      </c>
      <c r="B74" s="23">
        <v>24</v>
      </c>
      <c r="C74" s="24">
        <v>412</v>
      </c>
      <c r="D74" s="25">
        <v>2</v>
      </c>
      <c r="E74" s="26">
        <v>3</v>
      </c>
      <c r="F74" s="25">
        <v>0</v>
      </c>
      <c r="G74" s="27">
        <v>88320</v>
      </c>
      <c r="H74" s="28"/>
      <c r="I74" s="29">
        <f>I75</f>
        <v>1466.6</v>
      </c>
      <c r="J74" s="29">
        <f t="shared" ref="J74:K74" si="44">J75</f>
        <v>0</v>
      </c>
      <c r="K74" s="29">
        <f t="shared" si="44"/>
        <v>0</v>
      </c>
      <c r="L74" s="29"/>
      <c r="M74" s="29"/>
      <c r="N74" s="29"/>
      <c r="O74" s="29">
        <f t="shared" si="3"/>
        <v>1466.6</v>
      </c>
      <c r="P74" s="29">
        <f t="shared" si="4"/>
        <v>0</v>
      </c>
      <c r="Q74" s="29">
        <f t="shared" si="5"/>
        <v>0</v>
      </c>
    </row>
    <row r="75" spans="1:17" ht="18" customHeight="1" x14ac:dyDescent="0.2">
      <c r="A75" s="22" t="s">
        <v>29</v>
      </c>
      <c r="B75" s="23">
        <v>24</v>
      </c>
      <c r="C75" s="24">
        <v>412</v>
      </c>
      <c r="D75" s="25">
        <v>2</v>
      </c>
      <c r="E75" s="26">
        <v>3</v>
      </c>
      <c r="F75" s="25">
        <v>0</v>
      </c>
      <c r="G75" s="27">
        <v>88320</v>
      </c>
      <c r="H75" s="28">
        <v>500</v>
      </c>
      <c r="I75" s="29">
        <f>I76</f>
        <v>1466.6</v>
      </c>
      <c r="J75" s="29">
        <f t="shared" ref="J75:K75" si="45">J76</f>
        <v>0</v>
      </c>
      <c r="K75" s="29">
        <f t="shared" si="45"/>
        <v>0</v>
      </c>
      <c r="L75" s="29"/>
      <c r="M75" s="29"/>
      <c r="N75" s="29"/>
      <c r="O75" s="29">
        <f t="shared" si="3"/>
        <v>1466.6</v>
      </c>
      <c r="P75" s="29">
        <f t="shared" si="4"/>
        <v>0</v>
      </c>
      <c r="Q75" s="29">
        <f t="shared" si="5"/>
        <v>0</v>
      </c>
    </row>
    <row r="76" spans="1:17" ht="18.95" customHeight="1" x14ac:dyDescent="0.2">
      <c r="A76" s="22" t="s">
        <v>28</v>
      </c>
      <c r="B76" s="23">
        <v>24</v>
      </c>
      <c r="C76" s="24">
        <v>412</v>
      </c>
      <c r="D76" s="25">
        <v>2</v>
      </c>
      <c r="E76" s="26">
        <v>3</v>
      </c>
      <c r="F76" s="25">
        <v>0</v>
      </c>
      <c r="G76" s="27">
        <v>88320</v>
      </c>
      <c r="H76" s="28">
        <v>540</v>
      </c>
      <c r="I76" s="29">
        <v>1466.6</v>
      </c>
      <c r="J76" s="29">
        <v>0</v>
      </c>
      <c r="K76" s="29">
        <v>0</v>
      </c>
      <c r="L76" s="29"/>
      <c r="M76" s="29"/>
      <c r="N76" s="29"/>
      <c r="O76" s="29">
        <f t="shared" si="3"/>
        <v>1466.6</v>
      </c>
      <c r="P76" s="29">
        <f t="shared" si="4"/>
        <v>0</v>
      </c>
      <c r="Q76" s="29">
        <f t="shared" si="5"/>
        <v>0</v>
      </c>
    </row>
    <row r="77" spans="1:17" ht="18.600000000000001" customHeight="1" x14ac:dyDescent="0.2">
      <c r="A77" s="22" t="s">
        <v>237</v>
      </c>
      <c r="B77" s="23">
        <v>24</v>
      </c>
      <c r="C77" s="24">
        <v>500</v>
      </c>
      <c r="D77" s="25" t="s">
        <v>7</v>
      </c>
      <c r="E77" s="26" t="s">
        <v>7</v>
      </c>
      <c r="F77" s="25" t="s">
        <v>7</v>
      </c>
      <c r="G77" s="27" t="s">
        <v>7</v>
      </c>
      <c r="H77" s="28" t="s">
        <v>7</v>
      </c>
      <c r="I77" s="29">
        <f>I78+I92+I121+I104</f>
        <v>62347.600000000006</v>
      </c>
      <c r="J77" s="29">
        <f t="shared" ref="J77:K77" si="46">J78+J92+J121+J104</f>
        <v>47307.7</v>
      </c>
      <c r="K77" s="29">
        <f t="shared" si="46"/>
        <v>83904.700000000012</v>
      </c>
      <c r="L77" s="29">
        <f>L78+L92+L104+L121</f>
        <v>-24181.36562</v>
      </c>
      <c r="M77" s="29">
        <f t="shared" ref="M77:N77" si="47">M78+M92+M104+M121</f>
        <v>-27757.843089999998</v>
      </c>
      <c r="N77" s="29">
        <f t="shared" si="47"/>
        <v>6097.3766100000003</v>
      </c>
      <c r="O77" s="29">
        <f t="shared" si="3"/>
        <v>38166.234380000009</v>
      </c>
      <c r="P77" s="29">
        <f t="shared" si="4"/>
        <v>19549.856909999999</v>
      </c>
      <c r="Q77" s="29">
        <f t="shared" si="5"/>
        <v>90002.076610000018</v>
      </c>
    </row>
    <row r="78" spans="1:17" x14ac:dyDescent="0.2">
      <c r="A78" s="22" t="s">
        <v>236</v>
      </c>
      <c r="B78" s="23">
        <v>24</v>
      </c>
      <c r="C78" s="24">
        <v>501</v>
      </c>
      <c r="D78" s="25" t="s">
        <v>7</v>
      </c>
      <c r="E78" s="26" t="s">
        <v>7</v>
      </c>
      <c r="F78" s="25" t="s">
        <v>7</v>
      </c>
      <c r="G78" s="27" t="s">
        <v>7</v>
      </c>
      <c r="H78" s="28" t="s">
        <v>7</v>
      </c>
      <c r="I78" s="29">
        <f>I79</f>
        <v>38908.400000000001</v>
      </c>
      <c r="J78" s="29">
        <f t="shared" ref="J78:K78" si="48">J79</f>
        <v>37340.199999999997</v>
      </c>
      <c r="K78" s="29">
        <f t="shared" si="48"/>
        <v>73641.700000000012</v>
      </c>
      <c r="L78" s="29">
        <f>L79</f>
        <v>-35017.5</v>
      </c>
      <c r="M78" s="29">
        <f>M79</f>
        <v>-33606.1</v>
      </c>
      <c r="N78" s="29"/>
      <c r="O78" s="29">
        <f t="shared" si="3"/>
        <v>3890.9000000000015</v>
      </c>
      <c r="P78" s="29">
        <f t="shared" si="4"/>
        <v>3734.0999999999985</v>
      </c>
      <c r="Q78" s="29">
        <f t="shared" si="5"/>
        <v>73641.700000000012</v>
      </c>
    </row>
    <row r="79" spans="1:17" ht="45" x14ac:dyDescent="0.2">
      <c r="A79" s="32" t="s">
        <v>327</v>
      </c>
      <c r="B79" s="23">
        <v>24</v>
      </c>
      <c r="C79" s="24">
        <v>501</v>
      </c>
      <c r="D79" s="25" t="s">
        <v>174</v>
      </c>
      <c r="E79" s="26" t="s">
        <v>3</v>
      </c>
      <c r="F79" s="25" t="s">
        <v>2</v>
      </c>
      <c r="G79" s="27" t="s">
        <v>9</v>
      </c>
      <c r="H79" s="28" t="s">
        <v>7</v>
      </c>
      <c r="I79" s="29">
        <f>I80+I84</f>
        <v>38908.400000000001</v>
      </c>
      <c r="J79" s="29">
        <f t="shared" ref="J79:K79" si="49">J80+J84</f>
        <v>37340.199999999997</v>
      </c>
      <c r="K79" s="29">
        <f t="shared" si="49"/>
        <v>73641.700000000012</v>
      </c>
      <c r="L79" s="29">
        <f>L80+L84</f>
        <v>-35017.5</v>
      </c>
      <c r="M79" s="29">
        <f>M80+M84</f>
        <v>-33606.1</v>
      </c>
      <c r="N79" s="29"/>
      <c r="O79" s="29">
        <f t="shared" ref="O79:O163" si="50">I79+L79</f>
        <v>3890.9000000000015</v>
      </c>
      <c r="P79" s="29">
        <f t="shared" ref="P79:P163" si="51">J79+M79</f>
        <v>3734.0999999999985</v>
      </c>
      <c r="Q79" s="29">
        <f t="shared" ref="Q79:Q163" si="52">K79+N79</f>
        <v>73641.700000000012</v>
      </c>
    </row>
    <row r="80" spans="1:17" x14ac:dyDescent="0.2">
      <c r="A80" s="32" t="s">
        <v>338</v>
      </c>
      <c r="B80" s="23">
        <v>24</v>
      </c>
      <c r="C80" s="24">
        <v>501</v>
      </c>
      <c r="D80" s="25" t="s">
        <v>174</v>
      </c>
      <c r="E80" s="26">
        <v>3</v>
      </c>
      <c r="F80" s="25">
        <v>0</v>
      </c>
      <c r="G80" s="27">
        <v>0</v>
      </c>
      <c r="H80" s="28"/>
      <c r="I80" s="29">
        <f>I81</f>
        <v>38908.400000000001</v>
      </c>
      <c r="J80" s="29">
        <f t="shared" ref="J80:K80" si="53">J81</f>
        <v>37340.199999999997</v>
      </c>
      <c r="K80" s="29">
        <f t="shared" si="53"/>
        <v>0</v>
      </c>
      <c r="L80" s="29">
        <f t="shared" ref="L80:M82" si="54">L81</f>
        <v>-35017.5</v>
      </c>
      <c r="M80" s="29">
        <f t="shared" si="54"/>
        <v>-33606.1</v>
      </c>
      <c r="N80" s="29"/>
      <c r="O80" s="29">
        <f t="shared" si="50"/>
        <v>3890.9000000000015</v>
      </c>
      <c r="P80" s="29">
        <f t="shared" si="51"/>
        <v>3734.0999999999985</v>
      </c>
      <c r="Q80" s="29">
        <f t="shared" si="52"/>
        <v>0</v>
      </c>
    </row>
    <row r="81" spans="1:17" ht="70.5" customHeight="1" x14ac:dyDescent="0.2">
      <c r="A81" s="22" t="s">
        <v>368</v>
      </c>
      <c r="B81" s="23">
        <v>24</v>
      </c>
      <c r="C81" s="24">
        <v>501</v>
      </c>
      <c r="D81" s="25" t="s">
        <v>174</v>
      </c>
      <c r="E81" s="26">
        <v>3</v>
      </c>
      <c r="F81" s="25" t="s">
        <v>2</v>
      </c>
      <c r="G81" s="27" t="s">
        <v>398</v>
      </c>
      <c r="H81" s="28" t="s">
        <v>7</v>
      </c>
      <c r="I81" s="29">
        <f>I82</f>
        <v>38908.400000000001</v>
      </c>
      <c r="J81" s="29">
        <f t="shared" ref="J81:K81" si="55">J82</f>
        <v>37340.199999999997</v>
      </c>
      <c r="K81" s="29">
        <f t="shared" si="55"/>
        <v>0</v>
      </c>
      <c r="L81" s="29">
        <f t="shared" si="54"/>
        <v>-35017.5</v>
      </c>
      <c r="M81" s="29">
        <f t="shared" si="54"/>
        <v>-33606.1</v>
      </c>
      <c r="N81" s="29"/>
      <c r="O81" s="29">
        <f t="shared" si="50"/>
        <v>3890.9000000000015</v>
      </c>
      <c r="P81" s="29">
        <f t="shared" si="51"/>
        <v>3734.0999999999985</v>
      </c>
      <c r="Q81" s="29">
        <f t="shared" si="52"/>
        <v>0</v>
      </c>
    </row>
    <row r="82" spans="1:17" x14ac:dyDescent="0.2">
      <c r="A82" s="22" t="s">
        <v>29</v>
      </c>
      <c r="B82" s="23">
        <v>24</v>
      </c>
      <c r="C82" s="24">
        <v>501</v>
      </c>
      <c r="D82" s="25" t="s">
        <v>174</v>
      </c>
      <c r="E82" s="26">
        <v>3</v>
      </c>
      <c r="F82" s="25" t="s">
        <v>2</v>
      </c>
      <c r="G82" s="27" t="s">
        <v>398</v>
      </c>
      <c r="H82" s="28">
        <v>500</v>
      </c>
      <c r="I82" s="29">
        <f>I83</f>
        <v>38908.400000000001</v>
      </c>
      <c r="J82" s="29">
        <f t="shared" ref="J82:K82" si="56">J83</f>
        <v>37340.199999999997</v>
      </c>
      <c r="K82" s="29">
        <f t="shared" si="56"/>
        <v>0</v>
      </c>
      <c r="L82" s="29">
        <f t="shared" si="54"/>
        <v>-35017.5</v>
      </c>
      <c r="M82" s="29">
        <f t="shared" si="54"/>
        <v>-33606.1</v>
      </c>
      <c r="N82" s="29"/>
      <c r="O82" s="29">
        <f t="shared" si="50"/>
        <v>3890.9000000000015</v>
      </c>
      <c r="P82" s="29">
        <f t="shared" si="51"/>
        <v>3734.0999999999985</v>
      </c>
      <c r="Q82" s="29">
        <f t="shared" si="52"/>
        <v>0</v>
      </c>
    </row>
    <row r="83" spans="1:17" x14ac:dyDescent="0.2">
      <c r="A83" s="22" t="s">
        <v>28</v>
      </c>
      <c r="B83" s="23">
        <v>24</v>
      </c>
      <c r="C83" s="24">
        <v>501</v>
      </c>
      <c r="D83" s="25" t="s">
        <v>174</v>
      </c>
      <c r="E83" s="26">
        <v>3</v>
      </c>
      <c r="F83" s="25" t="s">
        <v>2</v>
      </c>
      <c r="G83" s="27" t="s">
        <v>398</v>
      </c>
      <c r="H83" s="28">
        <v>540</v>
      </c>
      <c r="I83" s="29">
        <v>38908.400000000001</v>
      </c>
      <c r="J83" s="29">
        <v>37340.199999999997</v>
      </c>
      <c r="K83" s="29">
        <v>0</v>
      </c>
      <c r="L83" s="29">
        <f>-35017.5</f>
        <v>-35017.5</v>
      </c>
      <c r="M83" s="29">
        <v>-33606.1</v>
      </c>
      <c r="N83" s="29"/>
      <c r="O83" s="29">
        <f t="shared" si="50"/>
        <v>3890.9000000000015</v>
      </c>
      <c r="P83" s="29">
        <f t="shared" si="51"/>
        <v>3734.0999999999985</v>
      </c>
      <c r="Q83" s="29">
        <f t="shared" si="52"/>
        <v>0</v>
      </c>
    </row>
    <row r="84" spans="1:17" x14ac:dyDescent="0.2">
      <c r="A84" s="22" t="s">
        <v>376</v>
      </c>
      <c r="B84" s="23">
        <v>24</v>
      </c>
      <c r="C84" s="24">
        <v>501</v>
      </c>
      <c r="D84" s="25" t="s">
        <v>174</v>
      </c>
      <c r="E84" s="26">
        <v>4</v>
      </c>
      <c r="F84" s="25">
        <v>0</v>
      </c>
      <c r="G84" s="27">
        <v>0</v>
      </c>
      <c r="H84" s="28"/>
      <c r="I84" s="29">
        <f>I85</f>
        <v>0</v>
      </c>
      <c r="J84" s="29">
        <f t="shared" ref="J84:K84" si="57">J85</f>
        <v>0</v>
      </c>
      <c r="K84" s="29">
        <f t="shared" si="57"/>
        <v>73641.700000000012</v>
      </c>
      <c r="L84" s="29"/>
      <c r="M84" s="29"/>
      <c r="N84" s="29"/>
      <c r="O84" s="29">
        <f t="shared" si="50"/>
        <v>0</v>
      </c>
      <c r="P84" s="29">
        <f t="shared" si="51"/>
        <v>0</v>
      </c>
      <c r="Q84" s="29">
        <f t="shared" si="52"/>
        <v>73641.700000000012</v>
      </c>
    </row>
    <row r="85" spans="1:17" ht="33.75" x14ac:dyDescent="0.2">
      <c r="A85" s="22" t="s">
        <v>357</v>
      </c>
      <c r="B85" s="23">
        <v>24</v>
      </c>
      <c r="C85" s="24">
        <v>501</v>
      </c>
      <c r="D85" s="25">
        <v>2</v>
      </c>
      <c r="E85" s="26">
        <v>4</v>
      </c>
      <c r="F85" s="25" t="s">
        <v>355</v>
      </c>
      <c r="G85" s="27">
        <v>0</v>
      </c>
      <c r="H85" s="28"/>
      <c r="I85" s="29">
        <f>I86+I89</f>
        <v>0</v>
      </c>
      <c r="J85" s="29">
        <f t="shared" ref="J85:K85" si="58">J86+J89</f>
        <v>0</v>
      </c>
      <c r="K85" s="29">
        <f t="shared" si="58"/>
        <v>73641.700000000012</v>
      </c>
      <c r="L85" s="29"/>
      <c r="M85" s="29"/>
      <c r="N85" s="29"/>
      <c r="O85" s="29">
        <f t="shared" si="50"/>
        <v>0</v>
      </c>
      <c r="P85" s="29">
        <f t="shared" si="51"/>
        <v>0</v>
      </c>
      <c r="Q85" s="29">
        <f t="shared" si="52"/>
        <v>73641.700000000012</v>
      </c>
    </row>
    <row r="86" spans="1:17" ht="69" customHeight="1" x14ac:dyDescent="0.2">
      <c r="A86" s="22" t="s">
        <v>356</v>
      </c>
      <c r="B86" s="23">
        <v>24</v>
      </c>
      <c r="C86" s="24">
        <v>501</v>
      </c>
      <c r="D86" s="25">
        <v>2</v>
      </c>
      <c r="E86" s="26">
        <v>4</v>
      </c>
      <c r="F86" s="25" t="s">
        <v>355</v>
      </c>
      <c r="G86" s="27">
        <v>67483</v>
      </c>
      <c r="H86" s="28"/>
      <c r="I86" s="29">
        <f>I87</f>
        <v>0</v>
      </c>
      <c r="J86" s="29">
        <f t="shared" ref="J86:K86" si="59">J87</f>
        <v>0</v>
      </c>
      <c r="K86" s="29">
        <f t="shared" si="59"/>
        <v>72241.100000000006</v>
      </c>
      <c r="L86" s="29"/>
      <c r="M86" s="29"/>
      <c r="N86" s="29"/>
      <c r="O86" s="29">
        <f t="shared" si="50"/>
        <v>0</v>
      </c>
      <c r="P86" s="29">
        <f t="shared" si="51"/>
        <v>0</v>
      </c>
      <c r="Q86" s="29">
        <f t="shared" si="52"/>
        <v>72241.100000000006</v>
      </c>
    </row>
    <row r="87" spans="1:17" ht="27" customHeight="1" x14ac:dyDescent="0.2">
      <c r="A87" s="22" t="s">
        <v>103</v>
      </c>
      <c r="B87" s="23">
        <v>24</v>
      </c>
      <c r="C87" s="24">
        <v>501</v>
      </c>
      <c r="D87" s="25">
        <v>2</v>
      </c>
      <c r="E87" s="26">
        <v>4</v>
      </c>
      <c r="F87" s="25" t="s">
        <v>355</v>
      </c>
      <c r="G87" s="27">
        <v>67483</v>
      </c>
      <c r="H87" s="28">
        <v>400</v>
      </c>
      <c r="I87" s="29">
        <f>I88</f>
        <v>0</v>
      </c>
      <c r="J87" s="29">
        <f t="shared" ref="J87:K87" si="60">J88</f>
        <v>0</v>
      </c>
      <c r="K87" s="29">
        <f t="shared" si="60"/>
        <v>72241.100000000006</v>
      </c>
      <c r="L87" s="29"/>
      <c r="M87" s="29"/>
      <c r="N87" s="29"/>
      <c r="O87" s="29">
        <f t="shared" si="50"/>
        <v>0</v>
      </c>
      <c r="P87" s="29">
        <f t="shared" si="51"/>
        <v>0</v>
      </c>
      <c r="Q87" s="29">
        <f t="shared" si="52"/>
        <v>72241.100000000006</v>
      </c>
    </row>
    <row r="88" spans="1:17" ht="16.5" customHeight="1" x14ac:dyDescent="0.2">
      <c r="A88" s="22" t="s">
        <v>102</v>
      </c>
      <c r="B88" s="23">
        <v>24</v>
      </c>
      <c r="C88" s="24">
        <v>501</v>
      </c>
      <c r="D88" s="25">
        <v>2</v>
      </c>
      <c r="E88" s="26">
        <v>4</v>
      </c>
      <c r="F88" s="25" t="s">
        <v>355</v>
      </c>
      <c r="G88" s="27">
        <v>67483</v>
      </c>
      <c r="H88" s="28">
        <v>410</v>
      </c>
      <c r="I88" s="29">
        <v>0</v>
      </c>
      <c r="J88" s="29">
        <v>0</v>
      </c>
      <c r="K88" s="29">
        <v>72241.100000000006</v>
      </c>
      <c r="L88" s="29"/>
      <c r="M88" s="29"/>
      <c r="N88" s="29"/>
      <c r="O88" s="29">
        <f t="shared" si="50"/>
        <v>0</v>
      </c>
      <c r="P88" s="29">
        <f t="shared" si="51"/>
        <v>0</v>
      </c>
      <c r="Q88" s="29">
        <f t="shared" si="52"/>
        <v>72241.100000000006</v>
      </c>
    </row>
    <row r="89" spans="1:17" ht="82.5" customHeight="1" x14ac:dyDescent="0.2">
      <c r="A89" s="22" t="s">
        <v>396</v>
      </c>
      <c r="B89" s="23">
        <v>24</v>
      </c>
      <c r="C89" s="24">
        <v>501</v>
      </c>
      <c r="D89" s="25">
        <v>2</v>
      </c>
      <c r="E89" s="26">
        <v>4</v>
      </c>
      <c r="F89" s="25" t="s">
        <v>355</v>
      </c>
      <c r="G89" s="27">
        <v>67484</v>
      </c>
      <c r="H89" s="28"/>
      <c r="I89" s="29">
        <f>I90</f>
        <v>0</v>
      </c>
      <c r="J89" s="29">
        <f t="shared" ref="J89:K89" si="61">J90</f>
        <v>0</v>
      </c>
      <c r="K89" s="29">
        <f t="shared" si="61"/>
        <v>1400.6</v>
      </c>
      <c r="L89" s="29"/>
      <c r="M89" s="29"/>
      <c r="N89" s="29"/>
      <c r="O89" s="29">
        <f t="shared" si="50"/>
        <v>0</v>
      </c>
      <c r="P89" s="29">
        <f t="shared" si="51"/>
        <v>0</v>
      </c>
      <c r="Q89" s="29">
        <f t="shared" si="52"/>
        <v>1400.6</v>
      </c>
    </row>
    <row r="90" spans="1:17" ht="32.450000000000003" customHeight="1" x14ac:dyDescent="0.2">
      <c r="A90" s="22" t="s">
        <v>103</v>
      </c>
      <c r="B90" s="23">
        <v>24</v>
      </c>
      <c r="C90" s="24">
        <v>501</v>
      </c>
      <c r="D90" s="25">
        <v>2</v>
      </c>
      <c r="E90" s="26">
        <v>4</v>
      </c>
      <c r="F90" s="25" t="s">
        <v>355</v>
      </c>
      <c r="G90" s="27">
        <v>67484</v>
      </c>
      <c r="H90" s="28">
        <v>400</v>
      </c>
      <c r="I90" s="29">
        <f>I91</f>
        <v>0</v>
      </c>
      <c r="J90" s="29">
        <f t="shared" ref="J90:K90" si="62">J91</f>
        <v>0</v>
      </c>
      <c r="K90" s="29">
        <f t="shared" si="62"/>
        <v>1400.6</v>
      </c>
      <c r="L90" s="29"/>
      <c r="M90" s="29"/>
      <c r="N90" s="29"/>
      <c r="O90" s="29">
        <f t="shared" si="50"/>
        <v>0</v>
      </c>
      <c r="P90" s="29">
        <f t="shared" si="51"/>
        <v>0</v>
      </c>
      <c r="Q90" s="29">
        <f t="shared" si="52"/>
        <v>1400.6</v>
      </c>
    </row>
    <row r="91" spans="1:17" x14ac:dyDescent="0.2">
      <c r="A91" s="22" t="s">
        <v>102</v>
      </c>
      <c r="B91" s="23">
        <v>24</v>
      </c>
      <c r="C91" s="24">
        <v>501</v>
      </c>
      <c r="D91" s="25">
        <v>2</v>
      </c>
      <c r="E91" s="26">
        <v>4</v>
      </c>
      <c r="F91" s="25" t="s">
        <v>355</v>
      </c>
      <c r="G91" s="27">
        <v>67484</v>
      </c>
      <c r="H91" s="28">
        <v>410</v>
      </c>
      <c r="I91" s="29">
        <v>0</v>
      </c>
      <c r="J91" s="29">
        <v>0</v>
      </c>
      <c r="K91" s="29">
        <v>1400.6</v>
      </c>
      <c r="L91" s="29"/>
      <c r="M91" s="29"/>
      <c r="N91" s="29"/>
      <c r="O91" s="29">
        <f t="shared" si="50"/>
        <v>0</v>
      </c>
      <c r="P91" s="29">
        <f t="shared" si="51"/>
        <v>0</v>
      </c>
      <c r="Q91" s="29">
        <f t="shared" si="52"/>
        <v>1400.6</v>
      </c>
    </row>
    <row r="92" spans="1:17" x14ac:dyDescent="0.2">
      <c r="A92" s="22" t="s">
        <v>235</v>
      </c>
      <c r="B92" s="23">
        <v>24</v>
      </c>
      <c r="C92" s="24">
        <v>502</v>
      </c>
      <c r="D92" s="25" t="s">
        <v>7</v>
      </c>
      <c r="E92" s="26" t="s">
        <v>7</v>
      </c>
      <c r="F92" s="25" t="s">
        <v>7</v>
      </c>
      <c r="G92" s="27" t="s">
        <v>7</v>
      </c>
      <c r="H92" s="28" t="s">
        <v>7</v>
      </c>
      <c r="I92" s="29">
        <f>I93</f>
        <v>13704.9</v>
      </c>
      <c r="J92" s="29">
        <f t="shared" ref="J92:K93" si="63">J93</f>
        <v>0</v>
      </c>
      <c r="K92" s="29">
        <f t="shared" si="63"/>
        <v>0</v>
      </c>
      <c r="L92" s="29">
        <f>L93</f>
        <v>440</v>
      </c>
      <c r="M92" s="29"/>
      <c r="N92" s="29"/>
      <c r="O92" s="29">
        <f t="shared" si="50"/>
        <v>14144.9</v>
      </c>
      <c r="P92" s="29">
        <f t="shared" si="51"/>
        <v>0</v>
      </c>
      <c r="Q92" s="29">
        <f t="shared" si="52"/>
        <v>0</v>
      </c>
    </row>
    <row r="93" spans="1:17" ht="48" customHeight="1" x14ac:dyDescent="0.2">
      <c r="A93" s="32" t="s">
        <v>327</v>
      </c>
      <c r="B93" s="23">
        <v>24</v>
      </c>
      <c r="C93" s="24">
        <v>502</v>
      </c>
      <c r="D93" s="25" t="s">
        <v>174</v>
      </c>
      <c r="E93" s="26" t="s">
        <v>3</v>
      </c>
      <c r="F93" s="25" t="s">
        <v>2</v>
      </c>
      <c r="G93" s="27" t="s">
        <v>9</v>
      </c>
      <c r="H93" s="28" t="s">
        <v>7</v>
      </c>
      <c r="I93" s="29">
        <f>I94</f>
        <v>13704.9</v>
      </c>
      <c r="J93" s="29">
        <f t="shared" si="63"/>
        <v>0</v>
      </c>
      <c r="K93" s="29">
        <f t="shared" si="63"/>
        <v>0</v>
      </c>
      <c r="L93" s="29">
        <f>L94</f>
        <v>440</v>
      </c>
      <c r="M93" s="29"/>
      <c r="N93" s="29"/>
      <c r="O93" s="29">
        <f t="shared" si="50"/>
        <v>14144.9</v>
      </c>
      <c r="P93" s="29">
        <f t="shared" si="51"/>
        <v>0</v>
      </c>
      <c r="Q93" s="29">
        <f t="shared" si="52"/>
        <v>0</v>
      </c>
    </row>
    <row r="94" spans="1:17" ht="39" customHeight="1" x14ac:dyDescent="0.2">
      <c r="A94" s="32" t="s">
        <v>354</v>
      </c>
      <c r="B94" s="23">
        <v>24</v>
      </c>
      <c r="C94" s="24">
        <v>502</v>
      </c>
      <c r="D94" s="25">
        <v>2</v>
      </c>
      <c r="E94" s="26">
        <v>1</v>
      </c>
      <c r="F94" s="25">
        <v>0</v>
      </c>
      <c r="G94" s="27">
        <v>0</v>
      </c>
      <c r="H94" s="28"/>
      <c r="I94" s="29">
        <f>I101+I98+I95</f>
        <v>13704.9</v>
      </c>
      <c r="J94" s="29">
        <f t="shared" ref="J94:K94" si="64">J101+J98</f>
        <v>0</v>
      </c>
      <c r="K94" s="29">
        <f t="shared" si="64"/>
        <v>0</v>
      </c>
      <c r="L94" s="29">
        <f>L101</f>
        <v>440</v>
      </c>
      <c r="M94" s="29"/>
      <c r="N94" s="29"/>
      <c r="O94" s="29">
        <f t="shared" si="50"/>
        <v>14144.9</v>
      </c>
      <c r="P94" s="29">
        <f t="shared" si="51"/>
        <v>0</v>
      </c>
      <c r="Q94" s="29">
        <f t="shared" si="52"/>
        <v>0</v>
      </c>
    </row>
    <row r="95" spans="1:17" ht="57" customHeight="1" x14ac:dyDescent="0.2">
      <c r="A95" s="22" t="s">
        <v>360</v>
      </c>
      <c r="B95" s="23">
        <v>24</v>
      </c>
      <c r="C95" s="24">
        <v>502</v>
      </c>
      <c r="D95" s="25">
        <v>2</v>
      </c>
      <c r="E95" s="26">
        <v>1</v>
      </c>
      <c r="F95" s="25">
        <v>0</v>
      </c>
      <c r="G95" s="27">
        <v>80310</v>
      </c>
      <c r="H95" s="28"/>
      <c r="I95" s="29">
        <f>I96</f>
        <v>4400</v>
      </c>
      <c r="J95" s="29">
        <f t="shared" ref="J95:K95" si="65">J96</f>
        <v>0</v>
      </c>
      <c r="K95" s="29">
        <f t="shared" si="65"/>
        <v>0</v>
      </c>
      <c r="L95" s="29"/>
      <c r="M95" s="29"/>
      <c r="N95" s="29"/>
      <c r="O95" s="29">
        <f t="shared" si="50"/>
        <v>4400</v>
      </c>
      <c r="P95" s="29">
        <f t="shared" si="51"/>
        <v>0</v>
      </c>
      <c r="Q95" s="29">
        <f t="shared" si="52"/>
        <v>0</v>
      </c>
    </row>
    <row r="96" spans="1:17" ht="24" customHeight="1" x14ac:dyDescent="0.2">
      <c r="A96" s="22" t="s">
        <v>103</v>
      </c>
      <c r="B96" s="23">
        <v>24</v>
      </c>
      <c r="C96" s="24">
        <v>502</v>
      </c>
      <c r="D96" s="25">
        <v>2</v>
      </c>
      <c r="E96" s="26">
        <v>1</v>
      </c>
      <c r="F96" s="25">
        <v>0</v>
      </c>
      <c r="G96" s="27">
        <v>80310</v>
      </c>
      <c r="H96" s="28">
        <v>400</v>
      </c>
      <c r="I96" s="29">
        <f>I97</f>
        <v>4400</v>
      </c>
      <c r="J96" s="29">
        <f t="shared" ref="J96:K96" si="66">J97</f>
        <v>0</v>
      </c>
      <c r="K96" s="29">
        <f t="shared" si="66"/>
        <v>0</v>
      </c>
      <c r="L96" s="29"/>
      <c r="M96" s="29"/>
      <c r="N96" s="29"/>
      <c r="O96" s="29">
        <f t="shared" si="50"/>
        <v>4400</v>
      </c>
      <c r="P96" s="29">
        <f t="shared" si="51"/>
        <v>0</v>
      </c>
      <c r="Q96" s="29">
        <f t="shared" si="52"/>
        <v>0</v>
      </c>
    </row>
    <row r="97" spans="1:17" x14ac:dyDescent="0.2">
      <c r="A97" s="22" t="s">
        <v>102</v>
      </c>
      <c r="B97" s="23">
        <v>24</v>
      </c>
      <c r="C97" s="24">
        <v>502</v>
      </c>
      <c r="D97" s="25">
        <v>2</v>
      </c>
      <c r="E97" s="26">
        <v>1</v>
      </c>
      <c r="F97" s="25">
        <v>0</v>
      </c>
      <c r="G97" s="27">
        <v>80310</v>
      </c>
      <c r="H97" s="28">
        <v>410</v>
      </c>
      <c r="I97" s="29">
        <v>4400</v>
      </c>
      <c r="J97" s="29">
        <v>0</v>
      </c>
      <c r="K97" s="29">
        <v>0</v>
      </c>
      <c r="L97" s="29"/>
      <c r="M97" s="29"/>
      <c r="N97" s="29"/>
      <c r="O97" s="29">
        <f t="shared" si="50"/>
        <v>4400</v>
      </c>
      <c r="P97" s="29">
        <f t="shared" si="51"/>
        <v>0</v>
      </c>
      <c r="Q97" s="29">
        <f t="shared" si="52"/>
        <v>0</v>
      </c>
    </row>
    <row r="98" spans="1:17" ht="45" x14ac:dyDescent="0.2">
      <c r="A98" s="22" t="s">
        <v>358</v>
      </c>
      <c r="B98" s="23">
        <v>24</v>
      </c>
      <c r="C98" s="24">
        <v>502</v>
      </c>
      <c r="D98" s="25" t="s">
        <v>174</v>
      </c>
      <c r="E98" s="26">
        <v>1</v>
      </c>
      <c r="F98" s="25" t="s">
        <v>2</v>
      </c>
      <c r="G98" s="27">
        <v>80320</v>
      </c>
      <c r="H98" s="28"/>
      <c r="I98" s="29">
        <f>I99</f>
        <v>4100</v>
      </c>
      <c r="J98" s="29">
        <f t="shared" ref="J98:K99" si="67">J99</f>
        <v>0</v>
      </c>
      <c r="K98" s="29">
        <f t="shared" si="67"/>
        <v>0</v>
      </c>
      <c r="L98" s="29"/>
      <c r="M98" s="29"/>
      <c r="N98" s="29"/>
      <c r="O98" s="29">
        <f t="shared" si="50"/>
        <v>4100</v>
      </c>
      <c r="P98" s="29">
        <f t="shared" si="51"/>
        <v>0</v>
      </c>
      <c r="Q98" s="29">
        <f t="shared" si="52"/>
        <v>0</v>
      </c>
    </row>
    <row r="99" spans="1:17" ht="22.5" x14ac:dyDescent="0.2">
      <c r="A99" s="22" t="s">
        <v>103</v>
      </c>
      <c r="B99" s="23">
        <v>24</v>
      </c>
      <c r="C99" s="24">
        <v>502</v>
      </c>
      <c r="D99" s="25" t="s">
        <v>174</v>
      </c>
      <c r="E99" s="26">
        <v>1</v>
      </c>
      <c r="F99" s="25" t="s">
        <v>2</v>
      </c>
      <c r="G99" s="27">
        <v>80320</v>
      </c>
      <c r="H99" s="28">
        <v>400</v>
      </c>
      <c r="I99" s="29">
        <f>I100</f>
        <v>4100</v>
      </c>
      <c r="J99" s="29">
        <f t="shared" si="67"/>
        <v>0</v>
      </c>
      <c r="K99" s="29">
        <f t="shared" si="67"/>
        <v>0</v>
      </c>
      <c r="L99" s="29"/>
      <c r="M99" s="29"/>
      <c r="N99" s="29"/>
      <c r="O99" s="29">
        <f t="shared" si="50"/>
        <v>4100</v>
      </c>
      <c r="P99" s="29">
        <f t="shared" si="51"/>
        <v>0</v>
      </c>
      <c r="Q99" s="29">
        <f t="shared" si="52"/>
        <v>0</v>
      </c>
    </row>
    <row r="100" spans="1:17" x14ac:dyDescent="0.2">
      <c r="A100" s="22" t="s">
        <v>102</v>
      </c>
      <c r="B100" s="23">
        <v>24</v>
      </c>
      <c r="C100" s="24">
        <v>502</v>
      </c>
      <c r="D100" s="25" t="s">
        <v>174</v>
      </c>
      <c r="E100" s="26">
        <v>1</v>
      </c>
      <c r="F100" s="25" t="s">
        <v>2</v>
      </c>
      <c r="G100" s="27">
        <v>80320</v>
      </c>
      <c r="H100" s="28">
        <v>410</v>
      </c>
      <c r="I100" s="29">
        <v>4100</v>
      </c>
      <c r="J100" s="29">
        <v>0</v>
      </c>
      <c r="K100" s="29">
        <v>0</v>
      </c>
      <c r="L100" s="29"/>
      <c r="M100" s="29"/>
      <c r="N100" s="29"/>
      <c r="O100" s="29">
        <f t="shared" si="50"/>
        <v>4100</v>
      </c>
      <c r="P100" s="29">
        <f t="shared" si="51"/>
        <v>0</v>
      </c>
      <c r="Q100" s="29">
        <f t="shared" si="52"/>
        <v>0</v>
      </c>
    </row>
    <row r="101" spans="1:17" ht="22.5" x14ac:dyDescent="0.2">
      <c r="A101" s="22" t="s">
        <v>279</v>
      </c>
      <c r="B101" s="23">
        <v>24</v>
      </c>
      <c r="C101" s="24">
        <v>502</v>
      </c>
      <c r="D101" s="25" t="s">
        <v>174</v>
      </c>
      <c r="E101" s="26">
        <v>1</v>
      </c>
      <c r="F101" s="25" t="s">
        <v>2</v>
      </c>
      <c r="G101" s="27" t="s">
        <v>234</v>
      </c>
      <c r="H101" s="28" t="s">
        <v>7</v>
      </c>
      <c r="I101" s="29">
        <f>I102</f>
        <v>5204.8999999999996</v>
      </c>
      <c r="J101" s="29">
        <f t="shared" ref="J101:K101" si="68">J102</f>
        <v>0</v>
      </c>
      <c r="K101" s="29">
        <f t="shared" si="68"/>
        <v>0</v>
      </c>
      <c r="L101" s="29">
        <f>L102</f>
        <v>440</v>
      </c>
      <c r="M101" s="29"/>
      <c r="N101" s="29"/>
      <c r="O101" s="29">
        <f t="shared" si="50"/>
        <v>5644.9</v>
      </c>
      <c r="P101" s="29">
        <f t="shared" si="51"/>
        <v>0</v>
      </c>
      <c r="Q101" s="29">
        <f t="shared" si="52"/>
        <v>0</v>
      </c>
    </row>
    <row r="102" spans="1:17" x14ac:dyDescent="0.2">
      <c r="A102" s="22" t="s">
        <v>29</v>
      </c>
      <c r="B102" s="23">
        <v>24</v>
      </c>
      <c r="C102" s="24">
        <v>502</v>
      </c>
      <c r="D102" s="25" t="s">
        <v>174</v>
      </c>
      <c r="E102" s="26">
        <v>1</v>
      </c>
      <c r="F102" s="25" t="s">
        <v>2</v>
      </c>
      <c r="G102" s="27" t="s">
        <v>234</v>
      </c>
      <c r="H102" s="28">
        <v>500</v>
      </c>
      <c r="I102" s="29">
        <f>I103</f>
        <v>5204.8999999999996</v>
      </c>
      <c r="J102" s="29">
        <f t="shared" ref="J102:K102" si="69">J103</f>
        <v>0</v>
      </c>
      <c r="K102" s="29">
        <f t="shared" si="69"/>
        <v>0</v>
      </c>
      <c r="L102" s="29">
        <f>L103</f>
        <v>440</v>
      </c>
      <c r="M102" s="29"/>
      <c r="N102" s="29"/>
      <c r="O102" s="29">
        <f t="shared" si="50"/>
        <v>5644.9</v>
      </c>
      <c r="P102" s="29">
        <f t="shared" si="51"/>
        <v>0</v>
      </c>
      <c r="Q102" s="29">
        <f t="shared" si="52"/>
        <v>0</v>
      </c>
    </row>
    <row r="103" spans="1:17" x14ac:dyDescent="0.2">
      <c r="A103" s="22" t="s">
        <v>28</v>
      </c>
      <c r="B103" s="23">
        <v>24</v>
      </c>
      <c r="C103" s="24">
        <v>502</v>
      </c>
      <c r="D103" s="25" t="s">
        <v>174</v>
      </c>
      <c r="E103" s="26">
        <v>1</v>
      </c>
      <c r="F103" s="25" t="s">
        <v>2</v>
      </c>
      <c r="G103" s="27" t="s">
        <v>234</v>
      </c>
      <c r="H103" s="28">
        <v>540</v>
      </c>
      <c r="I103" s="29">
        <v>5204.8999999999996</v>
      </c>
      <c r="J103" s="29">
        <v>0</v>
      </c>
      <c r="K103" s="29">
        <v>0</v>
      </c>
      <c r="L103" s="29">
        <v>440</v>
      </c>
      <c r="M103" s="29"/>
      <c r="N103" s="29"/>
      <c r="O103" s="29">
        <f t="shared" si="50"/>
        <v>5644.9</v>
      </c>
      <c r="P103" s="29">
        <f t="shared" si="51"/>
        <v>0</v>
      </c>
      <c r="Q103" s="29">
        <f t="shared" si="52"/>
        <v>0</v>
      </c>
    </row>
    <row r="104" spans="1:17" x14ac:dyDescent="0.2">
      <c r="A104" s="22" t="s">
        <v>374</v>
      </c>
      <c r="B104" s="23">
        <v>24</v>
      </c>
      <c r="C104" s="24">
        <v>503</v>
      </c>
      <c r="D104" s="25"/>
      <c r="E104" s="26"/>
      <c r="F104" s="25"/>
      <c r="G104" s="27"/>
      <c r="H104" s="28"/>
      <c r="I104" s="29">
        <f>I105</f>
        <v>1901.9</v>
      </c>
      <c r="J104" s="29">
        <f t="shared" ref="J104:K104" si="70">J105</f>
        <v>1901.9</v>
      </c>
      <c r="K104" s="29">
        <f t="shared" si="70"/>
        <v>1901.9</v>
      </c>
      <c r="L104" s="29">
        <f>L105+L114</f>
        <v>10396.13438</v>
      </c>
      <c r="M104" s="29">
        <f t="shared" ref="M104:N104" si="71">M105+M114</f>
        <v>5848.2569100000001</v>
      </c>
      <c r="N104" s="29">
        <f t="shared" si="71"/>
        <v>6097.3766100000003</v>
      </c>
      <c r="O104" s="29">
        <f t="shared" si="50"/>
        <v>12298.034379999999</v>
      </c>
      <c r="P104" s="29">
        <f t="shared" si="51"/>
        <v>7750.1569099999997</v>
      </c>
      <c r="Q104" s="29">
        <f t="shared" si="52"/>
        <v>7999.2766100000008</v>
      </c>
    </row>
    <row r="105" spans="1:17" ht="45" x14ac:dyDescent="0.2">
      <c r="A105" s="32" t="s">
        <v>327</v>
      </c>
      <c r="B105" s="23">
        <v>24</v>
      </c>
      <c r="C105" s="24">
        <v>503</v>
      </c>
      <c r="D105" s="25">
        <v>2</v>
      </c>
      <c r="E105" s="26">
        <v>0</v>
      </c>
      <c r="F105" s="25">
        <v>0</v>
      </c>
      <c r="G105" s="27">
        <v>0</v>
      </c>
      <c r="H105" s="28"/>
      <c r="I105" s="29">
        <f>I110</f>
        <v>1901.9</v>
      </c>
      <c r="J105" s="29">
        <f t="shared" ref="J105:K105" si="72">J110</f>
        <v>1901.9</v>
      </c>
      <c r="K105" s="29">
        <f t="shared" si="72"/>
        <v>1901.9</v>
      </c>
      <c r="L105" s="29">
        <f>L106</f>
        <v>4606.3599999999997</v>
      </c>
      <c r="M105" s="29">
        <v>0</v>
      </c>
      <c r="N105" s="29">
        <v>0</v>
      </c>
      <c r="O105" s="29">
        <f t="shared" si="50"/>
        <v>6508.26</v>
      </c>
      <c r="P105" s="29">
        <f t="shared" si="51"/>
        <v>1901.9</v>
      </c>
      <c r="Q105" s="29">
        <f t="shared" si="52"/>
        <v>1901.9</v>
      </c>
    </row>
    <row r="106" spans="1:17" ht="33.75" x14ac:dyDescent="0.2">
      <c r="A106" s="32" t="s">
        <v>354</v>
      </c>
      <c r="B106" s="23">
        <v>24</v>
      </c>
      <c r="C106" s="24">
        <v>503</v>
      </c>
      <c r="D106" s="25">
        <v>2</v>
      </c>
      <c r="E106" s="26">
        <v>1</v>
      </c>
      <c r="F106" s="25">
        <v>0</v>
      </c>
      <c r="G106" s="27">
        <v>0</v>
      </c>
      <c r="H106" s="28"/>
      <c r="I106" s="29"/>
      <c r="J106" s="29"/>
      <c r="K106" s="29"/>
      <c r="L106" s="29">
        <f>L107</f>
        <v>4606.3599999999997</v>
      </c>
      <c r="M106" s="29">
        <v>0</v>
      </c>
      <c r="N106" s="29">
        <v>0</v>
      </c>
      <c r="O106" s="29">
        <f>O107</f>
        <v>4606.3599999999997</v>
      </c>
      <c r="P106" s="29">
        <f t="shared" ref="P106:Q108" si="73">P107</f>
        <v>0</v>
      </c>
      <c r="Q106" s="29">
        <f t="shared" si="73"/>
        <v>0</v>
      </c>
    </row>
    <row r="107" spans="1:17" ht="21" customHeight="1" x14ac:dyDescent="0.2">
      <c r="A107" s="33" t="s">
        <v>394</v>
      </c>
      <c r="B107" s="23">
        <v>24</v>
      </c>
      <c r="C107" s="24">
        <v>503</v>
      </c>
      <c r="D107" s="25">
        <v>2</v>
      </c>
      <c r="E107" s="26">
        <v>1</v>
      </c>
      <c r="F107" s="25">
        <v>0</v>
      </c>
      <c r="G107" s="27" t="s">
        <v>393</v>
      </c>
      <c r="H107" s="28"/>
      <c r="I107" s="29"/>
      <c r="J107" s="29"/>
      <c r="K107" s="29"/>
      <c r="L107" s="29">
        <f>L108</f>
        <v>4606.3599999999997</v>
      </c>
      <c r="M107" s="29">
        <v>0</v>
      </c>
      <c r="N107" s="29">
        <v>0</v>
      </c>
      <c r="O107" s="29">
        <f>O108</f>
        <v>4606.3599999999997</v>
      </c>
      <c r="P107" s="29">
        <f t="shared" si="73"/>
        <v>0</v>
      </c>
      <c r="Q107" s="29">
        <f t="shared" si="73"/>
        <v>0</v>
      </c>
    </row>
    <row r="108" spans="1:17" x14ac:dyDescent="0.2">
      <c r="A108" s="22" t="s">
        <v>29</v>
      </c>
      <c r="B108" s="23">
        <v>24</v>
      </c>
      <c r="C108" s="24">
        <v>503</v>
      </c>
      <c r="D108" s="25">
        <v>2</v>
      </c>
      <c r="E108" s="26">
        <v>1</v>
      </c>
      <c r="F108" s="25">
        <v>0</v>
      </c>
      <c r="G108" s="27" t="s">
        <v>393</v>
      </c>
      <c r="H108" s="28">
        <v>500</v>
      </c>
      <c r="I108" s="29"/>
      <c r="J108" s="29"/>
      <c r="K108" s="29"/>
      <c r="L108" s="29">
        <f>L109</f>
        <v>4606.3599999999997</v>
      </c>
      <c r="M108" s="29">
        <v>0</v>
      </c>
      <c r="N108" s="29">
        <v>0</v>
      </c>
      <c r="O108" s="29">
        <f>O109</f>
        <v>4606.3599999999997</v>
      </c>
      <c r="P108" s="29">
        <f t="shared" si="73"/>
        <v>0</v>
      </c>
      <c r="Q108" s="29">
        <f t="shared" si="73"/>
        <v>0</v>
      </c>
    </row>
    <row r="109" spans="1:17" x14ac:dyDescent="0.2">
      <c r="A109" s="22" t="s">
        <v>28</v>
      </c>
      <c r="B109" s="23">
        <v>24</v>
      </c>
      <c r="C109" s="24">
        <v>503</v>
      </c>
      <c r="D109" s="25">
        <v>2</v>
      </c>
      <c r="E109" s="26">
        <v>1</v>
      </c>
      <c r="F109" s="25">
        <v>0</v>
      </c>
      <c r="G109" s="27" t="s">
        <v>393</v>
      </c>
      <c r="H109" s="28">
        <v>540</v>
      </c>
      <c r="I109" s="29"/>
      <c r="J109" s="29"/>
      <c r="K109" s="29"/>
      <c r="L109" s="29">
        <f>3299.18+1307.18</f>
        <v>4606.3599999999997</v>
      </c>
      <c r="M109" s="29">
        <v>0</v>
      </c>
      <c r="N109" s="29">
        <v>0</v>
      </c>
      <c r="O109" s="29">
        <f>I109+L109</f>
        <v>4606.3599999999997</v>
      </c>
      <c r="P109" s="29">
        <f t="shared" ref="P109:Q109" si="74">J109+M109</f>
        <v>0</v>
      </c>
      <c r="Q109" s="29">
        <f t="shared" si="74"/>
        <v>0</v>
      </c>
    </row>
    <row r="110" spans="1:17" ht="22.5" x14ac:dyDescent="0.2">
      <c r="A110" s="32" t="s">
        <v>375</v>
      </c>
      <c r="B110" s="23">
        <v>24</v>
      </c>
      <c r="C110" s="24">
        <v>503</v>
      </c>
      <c r="D110" s="25" t="s">
        <v>174</v>
      </c>
      <c r="E110" s="26">
        <v>2</v>
      </c>
      <c r="F110" s="25">
        <v>0</v>
      </c>
      <c r="G110" s="27">
        <v>0</v>
      </c>
      <c r="H110" s="28"/>
      <c r="I110" s="29">
        <f>I111</f>
        <v>1901.9</v>
      </c>
      <c r="J110" s="29">
        <f t="shared" ref="J110:K110" si="75">J111</f>
        <v>1901.9</v>
      </c>
      <c r="K110" s="29">
        <f t="shared" si="75"/>
        <v>1901.9</v>
      </c>
      <c r="L110" s="29"/>
      <c r="M110" s="29"/>
      <c r="N110" s="29"/>
      <c r="O110" s="29">
        <f t="shared" si="50"/>
        <v>1901.9</v>
      </c>
      <c r="P110" s="29">
        <f t="shared" si="51"/>
        <v>1901.9</v>
      </c>
      <c r="Q110" s="29">
        <f t="shared" si="52"/>
        <v>1901.9</v>
      </c>
    </row>
    <row r="111" spans="1:17" x14ac:dyDescent="0.2">
      <c r="A111" s="22" t="s">
        <v>367</v>
      </c>
      <c r="B111" s="23">
        <v>24</v>
      </c>
      <c r="C111" s="24">
        <v>503</v>
      </c>
      <c r="D111" s="25" t="s">
        <v>174</v>
      </c>
      <c r="E111" s="26">
        <v>2</v>
      </c>
      <c r="F111" s="25" t="s">
        <v>2</v>
      </c>
      <c r="G111" s="27">
        <v>88470</v>
      </c>
      <c r="H111" s="28"/>
      <c r="I111" s="29">
        <f t="shared" ref="I111:K112" si="76">I112</f>
        <v>1901.9</v>
      </c>
      <c r="J111" s="29">
        <f t="shared" si="76"/>
        <v>1901.9</v>
      </c>
      <c r="K111" s="29">
        <f t="shared" si="76"/>
        <v>1901.9</v>
      </c>
      <c r="L111" s="29"/>
      <c r="M111" s="29"/>
      <c r="N111" s="29"/>
      <c r="O111" s="29">
        <f t="shared" si="50"/>
        <v>1901.9</v>
      </c>
      <c r="P111" s="29">
        <f t="shared" si="51"/>
        <v>1901.9</v>
      </c>
      <c r="Q111" s="29">
        <f t="shared" si="52"/>
        <v>1901.9</v>
      </c>
    </row>
    <row r="112" spans="1:17" x14ac:dyDescent="0.2">
      <c r="A112" s="22" t="s">
        <v>29</v>
      </c>
      <c r="B112" s="23">
        <v>24</v>
      </c>
      <c r="C112" s="24">
        <v>503</v>
      </c>
      <c r="D112" s="25" t="s">
        <v>174</v>
      </c>
      <c r="E112" s="26">
        <v>2</v>
      </c>
      <c r="F112" s="25" t="s">
        <v>2</v>
      </c>
      <c r="G112" s="27">
        <v>88470</v>
      </c>
      <c r="H112" s="28">
        <v>500</v>
      </c>
      <c r="I112" s="29">
        <f t="shared" si="76"/>
        <v>1901.9</v>
      </c>
      <c r="J112" s="29">
        <f t="shared" si="76"/>
        <v>1901.9</v>
      </c>
      <c r="K112" s="29">
        <f t="shared" si="76"/>
        <v>1901.9</v>
      </c>
      <c r="L112" s="29"/>
      <c r="M112" s="29"/>
      <c r="N112" s="29"/>
      <c r="O112" s="29">
        <f t="shared" si="50"/>
        <v>1901.9</v>
      </c>
      <c r="P112" s="29">
        <f t="shared" si="51"/>
        <v>1901.9</v>
      </c>
      <c r="Q112" s="29">
        <f t="shared" si="52"/>
        <v>1901.9</v>
      </c>
    </row>
    <row r="113" spans="1:17" x14ac:dyDescent="0.2">
      <c r="A113" s="22" t="s">
        <v>28</v>
      </c>
      <c r="B113" s="23">
        <v>24</v>
      </c>
      <c r="C113" s="24">
        <v>503</v>
      </c>
      <c r="D113" s="25" t="s">
        <v>174</v>
      </c>
      <c r="E113" s="26">
        <v>2</v>
      </c>
      <c r="F113" s="25" t="s">
        <v>2</v>
      </c>
      <c r="G113" s="27">
        <v>88470</v>
      </c>
      <c r="H113" s="28">
        <v>540</v>
      </c>
      <c r="I113" s="29">
        <v>1901.9</v>
      </c>
      <c r="J113" s="29">
        <v>1901.9</v>
      </c>
      <c r="K113" s="29">
        <v>1901.9</v>
      </c>
      <c r="L113" s="29"/>
      <c r="M113" s="29"/>
      <c r="N113" s="29"/>
      <c r="O113" s="29">
        <f t="shared" si="50"/>
        <v>1901.9</v>
      </c>
      <c r="P113" s="29">
        <f t="shared" si="51"/>
        <v>1901.9</v>
      </c>
      <c r="Q113" s="29">
        <f t="shared" si="52"/>
        <v>1901.9</v>
      </c>
    </row>
    <row r="114" spans="1:17" s="5" customFormat="1" ht="39" customHeight="1" x14ac:dyDescent="0.2">
      <c r="A114" s="32" t="s">
        <v>389</v>
      </c>
      <c r="B114" s="23">
        <v>24</v>
      </c>
      <c r="C114" s="24">
        <v>503</v>
      </c>
      <c r="D114" s="25">
        <v>7</v>
      </c>
      <c r="E114" s="26">
        <v>0</v>
      </c>
      <c r="F114" s="25" t="s">
        <v>391</v>
      </c>
      <c r="G114" s="27">
        <v>0</v>
      </c>
      <c r="H114" s="28"/>
      <c r="I114" s="29"/>
      <c r="J114" s="29"/>
      <c r="K114" s="29"/>
      <c r="L114" s="29">
        <f t="shared" ref="L114:N115" si="77">L115</f>
        <v>5789.7743799999998</v>
      </c>
      <c r="M114" s="29">
        <f t="shared" si="77"/>
        <v>5848.2569100000001</v>
      </c>
      <c r="N114" s="29">
        <f t="shared" si="77"/>
        <v>6097.3766100000003</v>
      </c>
      <c r="O114" s="29">
        <f>I114+L114</f>
        <v>5789.7743799999998</v>
      </c>
      <c r="P114" s="29">
        <f t="shared" si="51"/>
        <v>5848.2569100000001</v>
      </c>
      <c r="Q114" s="29">
        <f t="shared" si="52"/>
        <v>6097.3766100000003</v>
      </c>
    </row>
    <row r="115" spans="1:17" s="5" customFormat="1" ht="27.75" customHeight="1" x14ac:dyDescent="0.2">
      <c r="A115" s="30" t="s">
        <v>392</v>
      </c>
      <c r="B115" s="23">
        <v>24</v>
      </c>
      <c r="C115" s="24">
        <v>503</v>
      </c>
      <c r="D115" s="25">
        <v>7</v>
      </c>
      <c r="E115" s="26">
        <v>0</v>
      </c>
      <c r="F115" s="25" t="s">
        <v>391</v>
      </c>
      <c r="G115" s="27">
        <v>0</v>
      </c>
      <c r="H115" s="28"/>
      <c r="I115" s="29"/>
      <c r="J115" s="29"/>
      <c r="K115" s="29"/>
      <c r="L115" s="29">
        <f t="shared" si="77"/>
        <v>5789.7743799999998</v>
      </c>
      <c r="M115" s="29">
        <f t="shared" si="77"/>
        <v>5848.2569100000001</v>
      </c>
      <c r="N115" s="29">
        <f t="shared" si="77"/>
        <v>6097.3766100000003</v>
      </c>
      <c r="O115" s="29">
        <f t="shared" ref="O115:O120" si="78">I115+L115</f>
        <v>5789.7743799999998</v>
      </c>
      <c r="P115" s="29">
        <f t="shared" ref="P115:P120" si="79">J115+M115</f>
        <v>5848.2569100000001</v>
      </c>
      <c r="Q115" s="29">
        <f t="shared" ref="Q115:Q120" si="80">K115+N115</f>
        <v>6097.3766100000003</v>
      </c>
    </row>
    <row r="116" spans="1:17" s="5" customFormat="1" ht="24.75" customHeight="1" x14ac:dyDescent="0.2">
      <c r="A116" s="33" t="s">
        <v>390</v>
      </c>
      <c r="B116" s="23">
        <v>24</v>
      </c>
      <c r="C116" s="24">
        <v>503</v>
      </c>
      <c r="D116" s="25">
        <v>7</v>
      </c>
      <c r="E116" s="26">
        <v>0</v>
      </c>
      <c r="F116" s="25" t="s">
        <v>391</v>
      </c>
      <c r="G116" s="27">
        <v>55550</v>
      </c>
      <c r="H116" s="28"/>
      <c r="I116" s="29"/>
      <c r="J116" s="29"/>
      <c r="K116" s="29"/>
      <c r="L116" s="29">
        <f>L119</f>
        <v>5789.7743799999998</v>
      </c>
      <c r="M116" s="29">
        <f>M117</f>
        <v>5848.2569100000001</v>
      </c>
      <c r="N116" s="29">
        <f>N117</f>
        <v>6097.3766100000003</v>
      </c>
      <c r="O116" s="29">
        <f t="shared" si="78"/>
        <v>5789.7743799999998</v>
      </c>
      <c r="P116" s="29">
        <f t="shared" si="79"/>
        <v>5848.2569100000001</v>
      </c>
      <c r="Q116" s="29">
        <f t="shared" si="80"/>
        <v>6097.3766100000003</v>
      </c>
    </row>
    <row r="117" spans="1:17" s="5" customFormat="1" ht="24.75" customHeight="1" x14ac:dyDescent="0.2">
      <c r="A117" s="22" t="s">
        <v>14</v>
      </c>
      <c r="B117" s="23">
        <v>24</v>
      </c>
      <c r="C117" s="24">
        <v>503</v>
      </c>
      <c r="D117" s="25">
        <v>7</v>
      </c>
      <c r="E117" s="26">
        <v>0</v>
      </c>
      <c r="F117" s="25" t="s">
        <v>391</v>
      </c>
      <c r="G117" s="27">
        <v>55550</v>
      </c>
      <c r="H117" s="28">
        <v>200</v>
      </c>
      <c r="I117" s="29"/>
      <c r="J117" s="29"/>
      <c r="K117" s="29"/>
      <c r="L117" s="29">
        <v>0</v>
      </c>
      <c r="M117" s="29">
        <f>M118</f>
        <v>5848.2569100000001</v>
      </c>
      <c r="N117" s="29">
        <f>N118</f>
        <v>6097.3766100000003</v>
      </c>
      <c r="O117" s="29">
        <f t="shared" si="78"/>
        <v>0</v>
      </c>
      <c r="P117" s="29">
        <f t="shared" si="79"/>
        <v>5848.2569100000001</v>
      </c>
      <c r="Q117" s="29">
        <f t="shared" si="80"/>
        <v>6097.3766100000003</v>
      </c>
    </row>
    <row r="118" spans="1:17" s="5" customFormat="1" ht="24.75" customHeight="1" x14ac:dyDescent="0.2">
      <c r="A118" s="22" t="s">
        <v>13</v>
      </c>
      <c r="B118" s="23">
        <v>24</v>
      </c>
      <c r="C118" s="24">
        <v>503</v>
      </c>
      <c r="D118" s="25">
        <v>7</v>
      </c>
      <c r="E118" s="26">
        <v>0</v>
      </c>
      <c r="F118" s="25" t="s">
        <v>391</v>
      </c>
      <c r="G118" s="27">
        <v>55550</v>
      </c>
      <c r="H118" s="28">
        <v>240</v>
      </c>
      <c r="I118" s="29"/>
      <c r="J118" s="29"/>
      <c r="K118" s="29"/>
      <c r="L118" s="29">
        <v>0</v>
      </c>
      <c r="M118" s="29">
        <v>5848.2569100000001</v>
      </c>
      <c r="N118" s="29">
        <v>6097.3766100000003</v>
      </c>
      <c r="O118" s="29">
        <f t="shared" si="78"/>
        <v>0</v>
      </c>
      <c r="P118" s="29">
        <f t="shared" si="79"/>
        <v>5848.2569100000001</v>
      </c>
      <c r="Q118" s="29">
        <f t="shared" si="80"/>
        <v>6097.3766100000003</v>
      </c>
    </row>
    <row r="119" spans="1:17" s="5" customFormat="1" ht="15" customHeight="1" x14ac:dyDescent="0.2">
      <c r="A119" s="22" t="s">
        <v>29</v>
      </c>
      <c r="B119" s="23">
        <v>24</v>
      </c>
      <c r="C119" s="24">
        <v>503</v>
      </c>
      <c r="D119" s="25">
        <v>7</v>
      </c>
      <c r="E119" s="26">
        <v>0</v>
      </c>
      <c r="F119" s="25" t="s">
        <v>391</v>
      </c>
      <c r="G119" s="27">
        <v>55550</v>
      </c>
      <c r="H119" s="28">
        <v>500</v>
      </c>
      <c r="I119" s="29"/>
      <c r="J119" s="29"/>
      <c r="K119" s="29"/>
      <c r="L119" s="29">
        <f>L120</f>
        <v>5789.7743799999998</v>
      </c>
      <c r="M119" s="29">
        <v>0</v>
      </c>
      <c r="N119" s="29">
        <v>0</v>
      </c>
      <c r="O119" s="29">
        <f t="shared" si="78"/>
        <v>5789.7743799999998</v>
      </c>
      <c r="P119" s="29">
        <f t="shared" si="79"/>
        <v>0</v>
      </c>
      <c r="Q119" s="29">
        <f t="shared" si="80"/>
        <v>0</v>
      </c>
    </row>
    <row r="120" spans="1:17" s="5" customFormat="1" ht="18" customHeight="1" x14ac:dyDescent="0.2">
      <c r="A120" s="22" t="s">
        <v>28</v>
      </c>
      <c r="B120" s="23">
        <v>24</v>
      </c>
      <c r="C120" s="24">
        <v>503</v>
      </c>
      <c r="D120" s="25">
        <v>7</v>
      </c>
      <c r="E120" s="26">
        <v>0</v>
      </c>
      <c r="F120" s="25" t="s">
        <v>391</v>
      </c>
      <c r="G120" s="27">
        <v>55550</v>
      </c>
      <c r="H120" s="28">
        <v>540</v>
      </c>
      <c r="I120" s="29"/>
      <c r="J120" s="29"/>
      <c r="K120" s="29"/>
      <c r="L120" s="29">
        <v>5789.7743799999998</v>
      </c>
      <c r="M120" s="29">
        <v>0</v>
      </c>
      <c r="N120" s="29">
        <v>0</v>
      </c>
      <c r="O120" s="29">
        <f t="shared" si="78"/>
        <v>5789.7743799999998</v>
      </c>
      <c r="P120" s="29">
        <f t="shared" si="79"/>
        <v>0</v>
      </c>
      <c r="Q120" s="29">
        <f t="shared" si="80"/>
        <v>0</v>
      </c>
    </row>
    <row r="121" spans="1:17" ht="22.5" x14ac:dyDescent="0.2">
      <c r="A121" s="22" t="s">
        <v>233</v>
      </c>
      <c r="B121" s="23">
        <v>24</v>
      </c>
      <c r="C121" s="24">
        <v>505</v>
      </c>
      <c r="D121" s="25" t="s">
        <v>7</v>
      </c>
      <c r="E121" s="26" t="s">
        <v>7</v>
      </c>
      <c r="F121" s="25" t="s">
        <v>7</v>
      </c>
      <c r="G121" s="27" t="s">
        <v>7</v>
      </c>
      <c r="H121" s="28" t="s">
        <v>7</v>
      </c>
      <c r="I121" s="29">
        <f>I122</f>
        <v>7832.4</v>
      </c>
      <c r="J121" s="29">
        <f t="shared" ref="J121:K121" si="81">J122</f>
        <v>8065.5999999999995</v>
      </c>
      <c r="K121" s="29">
        <f t="shared" si="81"/>
        <v>8361.1</v>
      </c>
      <c r="L121" s="29"/>
      <c r="M121" s="29"/>
      <c r="N121" s="29"/>
      <c r="O121" s="29">
        <f t="shared" si="50"/>
        <v>7832.4</v>
      </c>
      <c r="P121" s="29">
        <f t="shared" si="51"/>
        <v>8065.5999999999995</v>
      </c>
      <c r="Q121" s="29">
        <f t="shared" si="52"/>
        <v>8361.1</v>
      </c>
    </row>
    <row r="122" spans="1:17" ht="47.25" customHeight="1" x14ac:dyDescent="0.2">
      <c r="A122" s="32" t="s">
        <v>327</v>
      </c>
      <c r="B122" s="23">
        <v>24</v>
      </c>
      <c r="C122" s="24">
        <v>505</v>
      </c>
      <c r="D122" s="25" t="s">
        <v>174</v>
      </c>
      <c r="E122" s="26" t="s">
        <v>3</v>
      </c>
      <c r="F122" s="25" t="s">
        <v>2</v>
      </c>
      <c r="G122" s="27" t="s">
        <v>9</v>
      </c>
      <c r="H122" s="28" t="s">
        <v>7</v>
      </c>
      <c r="I122" s="29">
        <f>I123+I131</f>
        <v>7832.4</v>
      </c>
      <c r="J122" s="29">
        <f t="shared" ref="J122:K122" si="82">J123+J131</f>
        <v>8065.5999999999995</v>
      </c>
      <c r="K122" s="29">
        <f t="shared" si="82"/>
        <v>8361.1</v>
      </c>
      <c r="L122" s="29"/>
      <c r="M122" s="29"/>
      <c r="N122" s="29"/>
      <c r="O122" s="29">
        <f t="shared" si="50"/>
        <v>7832.4</v>
      </c>
      <c r="P122" s="29">
        <f t="shared" si="51"/>
        <v>8065.5999999999995</v>
      </c>
      <c r="Q122" s="29">
        <f t="shared" si="52"/>
        <v>8361.1</v>
      </c>
    </row>
    <row r="123" spans="1:17" ht="42.95" customHeight="1" x14ac:dyDescent="0.2">
      <c r="A123" s="32" t="s">
        <v>354</v>
      </c>
      <c r="B123" s="23">
        <v>24</v>
      </c>
      <c r="C123" s="24">
        <v>505</v>
      </c>
      <c r="D123" s="25" t="s">
        <v>174</v>
      </c>
      <c r="E123" s="26">
        <v>1</v>
      </c>
      <c r="F123" s="25" t="s">
        <v>2</v>
      </c>
      <c r="G123" s="27">
        <v>0</v>
      </c>
      <c r="H123" s="28"/>
      <c r="I123" s="29">
        <f>I124</f>
        <v>7752.4</v>
      </c>
      <c r="J123" s="29">
        <f t="shared" ref="J123:K123" si="83">J124</f>
        <v>7985.5999999999995</v>
      </c>
      <c r="K123" s="29">
        <f t="shared" si="83"/>
        <v>8281.1</v>
      </c>
      <c r="L123" s="29"/>
      <c r="M123" s="29"/>
      <c r="N123" s="29"/>
      <c r="O123" s="29">
        <f t="shared" si="50"/>
        <v>7752.4</v>
      </c>
      <c r="P123" s="29">
        <f t="shared" si="51"/>
        <v>7985.5999999999995</v>
      </c>
      <c r="Q123" s="29">
        <f t="shared" si="52"/>
        <v>8281.1</v>
      </c>
    </row>
    <row r="124" spans="1:17" ht="27.6" customHeight="1" x14ac:dyDescent="0.2">
      <c r="A124" s="22" t="s">
        <v>15</v>
      </c>
      <c r="B124" s="23">
        <v>24</v>
      </c>
      <c r="C124" s="24">
        <v>505</v>
      </c>
      <c r="D124" s="25" t="s">
        <v>174</v>
      </c>
      <c r="E124" s="26">
        <v>1</v>
      </c>
      <c r="F124" s="25" t="s">
        <v>2</v>
      </c>
      <c r="G124" s="27" t="s">
        <v>11</v>
      </c>
      <c r="H124" s="28" t="s">
        <v>7</v>
      </c>
      <c r="I124" s="29">
        <f>I125+I127+I129</f>
        <v>7752.4</v>
      </c>
      <c r="J124" s="29">
        <f t="shared" ref="J124:K124" si="84">J125+J127+J129</f>
        <v>7985.5999999999995</v>
      </c>
      <c r="K124" s="29">
        <f t="shared" si="84"/>
        <v>8281.1</v>
      </c>
      <c r="L124" s="29"/>
      <c r="M124" s="29"/>
      <c r="N124" s="29"/>
      <c r="O124" s="29">
        <f t="shared" si="50"/>
        <v>7752.4</v>
      </c>
      <c r="P124" s="29">
        <f t="shared" si="51"/>
        <v>7985.5999999999995</v>
      </c>
      <c r="Q124" s="29">
        <f t="shared" si="52"/>
        <v>8281.1</v>
      </c>
    </row>
    <row r="125" spans="1:17" ht="45" x14ac:dyDescent="0.2">
      <c r="A125" s="22" t="s">
        <v>6</v>
      </c>
      <c r="B125" s="23">
        <v>24</v>
      </c>
      <c r="C125" s="24">
        <v>505</v>
      </c>
      <c r="D125" s="25" t="s">
        <v>174</v>
      </c>
      <c r="E125" s="26">
        <v>1</v>
      </c>
      <c r="F125" s="25" t="s">
        <v>2</v>
      </c>
      <c r="G125" s="27" t="s">
        <v>11</v>
      </c>
      <c r="H125" s="28">
        <v>100</v>
      </c>
      <c r="I125" s="29">
        <f>I126</f>
        <v>7534.2</v>
      </c>
      <c r="J125" s="29">
        <f t="shared" ref="J125:K125" si="85">J126</f>
        <v>7767.4</v>
      </c>
      <c r="K125" s="29">
        <f t="shared" si="85"/>
        <v>8062.9</v>
      </c>
      <c r="L125" s="29"/>
      <c r="M125" s="29"/>
      <c r="N125" s="29"/>
      <c r="O125" s="29">
        <f t="shared" si="50"/>
        <v>7534.2</v>
      </c>
      <c r="P125" s="29">
        <f t="shared" si="51"/>
        <v>7767.4</v>
      </c>
      <c r="Q125" s="29">
        <f t="shared" si="52"/>
        <v>8062.9</v>
      </c>
    </row>
    <row r="126" spans="1:17" ht="22.5" x14ac:dyDescent="0.2">
      <c r="A126" s="22" t="s">
        <v>5</v>
      </c>
      <c r="B126" s="23">
        <v>24</v>
      </c>
      <c r="C126" s="24">
        <v>505</v>
      </c>
      <c r="D126" s="25" t="s">
        <v>174</v>
      </c>
      <c r="E126" s="26">
        <v>1</v>
      </c>
      <c r="F126" s="25" t="s">
        <v>2</v>
      </c>
      <c r="G126" s="27" t="s">
        <v>11</v>
      </c>
      <c r="H126" s="28">
        <v>120</v>
      </c>
      <c r="I126" s="29">
        <v>7534.2</v>
      </c>
      <c r="J126" s="29">
        <v>7767.4</v>
      </c>
      <c r="K126" s="29">
        <v>8062.9</v>
      </c>
      <c r="L126" s="29"/>
      <c r="M126" s="29"/>
      <c r="N126" s="29"/>
      <c r="O126" s="29">
        <f t="shared" si="50"/>
        <v>7534.2</v>
      </c>
      <c r="P126" s="29">
        <f t="shared" si="51"/>
        <v>7767.4</v>
      </c>
      <c r="Q126" s="29">
        <f t="shared" si="52"/>
        <v>8062.9</v>
      </c>
    </row>
    <row r="127" spans="1:17" ht="22.5" x14ac:dyDescent="0.2">
      <c r="A127" s="22" t="s">
        <v>14</v>
      </c>
      <c r="B127" s="23">
        <v>24</v>
      </c>
      <c r="C127" s="24">
        <v>505</v>
      </c>
      <c r="D127" s="25" t="s">
        <v>174</v>
      </c>
      <c r="E127" s="26">
        <v>1</v>
      </c>
      <c r="F127" s="25" t="s">
        <v>2</v>
      </c>
      <c r="G127" s="27" t="s">
        <v>11</v>
      </c>
      <c r="H127" s="28">
        <v>200</v>
      </c>
      <c r="I127" s="29">
        <f>I128</f>
        <v>199.2</v>
      </c>
      <c r="J127" s="29">
        <f t="shared" ref="J127:K127" si="86">J128</f>
        <v>199.2</v>
      </c>
      <c r="K127" s="29">
        <f t="shared" si="86"/>
        <v>199.2</v>
      </c>
      <c r="L127" s="29"/>
      <c r="M127" s="29"/>
      <c r="N127" s="29"/>
      <c r="O127" s="29">
        <f t="shared" si="50"/>
        <v>199.2</v>
      </c>
      <c r="P127" s="29">
        <f t="shared" si="51"/>
        <v>199.2</v>
      </c>
      <c r="Q127" s="29">
        <f t="shared" si="52"/>
        <v>199.2</v>
      </c>
    </row>
    <row r="128" spans="1:17" ht="22.5" x14ac:dyDescent="0.2">
      <c r="A128" s="22" t="s">
        <v>13</v>
      </c>
      <c r="B128" s="23">
        <v>24</v>
      </c>
      <c r="C128" s="24">
        <v>505</v>
      </c>
      <c r="D128" s="25" t="s">
        <v>174</v>
      </c>
      <c r="E128" s="26">
        <v>1</v>
      </c>
      <c r="F128" s="25" t="s">
        <v>2</v>
      </c>
      <c r="G128" s="27" t="s">
        <v>11</v>
      </c>
      <c r="H128" s="28">
        <v>240</v>
      </c>
      <c r="I128" s="29">
        <v>199.2</v>
      </c>
      <c r="J128" s="29">
        <v>199.2</v>
      </c>
      <c r="K128" s="29">
        <v>199.2</v>
      </c>
      <c r="L128" s="29"/>
      <c r="M128" s="29"/>
      <c r="N128" s="29"/>
      <c r="O128" s="29">
        <f t="shared" si="50"/>
        <v>199.2</v>
      </c>
      <c r="P128" s="29">
        <f t="shared" si="51"/>
        <v>199.2</v>
      </c>
      <c r="Q128" s="29">
        <f t="shared" si="52"/>
        <v>199.2</v>
      </c>
    </row>
    <row r="129" spans="1:17" x14ac:dyDescent="0.2">
      <c r="A129" s="22" t="s">
        <v>72</v>
      </c>
      <c r="B129" s="23">
        <v>24</v>
      </c>
      <c r="C129" s="24">
        <v>505</v>
      </c>
      <c r="D129" s="25" t="s">
        <v>174</v>
      </c>
      <c r="E129" s="26">
        <v>1</v>
      </c>
      <c r="F129" s="25" t="s">
        <v>2</v>
      </c>
      <c r="G129" s="27" t="s">
        <v>11</v>
      </c>
      <c r="H129" s="28">
        <v>800</v>
      </c>
      <c r="I129" s="29">
        <f>I130</f>
        <v>19</v>
      </c>
      <c r="J129" s="29">
        <f t="shared" ref="J129:K129" si="87">J130</f>
        <v>19</v>
      </c>
      <c r="K129" s="29">
        <f t="shared" si="87"/>
        <v>19</v>
      </c>
      <c r="L129" s="29"/>
      <c r="M129" s="29"/>
      <c r="N129" s="29"/>
      <c r="O129" s="29">
        <f t="shared" si="50"/>
        <v>19</v>
      </c>
      <c r="P129" s="29">
        <f t="shared" si="51"/>
        <v>19</v>
      </c>
      <c r="Q129" s="29">
        <f t="shared" si="52"/>
        <v>19</v>
      </c>
    </row>
    <row r="130" spans="1:17" x14ac:dyDescent="0.2">
      <c r="A130" s="22" t="s">
        <v>71</v>
      </c>
      <c r="B130" s="23">
        <v>24</v>
      </c>
      <c r="C130" s="24">
        <v>505</v>
      </c>
      <c r="D130" s="25" t="s">
        <v>174</v>
      </c>
      <c r="E130" s="26">
        <v>1</v>
      </c>
      <c r="F130" s="25" t="s">
        <v>2</v>
      </c>
      <c r="G130" s="27" t="s">
        <v>11</v>
      </c>
      <c r="H130" s="28">
        <v>850</v>
      </c>
      <c r="I130" s="29">
        <v>19</v>
      </c>
      <c r="J130" s="29">
        <v>19</v>
      </c>
      <c r="K130" s="29">
        <v>19</v>
      </c>
      <c r="L130" s="29"/>
      <c r="M130" s="29"/>
      <c r="N130" s="29"/>
      <c r="O130" s="29">
        <f t="shared" si="50"/>
        <v>19</v>
      </c>
      <c r="P130" s="29">
        <f t="shared" si="51"/>
        <v>19</v>
      </c>
      <c r="Q130" s="29">
        <f t="shared" si="52"/>
        <v>19</v>
      </c>
    </row>
    <row r="131" spans="1:17" ht="22.5" x14ac:dyDescent="0.2">
      <c r="A131" s="32" t="s">
        <v>375</v>
      </c>
      <c r="B131" s="23">
        <v>24</v>
      </c>
      <c r="C131" s="24">
        <v>505</v>
      </c>
      <c r="D131" s="25" t="s">
        <v>174</v>
      </c>
      <c r="E131" s="26">
        <v>2</v>
      </c>
      <c r="F131" s="25" t="s">
        <v>2</v>
      </c>
      <c r="G131" s="27">
        <v>0</v>
      </c>
      <c r="H131" s="28"/>
      <c r="I131" s="29">
        <f>I132</f>
        <v>80</v>
      </c>
      <c r="J131" s="29">
        <f t="shared" ref="J131:K131" si="88">J132</f>
        <v>80</v>
      </c>
      <c r="K131" s="29">
        <f t="shared" si="88"/>
        <v>80</v>
      </c>
      <c r="L131" s="29"/>
      <c r="M131" s="29"/>
      <c r="N131" s="29"/>
      <c r="O131" s="29">
        <f t="shared" si="50"/>
        <v>80</v>
      </c>
      <c r="P131" s="29">
        <f t="shared" si="51"/>
        <v>80</v>
      </c>
      <c r="Q131" s="29">
        <f t="shared" si="52"/>
        <v>80</v>
      </c>
    </row>
    <row r="132" spans="1:17" ht="33.75" x14ac:dyDescent="0.2">
      <c r="A132" s="22" t="s">
        <v>232</v>
      </c>
      <c r="B132" s="23">
        <v>24</v>
      </c>
      <c r="C132" s="24">
        <v>505</v>
      </c>
      <c r="D132" s="25" t="s">
        <v>174</v>
      </c>
      <c r="E132" s="26">
        <v>2</v>
      </c>
      <c r="F132" s="25" t="s">
        <v>2</v>
      </c>
      <c r="G132" s="27" t="s">
        <v>231</v>
      </c>
      <c r="H132" s="28" t="s">
        <v>7</v>
      </c>
      <c r="I132" s="29">
        <f>I133</f>
        <v>80</v>
      </c>
      <c r="J132" s="29">
        <f t="shared" ref="J132:K132" si="89">J133</f>
        <v>80</v>
      </c>
      <c r="K132" s="29">
        <f t="shared" si="89"/>
        <v>80</v>
      </c>
      <c r="L132" s="29"/>
      <c r="M132" s="29"/>
      <c r="N132" s="29"/>
      <c r="O132" s="29">
        <f t="shared" si="50"/>
        <v>80</v>
      </c>
      <c r="P132" s="29">
        <f t="shared" si="51"/>
        <v>80</v>
      </c>
      <c r="Q132" s="29">
        <f t="shared" si="52"/>
        <v>80</v>
      </c>
    </row>
    <row r="133" spans="1:17" ht="22.5" x14ac:dyDescent="0.2">
      <c r="A133" s="22" t="s">
        <v>14</v>
      </c>
      <c r="B133" s="23">
        <v>24</v>
      </c>
      <c r="C133" s="24">
        <v>505</v>
      </c>
      <c r="D133" s="25" t="s">
        <v>174</v>
      </c>
      <c r="E133" s="26">
        <v>2</v>
      </c>
      <c r="F133" s="25" t="s">
        <v>2</v>
      </c>
      <c r="G133" s="27" t="s">
        <v>231</v>
      </c>
      <c r="H133" s="28">
        <v>200</v>
      </c>
      <c r="I133" s="29">
        <f>I134</f>
        <v>80</v>
      </c>
      <c r="J133" s="29">
        <f t="shared" ref="J133:K133" si="90">J134</f>
        <v>80</v>
      </c>
      <c r="K133" s="29">
        <f t="shared" si="90"/>
        <v>80</v>
      </c>
      <c r="L133" s="29"/>
      <c r="M133" s="29"/>
      <c r="N133" s="29"/>
      <c r="O133" s="29">
        <f t="shared" si="50"/>
        <v>80</v>
      </c>
      <c r="P133" s="29">
        <f t="shared" si="51"/>
        <v>80</v>
      </c>
      <c r="Q133" s="29">
        <f t="shared" si="52"/>
        <v>80</v>
      </c>
    </row>
    <row r="134" spans="1:17" ht="22.5" x14ac:dyDescent="0.2">
      <c r="A134" s="22" t="s">
        <v>13</v>
      </c>
      <c r="B134" s="23">
        <v>24</v>
      </c>
      <c r="C134" s="24">
        <v>505</v>
      </c>
      <c r="D134" s="25" t="s">
        <v>174</v>
      </c>
      <c r="E134" s="26">
        <v>2</v>
      </c>
      <c r="F134" s="25" t="s">
        <v>2</v>
      </c>
      <c r="G134" s="27" t="s">
        <v>231</v>
      </c>
      <c r="H134" s="28">
        <v>240</v>
      </c>
      <c r="I134" s="29">
        <v>80</v>
      </c>
      <c r="J134" s="29">
        <v>80</v>
      </c>
      <c r="K134" s="29">
        <v>80</v>
      </c>
      <c r="L134" s="29"/>
      <c r="M134" s="29"/>
      <c r="N134" s="29"/>
      <c r="O134" s="29">
        <f t="shared" si="50"/>
        <v>80</v>
      </c>
      <c r="P134" s="29">
        <f t="shared" si="51"/>
        <v>80</v>
      </c>
      <c r="Q134" s="29">
        <f t="shared" si="52"/>
        <v>80</v>
      </c>
    </row>
    <row r="135" spans="1:17" x14ac:dyDescent="0.2">
      <c r="A135" s="22" t="s">
        <v>61</v>
      </c>
      <c r="B135" s="23">
        <v>24</v>
      </c>
      <c r="C135" s="24">
        <v>700</v>
      </c>
      <c r="D135" s="25"/>
      <c r="E135" s="26" t="s">
        <v>7</v>
      </c>
      <c r="F135" s="25" t="s">
        <v>7</v>
      </c>
      <c r="G135" s="27" t="s">
        <v>7</v>
      </c>
      <c r="H135" s="28" t="s">
        <v>7</v>
      </c>
      <c r="I135" s="29">
        <f>I136</f>
        <v>32161.599999999999</v>
      </c>
      <c r="J135" s="29">
        <f t="shared" ref="J135:K136" si="91">J136</f>
        <v>0</v>
      </c>
      <c r="K135" s="29">
        <f t="shared" si="91"/>
        <v>0</v>
      </c>
      <c r="L135" s="29">
        <f>L136</f>
        <v>1199.6169</v>
      </c>
      <c r="M135" s="29"/>
      <c r="N135" s="29"/>
      <c r="O135" s="29">
        <f t="shared" si="50"/>
        <v>33361.216899999999</v>
      </c>
      <c r="P135" s="29">
        <f t="shared" si="51"/>
        <v>0</v>
      </c>
      <c r="Q135" s="29">
        <f t="shared" si="52"/>
        <v>0</v>
      </c>
    </row>
    <row r="136" spans="1:17" x14ac:dyDescent="0.2">
      <c r="A136" s="22" t="s">
        <v>203</v>
      </c>
      <c r="B136" s="23">
        <v>24</v>
      </c>
      <c r="C136" s="24">
        <v>701</v>
      </c>
      <c r="D136" s="25" t="s">
        <v>7</v>
      </c>
      <c r="E136" s="26" t="s">
        <v>7</v>
      </c>
      <c r="F136" s="25" t="s">
        <v>7</v>
      </c>
      <c r="G136" s="27" t="s">
        <v>7</v>
      </c>
      <c r="H136" s="28" t="s">
        <v>7</v>
      </c>
      <c r="I136" s="29">
        <f>I137</f>
        <v>32161.599999999999</v>
      </c>
      <c r="J136" s="29">
        <f t="shared" si="91"/>
        <v>0</v>
      </c>
      <c r="K136" s="29">
        <f t="shared" si="91"/>
        <v>0</v>
      </c>
      <c r="L136" s="29">
        <f>L137</f>
        <v>1199.6169</v>
      </c>
      <c r="M136" s="29"/>
      <c r="N136" s="29"/>
      <c r="O136" s="29">
        <f t="shared" si="50"/>
        <v>33361.216899999999</v>
      </c>
      <c r="P136" s="29">
        <f t="shared" si="51"/>
        <v>0</v>
      </c>
      <c r="Q136" s="29">
        <f t="shared" si="52"/>
        <v>0</v>
      </c>
    </row>
    <row r="137" spans="1:17" ht="39" customHeight="1" x14ac:dyDescent="0.2">
      <c r="A137" s="32" t="s">
        <v>328</v>
      </c>
      <c r="B137" s="23">
        <v>24</v>
      </c>
      <c r="C137" s="24">
        <v>701</v>
      </c>
      <c r="D137" s="25">
        <v>4</v>
      </c>
      <c r="E137" s="26" t="s">
        <v>3</v>
      </c>
      <c r="F137" s="25" t="s">
        <v>2</v>
      </c>
      <c r="G137" s="27" t="s">
        <v>9</v>
      </c>
      <c r="H137" s="28" t="s">
        <v>7</v>
      </c>
      <c r="I137" s="29">
        <f>I141+I147</f>
        <v>32161.599999999999</v>
      </c>
      <c r="J137" s="29">
        <f t="shared" ref="J137:K137" si="92">J141</f>
        <v>0</v>
      </c>
      <c r="K137" s="29">
        <f t="shared" si="92"/>
        <v>0</v>
      </c>
      <c r="L137" s="29">
        <f>L147+L144+L138</f>
        <v>1199.6169</v>
      </c>
      <c r="M137" s="29"/>
      <c r="N137" s="29"/>
      <c r="O137" s="29">
        <f t="shared" si="50"/>
        <v>33361.216899999999</v>
      </c>
      <c r="P137" s="29">
        <f t="shared" si="51"/>
        <v>0</v>
      </c>
      <c r="Q137" s="29">
        <f t="shared" si="52"/>
        <v>0</v>
      </c>
    </row>
    <row r="138" spans="1:17" ht="19.5" customHeight="1" x14ac:dyDescent="0.2">
      <c r="A138" s="30" t="s">
        <v>408</v>
      </c>
      <c r="B138" s="23">
        <v>24</v>
      </c>
      <c r="C138" s="24">
        <v>701</v>
      </c>
      <c r="D138" s="25">
        <v>4</v>
      </c>
      <c r="E138" s="26">
        <v>0</v>
      </c>
      <c r="F138" s="25">
        <v>0</v>
      </c>
      <c r="G138" s="27">
        <v>80450</v>
      </c>
      <c r="H138" s="28"/>
      <c r="I138" s="29"/>
      <c r="J138" s="29"/>
      <c r="K138" s="29"/>
      <c r="L138" s="29">
        <f>L139</f>
        <v>46.2</v>
      </c>
      <c r="M138" s="29"/>
      <c r="N138" s="29"/>
      <c r="O138" s="29">
        <f>I138+L138</f>
        <v>46.2</v>
      </c>
      <c r="P138" s="29">
        <f t="shared" si="51"/>
        <v>0</v>
      </c>
      <c r="Q138" s="29">
        <f t="shared" si="52"/>
        <v>0</v>
      </c>
    </row>
    <row r="139" spans="1:17" ht="27" customHeight="1" x14ac:dyDescent="0.2">
      <c r="A139" s="22" t="s">
        <v>14</v>
      </c>
      <c r="B139" s="23">
        <v>24</v>
      </c>
      <c r="C139" s="24">
        <v>701</v>
      </c>
      <c r="D139" s="25">
        <v>4</v>
      </c>
      <c r="E139" s="26">
        <v>0</v>
      </c>
      <c r="F139" s="25">
        <v>0</v>
      </c>
      <c r="G139" s="27">
        <v>80450</v>
      </c>
      <c r="H139" s="28">
        <v>200</v>
      </c>
      <c r="I139" s="29"/>
      <c r="J139" s="29"/>
      <c r="K139" s="29"/>
      <c r="L139" s="29">
        <f>L140</f>
        <v>46.2</v>
      </c>
      <c r="M139" s="29"/>
      <c r="N139" s="29"/>
      <c r="O139" s="29">
        <f t="shared" ref="O139:O140" si="93">I139+L139</f>
        <v>46.2</v>
      </c>
      <c r="P139" s="29">
        <f t="shared" ref="P139:P140" si="94">J139+M139</f>
        <v>0</v>
      </c>
      <c r="Q139" s="29">
        <f t="shared" ref="Q139:Q140" si="95">K139+N139</f>
        <v>0</v>
      </c>
    </row>
    <row r="140" spans="1:17" ht="34.5" customHeight="1" x14ac:dyDescent="0.2">
      <c r="A140" s="22" t="s">
        <v>13</v>
      </c>
      <c r="B140" s="23">
        <v>24</v>
      </c>
      <c r="C140" s="24">
        <v>701</v>
      </c>
      <c r="D140" s="25">
        <v>4</v>
      </c>
      <c r="E140" s="26">
        <v>0</v>
      </c>
      <c r="F140" s="25">
        <v>0</v>
      </c>
      <c r="G140" s="27">
        <v>80450</v>
      </c>
      <c r="H140" s="28">
        <v>240</v>
      </c>
      <c r="I140" s="29"/>
      <c r="J140" s="29"/>
      <c r="K140" s="29"/>
      <c r="L140" s="29">
        <v>46.2</v>
      </c>
      <c r="M140" s="29"/>
      <c r="N140" s="29"/>
      <c r="O140" s="29">
        <f t="shared" si="93"/>
        <v>46.2</v>
      </c>
      <c r="P140" s="29">
        <f t="shared" si="94"/>
        <v>0</v>
      </c>
      <c r="Q140" s="29">
        <f t="shared" si="95"/>
        <v>0</v>
      </c>
    </row>
    <row r="141" spans="1:17" ht="48.95" customHeight="1" x14ac:dyDescent="0.2">
      <c r="A141" s="22" t="s">
        <v>359</v>
      </c>
      <c r="B141" s="23">
        <v>24</v>
      </c>
      <c r="C141" s="24">
        <v>701</v>
      </c>
      <c r="D141" s="25" t="s">
        <v>155</v>
      </c>
      <c r="E141" s="26" t="s">
        <v>3</v>
      </c>
      <c r="F141" s="25" t="s">
        <v>2</v>
      </c>
      <c r="G141" s="27">
        <v>80830</v>
      </c>
      <c r="H141" s="28"/>
      <c r="I141" s="29">
        <f>I142</f>
        <v>1518.6</v>
      </c>
      <c r="J141" s="29">
        <f t="shared" ref="J141:K142" si="96">J142</f>
        <v>0</v>
      </c>
      <c r="K141" s="29">
        <f t="shared" si="96"/>
        <v>0</v>
      </c>
      <c r="L141" s="29"/>
      <c r="M141" s="29"/>
      <c r="N141" s="29"/>
      <c r="O141" s="29">
        <f t="shared" si="50"/>
        <v>1518.6</v>
      </c>
      <c r="P141" s="29">
        <f t="shared" si="51"/>
        <v>0</v>
      </c>
      <c r="Q141" s="29">
        <f t="shared" si="52"/>
        <v>0</v>
      </c>
    </row>
    <row r="142" spans="1:17" ht="34.5" customHeight="1" x14ac:dyDescent="0.2">
      <c r="A142" s="22" t="s">
        <v>14</v>
      </c>
      <c r="B142" s="23">
        <v>24</v>
      </c>
      <c r="C142" s="24">
        <v>701</v>
      </c>
      <c r="D142" s="25" t="s">
        <v>155</v>
      </c>
      <c r="E142" s="26" t="s">
        <v>3</v>
      </c>
      <c r="F142" s="25" t="s">
        <v>2</v>
      </c>
      <c r="G142" s="27">
        <v>80830</v>
      </c>
      <c r="H142" s="28">
        <v>200</v>
      </c>
      <c r="I142" s="29">
        <f>I143</f>
        <v>1518.6</v>
      </c>
      <c r="J142" s="29">
        <f t="shared" si="96"/>
        <v>0</v>
      </c>
      <c r="K142" s="29">
        <f t="shared" si="96"/>
        <v>0</v>
      </c>
      <c r="L142" s="29"/>
      <c r="M142" s="29"/>
      <c r="N142" s="29"/>
      <c r="O142" s="29">
        <f t="shared" si="50"/>
        <v>1518.6</v>
      </c>
      <c r="P142" s="29">
        <f t="shared" si="51"/>
        <v>0</v>
      </c>
      <c r="Q142" s="29">
        <f t="shared" si="52"/>
        <v>0</v>
      </c>
    </row>
    <row r="143" spans="1:17" ht="26.45" customHeight="1" x14ac:dyDescent="0.2">
      <c r="A143" s="22" t="s">
        <v>13</v>
      </c>
      <c r="B143" s="23">
        <v>24</v>
      </c>
      <c r="C143" s="24">
        <v>701</v>
      </c>
      <c r="D143" s="25" t="s">
        <v>155</v>
      </c>
      <c r="E143" s="26" t="s">
        <v>3</v>
      </c>
      <c r="F143" s="25" t="s">
        <v>2</v>
      </c>
      <c r="G143" s="27">
        <v>80830</v>
      </c>
      <c r="H143" s="28">
        <v>240</v>
      </c>
      <c r="I143" s="29">
        <v>1518.6</v>
      </c>
      <c r="J143" s="29">
        <v>0</v>
      </c>
      <c r="K143" s="29">
        <v>0</v>
      </c>
      <c r="L143" s="29"/>
      <c r="M143" s="29"/>
      <c r="N143" s="29"/>
      <c r="O143" s="29">
        <f t="shared" si="50"/>
        <v>1518.6</v>
      </c>
      <c r="P143" s="29">
        <f t="shared" si="51"/>
        <v>0</v>
      </c>
      <c r="Q143" s="29">
        <f t="shared" si="52"/>
        <v>0</v>
      </c>
    </row>
    <row r="144" spans="1:17" s="6" customFormat="1" ht="37.5" customHeight="1" x14ac:dyDescent="0.2">
      <c r="A144" s="22" t="s">
        <v>407</v>
      </c>
      <c r="B144" s="23">
        <v>24</v>
      </c>
      <c r="C144" s="24">
        <v>701</v>
      </c>
      <c r="D144" s="25">
        <v>4</v>
      </c>
      <c r="E144" s="26">
        <v>0</v>
      </c>
      <c r="F144" s="25">
        <v>0</v>
      </c>
      <c r="G144" s="27">
        <v>80840</v>
      </c>
      <c r="H144" s="28"/>
      <c r="I144" s="29"/>
      <c r="J144" s="29"/>
      <c r="K144" s="29"/>
      <c r="L144" s="29">
        <f>L145</f>
        <v>1153.472</v>
      </c>
      <c r="M144" s="29"/>
      <c r="N144" s="29"/>
      <c r="O144" s="29">
        <f>I144+L144</f>
        <v>1153.472</v>
      </c>
      <c r="P144" s="29">
        <f t="shared" si="51"/>
        <v>0</v>
      </c>
      <c r="Q144" s="29">
        <f t="shared" si="52"/>
        <v>0</v>
      </c>
    </row>
    <row r="145" spans="1:17" s="6" customFormat="1" ht="26.45" customHeight="1" x14ac:dyDescent="0.2">
      <c r="A145" s="22" t="s">
        <v>103</v>
      </c>
      <c r="B145" s="23">
        <v>24</v>
      </c>
      <c r="C145" s="24">
        <v>701</v>
      </c>
      <c r="D145" s="25">
        <v>4</v>
      </c>
      <c r="E145" s="26">
        <v>0</v>
      </c>
      <c r="F145" s="25">
        <v>0</v>
      </c>
      <c r="G145" s="27">
        <v>80840</v>
      </c>
      <c r="H145" s="28">
        <v>400</v>
      </c>
      <c r="I145" s="29"/>
      <c r="J145" s="29"/>
      <c r="K145" s="29"/>
      <c r="L145" s="29">
        <f>L146</f>
        <v>1153.472</v>
      </c>
      <c r="M145" s="29"/>
      <c r="N145" s="29"/>
      <c r="O145" s="29">
        <f t="shared" ref="O145:O146" si="97">I145+L145</f>
        <v>1153.472</v>
      </c>
      <c r="P145" s="29">
        <f t="shared" ref="P145:P146" si="98">J145+M145</f>
        <v>0</v>
      </c>
      <c r="Q145" s="29">
        <f t="shared" ref="Q145:Q146" si="99">K145+N145</f>
        <v>0</v>
      </c>
    </row>
    <row r="146" spans="1:17" s="6" customFormat="1" ht="26.45" customHeight="1" x14ac:dyDescent="0.2">
      <c r="A146" s="22" t="s">
        <v>102</v>
      </c>
      <c r="B146" s="23">
        <v>24</v>
      </c>
      <c r="C146" s="24">
        <v>701</v>
      </c>
      <c r="D146" s="25">
        <v>4</v>
      </c>
      <c r="E146" s="26">
        <v>0</v>
      </c>
      <c r="F146" s="25">
        <v>0</v>
      </c>
      <c r="G146" s="27">
        <v>80840</v>
      </c>
      <c r="H146" s="28">
        <v>410</v>
      </c>
      <c r="I146" s="29"/>
      <c r="J146" s="29"/>
      <c r="K146" s="29"/>
      <c r="L146" s="29">
        <v>1153.472</v>
      </c>
      <c r="M146" s="29"/>
      <c r="N146" s="29"/>
      <c r="O146" s="29">
        <f t="shared" si="97"/>
        <v>1153.472</v>
      </c>
      <c r="P146" s="29">
        <f t="shared" si="98"/>
        <v>0</v>
      </c>
      <c r="Q146" s="29">
        <f t="shared" si="99"/>
        <v>0</v>
      </c>
    </row>
    <row r="147" spans="1:17" ht="38.1" customHeight="1" x14ac:dyDescent="0.2">
      <c r="A147" s="22" t="s">
        <v>309</v>
      </c>
      <c r="B147" s="23">
        <v>24</v>
      </c>
      <c r="C147" s="24">
        <v>701</v>
      </c>
      <c r="D147" s="25">
        <v>4</v>
      </c>
      <c r="E147" s="26">
        <v>0</v>
      </c>
      <c r="F147" s="25" t="s">
        <v>300</v>
      </c>
      <c r="G147" s="27"/>
      <c r="H147" s="28"/>
      <c r="I147" s="29">
        <f>I148</f>
        <v>30643</v>
      </c>
      <c r="J147" s="29">
        <f t="shared" ref="J147:K147" si="100">J148</f>
        <v>0</v>
      </c>
      <c r="K147" s="29">
        <f t="shared" si="100"/>
        <v>0</v>
      </c>
      <c r="L147" s="29">
        <f>L148</f>
        <v>-5.5100000000000003E-2</v>
      </c>
      <c r="M147" s="29"/>
      <c r="N147" s="29"/>
      <c r="O147" s="29">
        <f t="shared" si="50"/>
        <v>30642.944899999999</v>
      </c>
      <c r="P147" s="29">
        <f t="shared" si="51"/>
        <v>0</v>
      </c>
      <c r="Q147" s="29">
        <f t="shared" si="52"/>
        <v>0</v>
      </c>
    </row>
    <row r="148" spans="1:17" ht="48.6" customHeight="1" x14ac:dyDescent="0.2">
      <c r="A148" s="22" t="s">
        <v>301</v>
      </c>
      <c r="B148" s="23">
        <v>24</v>
      </c>
      <c r="C148" s="24">
        <v>701</v>
      </c>
      <c r="D148" s="25">
        <v>4</v>
      </c>
      <c r="E148" s="26">
        <v>0</v>
      </c>
      <c r="F148" s="25" t="s">
        <v>302</v>
      </c>
      <c r="G148" s="27">
        <v>52320</v>
      </c>
      <c r="H148" s="28"/>
      <c r="I148" s="29">
        <f>I149</f>
        <v>30643</v>
      </c>
      <c r="J148" s="29">
        <f t="shared" ref="J148:K148" si="101">J149</f>
        <v>0</v>
      </c>
      <c r="K148" s="29">
        <f t="shared" si="101"/>
        <v>0</v>
      </c>
      <c r="L148" s="29">
        <f>L149</f>
        <v>-5.5100000000000003E-2</v>
      </c>
      <c r="M148" s="29"/>
      <c r="N148" s="29"/>
      <c r="O148" s="29">
        <f t="shared" si="50"/>
        <v>30642.944899999999</v>
      </c>
      <c r="P148" s="29">
        <f t="shared" si="51"/>
        <v>0</v>
      </c>
      <c r="Q148" s="29">
        <f t="shared" si="52"/>
        <v>0</v>
      </c>
    </row>
    <row r="149" spans="1:17" ht="22.5" x14ac:dyDescent="0.2">
      <c r="A149" s="22" t="s">
        <v>103</v>
      </c>
      <c r="B149" s="23">
        <v>24</v>
      </c>
      <c r="C149" s="24">
        <v>701</v>
      </c>
      <c r="D149" s="25">
        <v>4</v>
      </c>
      <c r="E149" s="26">
        <v>0</v>
      </c>
      <c r="F149" s="25" t="s">
        <v>302</v>
      </c>
      <c r="G149" s="27">
        <v>52320</v>
      </c>
      <c r="H149" s="28">
        <v>400</v>
      </c>
      <c r="I149" s="29">
        <f>I150</f>
        <v>30643</v>
      </c>
      <c r="J149" s="29">
        <f t="shared" ref="J149:K149" si="102">J150</f>
        <v>0</v>
      </c>
      <c r="K149" s="29">
        <f t="shared" si="102"/>
        <v>0</v>
      </c>
      <c r="L149" s="29">
        <f>L150</f>
        <v>-5.5100000000000003E-2</v>
      </c>
      <c r="M149" s="29"/>
      <c r="N149" s="29"/>
      <c r="O149" s="29">
        <f t="shared" si="50"/>
        <v>30642.944899999999</v>
      </c>
      <c r="P149" s="29">
        <f t="shared" si="51"/>
        <v>0</v>
      </c>
      <c r="Q149" s="29">
        <f t="shared" si="52"/>
        <v>0</v>
      </c>
    </row>
    <row r="150" spans="1:17" x14ac:dyDescent="0.2">
      <c r="A150" s="22" t="s">
        <v>102</v>
      </c>
      <c r="B150" s="23">
        <v>24</v>
      </c>
      <c r="C150" s="24">
        <v>701</v>
      </c>
      <c r="D150" s="25">
        <v>4</v>
      </c>
      <c r="E150" s="26">
        <v>0</v>
      </c>
      <c r="F150" s="25" t="s">
        <v>302</v>
      </c>
      <c r="G150" s="27">
        <v>52320</v>
      </c>
      <c r="H150" s="28">
        <v>410</v>
      </c>
      <c r="I150" s="29">
        <v>30643</v>
      </c>
      <c r="J150" s="29">
        <v>0</v>
      </c>
      <c r="K150" s="29">
        <v>0</v>
      </c>
      <c r="L150" s="29">
        <f>-0.0551</f>
        <v>-5.5100000000000003E-2</v>
      </c>
      <c r="M150" s="29"/>
      <c r="N150" s="29"/>
      <c r="O150" s="29">
        <f t="shared" si="50"/>
        <v>30642.944899999999</v>
      </c>
      <c r="P150" s="29">
        <f t="shared" si="51"/>
        <v>0</v>
      </c>
      <c r="Q150" s="29">
        <f t="shared" si="52"/>
        <v>0</v>
      </c>
    </row>
    <row r="151" spans="1:17" x14ac:dyDescent="0.2">
      <c r="A151" s="22" t="s">
        <v>221</v>
      </c>
      <c r="B151" s="23">
        <v>24</v>
      </c>
      <c r="C151" s="24">
        <v>800</v>
      </c>
      <c r="D151" s="25" t="s">
        <v>7</v>
      </c>
      <c r="E151" s="26" t="s">
        <v>7</v>
      </c>
      <c r="F151" s="25" t="s">
        <v>7</v>
      </c>
      <c r="G151" s="27" t="s">
        <v>7</v>
      </c>
      <c r="H151" s="28" t="s">
        <v>7</v>
      </c>
      <c r="I151" s="29">
        <f t="shared" ref="I151:K156" si="103">I152</f>
        <v>3800</v>
      </c>
      <c r="J151" s="29">
        <f t="shared" si="103"/>
        <v>9500</v>
      </c>
      <c r="K151" s="29">
        <f t="shared" si="103"/>
        <v>9500</v>
      </c>
      <c r="L151" s="29">
        <f>L152</f>
        <v>62200</v>
      </c>
      <c r="M151" s="29">
        <f t="shared" ref="M151:N151" si="104">M152</f>
        <v>21806.05</v>
      </c>
      <c r="N151" s="29">
        <f t="shared" si="104"/>
        <v>-9500</v>
      </c>
      <c r="O151" s="29">
        <f t="shared" si="50"/>
        <v>66000</v>
      </c>
      <c r="P151" s="29">
        <f t="shared" si="51"/>
        <v>31306.05</v>
      </c>
      <c r="Q151" s="29">
        <f t="shared" si="52"/>
        <v>0</v>
      </c>
    </row>
    <row r="152" spans="1:17" x14ac:dyDescent="0.2">
      <c r="A152" s="22" t="s">
        <v>220</v>
      </c>
      <c r="B152" s="23">
        <v>24</v>
      </c>
      <c r="C152" s="24">
        <v>801</v>
      </c>
      <c r="D152" s="25" t="s">
        <v>7</v>
      </c>
      <c r="E152" s="26" t="s">
        <v>7</v>
      </c>
      <c r="F152" s="25" t="s">
        <v>7</v>
      </c>
      <c r="G152" s="27" t="s">
        <v>7</v>
      </c>
      <c r="H152" s="28" t="s">
        <v>7</v>
      </c>
      <c r="I152" s="29">
        <f t="shared" si="103"/>
        <v>3800</v>
      </c>
      <c r="J152" s="29">
        <f t="shared" ref="J152:K153" si="105">J153</f>
        <v>9500</v>
      </c>
      <c r="K152" s="29">
        <f t="shared" si="105"/>
        <v>9500</v>
      </c>
      <c r="L152" s="29">
        <f>L153+L158</f>
        <v>62200</v>
      </c>
      <c r="M152" s="29">
        <f t="shared" ref="M152:N152" si="106">M153+M158</f>
        <v>21806.05</v>
      </c>
      <c r="N152" s="29">
        <f t="shared" si="106"/>
        <v>-9500</v>
      </c>
      <c r="O152" s="29">
        <f t="shared" si="50"/>
        <v>66000</v>
      </c>
      <c r="P152" s="29">
        <f t="shared" si="51"/>
        <v>31306.05</v>
      </c>
      <c r="Q152" s="29">
        <f t="shared" si="52"/>
        <v>0</v>
      </c>
    </row>
    <row r="153" spans="1:17" ht="37.5" customHeight="1" x14ac:dyDescent="0.2">
      <c r="A153" s="32" t="s">
        <v>339</v>
      </c>
      <c r="B153" s="23">
        <v>24</v>
      </c>
      <c r="C153" s="24">
        <v>801</v>
      </c>
      <c r="D153" s="25">
        <v>5</v>
      </c>
      <c r="E153" s="26" t="s">
        <v>3</v>
      </c>
      <c r="F153" s="25" t="s">
        <v>2</v>
      </c>
      <c r="G153" s="27" t="s">
        <v>9</v>
      </c>
      <c r="H153" s="28" t="s">
        <v>7</v>
      </c>
      <c r="I153" s="29">
        <f t="shared" si="103"/>
        <v>3800</v>
      </c>
      <c r="J153" s="29">
        <f t="shared" si="105"/>
        <v>9500</v>
      </c>
      <c r="K153" s="29">
        <f t="shared" si="105"/>
        <v>9500</v>
      </c>
      <c r="L153" s="29">
        <f>L154</f>
        <v>-3800</v>
      </c>
      <c r="M153" s="29">
        <f t="shared" ref="M153:N156" si="107">M154</f>
        <v>-9500</v>
      </c>
      <c r="N153" s="29">
        <f t="shared" si="107"/>
        <v>-9500</v>
      </c>
      <c r="O153" s="29">
        <f>I153+L153</f>
        <v>0</v>
      </c>
      <c r="P153" s="29">
        <f t="shared" si="51"/>
        <v>0</v>
      </c>
      <c r="Q153" s="29">
        <f t="shared" si="52"/>
        <v>0</v>
      </c>
    </row>
    <row r="154" spans="1:17" ht="21" customHeight="1" x14ac:dyDescent="0.2">
      <c r="A154" s="32" t="s">
        <v>340</v>
      </c>
      <c r="B154" s="23">
        <v>24</v>
      </c>
      <c r="C154" s="24">
        <v>801</v>
      </c>
      <c r="D154" s="25">
        <v>5</v>
      </c>
      <c r="E154" s="26">
        <v>1</v>
      </c>
      <c r="F154" s="25" t="s">
        <v>2</v>
      </c>
      <c r="G154" s="27">
        <v>0</v>
      </c>
      <c r="H154" s="28"/>
      <c r="I154" s="29">
        <f t="shared" si="103"/>
        <v>3800</v>
      </c>
      <c r="J154" s="29">
        <f t="shared" ref="J154:K154" si="108">J155</f>
        <v>9500</v>
      </c>
      <c r="K154" s="29">
        <f t="shared" si="108"/>
        <v>9500</v>
      </c>
      <c r="L154" s="29">
        <f>L155</f>
        <v>-3800</v>
      </c>
      <c r="M154" s="29">
        <f t="shared" si="107"/>
        <v>-9500</v>
      </c>
      <c r="N154" s="29">
        <f t="shared" si="107"/>
        <v>-9500</v>
      </c>
      <c r="O154" s="29">
        <f t="shared" si="50"/>
        <v>0</v>
      </c>
      <c r="P154" s="29">
        <f t="shared" si="51"/>
        <v>0</v>
      </c>
      <c r="Q154" s="29">
        <f t="shared" si="52"/>
        <v>0</v>
      </c>
    </row>
    <row r="155" spans="1:17" ht="22.5" x14ac:dyDescent="0.2">
      <c r="A155" s="22" t="s">
        <v>291</v>
      </c>
      <c r="B155" s="23">
        <v>24</v>
      </c>
      <c r="C155" s="24">
        <v>801</v>
      </c>
      <c r="D155" s="25">
        <v>5</v>
      </c>
      <c r="E155" s="26">
        <v>1</v>
      </c>
      <c r="F155" s="25" t="s">
        <v>2</v>
      </c>
      <c r="G155" s="27" t="s">
        <v>230</v>
      </c>
      <c r="H155" s="28" t="s">
        <v>7</v>
      </c>
      <c r="I155" s="29">
        <f t="shared" si="103"/>
        <v>3800</v>
      </c>
      <c r="J155" s="29">
        <f t="shared" ref="J155:K155" si="109">J156</f>
        <v>9500</v>
      </c>
      <c r="K155" s="29">
        <f t="shared" si="109"/>
        <v>9500</v>
      </c>
      <c r="L155" s="29">
        <f>L156</f>
        <v>-3800</v>
      </c>
      <c r="M155" s="29">
        <f t="shared" si="107"/>
        <v>-9500</v>
      </c>
      <c r="N155" s="29">
        <f t="shared" si="107"/>
        <v>-9500</v>
      </c>
      <c r="O155" s="29">
        <f t="shared" si="50"/>
        <v>0</v>
      </c>
      <c r="P155" s="29">
        <f t="shared" si="51"/>
        <v>0</v>
      </c>
      <c r="Q155" s="29">
        <f t="shared" si="52"/>
        <v>0</v>
      </c>
    </row>
    <row r="156" spans="1:17" ht="32.1" customHeight="1" x14ac:dyDescent="0.2">
      <c r="A156" s="22" t="s">
        <v>14</v>
      </c>
      <c r="B156" s="23">
        <v>24</v>
      </c>
      <c r="C156" s="24">
        <v>801</v>
      </c>
      <c r="D156" s="25">
        <v>5</v>
      </c>
      <c r="E156" s="26">
        <v>1</v>
      </c>
      <c r="F156" s="25" t="s">
        <v>2</v>
      </c>
      <c r="G156" s="27" t="s">
        <v>230</v>
      </c>
      <c r="H156" s="28">
        <v>200</v>
      </c>
      <c r="I156" s="29">
        <f t="shared" si="103"/>
        <v>3800</v>
      </c>
      <c r="J156" s="29">
        <f t="shared" ref="J156:K156" si="110">J157</f>
        <v>9500</v>
      </c>
      <c r="K156" s="29">
        <f t="shared" si="110"/>
        <v>9500</v>
      </c>
      <c r="L156" s="29">
        <f>L157</f>
        <v>-3800</v>
      </c>
      <c r="M156" s="29">
        <f t="shared" si="107"/>
        <v>-9500</v>
      </c>
      <c r="N156" s="29">
        <f t="shared" si="107"/>
        <v>-9500</v>
      </c>
      <c r="O156" s="29">
        <f t="shared" si="50"/>
        <v>0</v>
      </c>
      <c r="P156" s="29">
        <f t="shared" si="51"/>
        <v>0</v>
      </c>
      <c r="Q156" s="29">
        <f t="shared" si="52"/>
        <v>0</v>
      </c>
    </row>
    <row r="157" spans="1:17" ht="27" customHeight="1" x14ac:dyDescent="0.2">
      <c r="A157" s="22" t="s">
        <v>13</v>
      </c>
      <c r="B157" s="23">
        <v>24</v>
      </c>
      <c r="C157" s="24">
        <v>801</v>
      </c>
      <c r="D157" s="25">
        <v>5</v>
      </c>
      <c r="E157" s="26">
        <v>1</v>
      </c>
      <c r="F157" s="25" t="s">
        <v>2</v>
      </c>
      <c r="G157" s="27" t="s">
        <v>230</v>
      </c>
      <c r="H157" s="28">
        <v>240</v>
      </c>
      <c r="I157" s="29">
        <v>3800</v>
      </c>
      <c r="J157" s="29">
        <v>9500</v>
      </c>
      <c r="K157" s="29">
        <v>9500</v>
      </c>
      <c r="L157" s="29">
        <f>-I157</f>
        <v>-3800</v>
      </c>
      <c r="M157" s="29">
        <f>-J157</f>
        <v>-9500</v>
      </c>
      <c r="N157" s="29">
        <f>-K157</f>
        <v>-9500</v>
      </c>
      <c r="O157" s="29">
        <f t="shared" si="50"/>
        <v>0</v>
      </c>
      <c r="P157" s="29">
        <f t="shared" si="51"/>
        <v>0</v>
      </c>
      <c r="Q157" s="29">
        <f t="shared" si="52"/>
        <v>0</v>
      </c>
    </row>
    <row r="158" spans="1:17" ht="51" customHeight="1" x14ac:dyDescent="0.2">
      <c r="A158" s="32" t="s">
        <v>331</v>
      </c>
      <c r="B158" s="23">
        <v>24</v>
      </c>
      <c r="C158" s="24">
        <v>801</v>
      </c>
      <c r="D158" s="25">
        <v>10</v>
      </c>
      <c r="E158" s="26">
        <v>0</v>
      </c>
      <c r="F158" s="25">
        <v>0</v>
      </c>
      <c r="G158" s="27">
        <v>0</v>
      </c>
      <c r="H158" s="28"/>
      <c r="I158" s="29"/>
      <c r="J158" s="29"/>
      <c r="K158" s="29"/>
      <c r="L158" s="29">
        <f t="shared" ref="L158:M160" si="111">L159</f>
        <v>66000</v>
      </c>
      <c r="M158" s="29">
        <f t="shared" si="111"/>
        <v>31306.05</v>
      </c>
      <c r="N158" s="29">
        <v>0</v>
      </c>
      <c r="O158" s="29">
        <f>I158+L158</f>
        <v>66000</v>
      </c>
      <c r="P158" s="29">
        <f t="shared" si="51"/>
        <v>31306.05</v>
      </c>
      <c r="Q158" s="29">
        <f t="shared" si="52"/>
        <v>0</v>
      </c>
    </row>
    <row r="159" spans="1:17" ht="23.25" customHeight="1" x14ac:dyDescent="0.2">
      <c r="A159" s="22" t="s">
        <v>394</v>
      </c>
      <c r="B159" s="23">
        <v>24</v>
      </c>
      <c r="C159" s="24">
        <v>801</v>
      </c>
      <c r="D159" s="25">
        <v>10</v>
      </c>
      <c r="E159" s="26">
        <v>0</v>
      </c>
      <c r="F159" s="25">
        <v>0</v>
      </c>
      <c r="G159" s="27" t="s">
        <v>393</v>
      </c>
      <c r="H159" s="28"/>
      <c r="I159" s="29"/>
      <c r="J159" s="29"/>
      <c r="K159" s="29"/>
      <c r="L159" s="29">
        <f t="shared" si="111"/>
        <v>66000</v>
      </c>
      <c r="M159" s="29">
        <f t="shared" si="111"/>
        <v>31306.05</v>
      </c>
      <c r="N159" s="29">
        <v>0</v>
      </c>
      <c r="O159" s="29">
        <f t="shared" ref="O159:O161" si="112">I159+L159</f>
        <v>66000</v>
      </c>
      <c r="P159" s="29">
        <f t="shared" ref="P159:P161" si="113">J159+M159</f>
        <v>31306.05</v>
      </c>
      <c r="Q159" s="29">
        <f t="shared" ref="Q159:Q161" si="114">K159+N159</f>
        <v>0</v>
      </c>
    </row>
    <row r="160" spans="1:17" ht="24.75" customHeight="1" x14ac:dyDescent="0.2">
      <c r="A160" s="22" t="s">
        <v>14</v>
      </c>
      <c r="B160" s="23">
        <v>24</v>
      </c>
      <c r="C160" s="24">
        <v>801</v>
      </c>
      <c r="D160" s="25">
        <v>10</v>
      </c>
      <c r="E160" s="26">
        <v>0</v>
      </c>
      <c r="F160" s="25">
        <v>0</v>
      </c>
      <c r="G160" s="27" t="s">
        <v>393</v>
      </c>
      <c r="H160" s="28">
        <v>200</v>
      </c>
      <c r="I160" s="29"/>
      <c r="J160" s="29"/>
      <c r="K160" s="29"/>
      <c r="L160" s="29">
        <f t="shared" si="111"/>
        <v>66000</v>
      </c>
      <c r="M160" s="29">
        <f t="shared" si="111"/>
        <v>31306.05</v>
      </c>
      <c r="N160" s="29">
        <v>0</v>
      </c>
      <c r="O160" s="29">
        <f t="shared" si="112"/>
        <v>66000</v>
      </c>
      <c r="P160" s="29">
        <f t="shared" si="113"/>
        <v>31306.05</v>
      </c>
      <c r="Q160" s="29">
        <f t="shared" si="114"/>
        <v>0</v>
      </c>
    </row>
    <row r="161" spans="1:17" ht="29.25" customHeight="1" x14ac:dyDescent="0.2">
      <c r="A161" s="22" t="s">
        <v>13</v>
      </c>
      <c r="B161" s="23">
        <v>24</v>
      </c>
      <c r="C161" s="24">
        <v>801</v>
      </c>
      <c r="D161" s="25">
        <v>10</v>
      </c>
      <c r="E161" s="26">
        <v>0</v>
      </c>
      <c r="F161" s="25">
        <v>0</v>
      </c>
      <c r="G161" s="27" t="s">
        <v>393</v>
      </c>
      <c r="H161" s="28">
        <v>240</v>
      </c>
      <c r="I161" s="29"/>
      <c r="J161" s="29"/>
      <c r="K161" s="29"/>
      <c r="L161" s="29">
        <f>62200+3800</f>
        <v>66000</v>
      </c>
      <c r="M161" s="29">
        <f>21806.05+9500</f>
        <v>31306.05</v>
      </c>
      <c r="N161" s="29">
        <v>0</v>
      </c>
      <c r="O161" s="29">
        <f t="shared" si="112"/>
        <v>66000</v>
      </c>
      <c r="P161" s="29">
        <f t="shared" si="113"/>
        <v>31306.05</v>
      </c>
      <c r="Q161" s="29">
        <f t="shared" si="114"/>
        <v>0</v>
      </c>
    </row>
    <row r="162" spans="1:17" ht="36" customHeight="1" x14ac:dyDescent="0.2">
      <c r="A162" s="22" t="s">
        <v>34</v>
      </c>
      <c r="B162" s="23">
        <v>24</v>
      </c>
      <c r="C162" s="24">
        <v>1400</v>
      </c>
      <c r="D162" s="25" t="s">
        <v>7</v>
      </c>
      <c r="E162" s="26" t="s">
        <v>7</v>
      </c>
      <c r="F162" s="25" t="s">
        <v>7</v>
      </c>
      <c r="G162" s="27" t="s">
        <v>7</v>
      </c>
      <c r="H162" s="28" t="s">
        <v>7</v>
      </c>
      <c r="I162" s="29">
        <f>I163</f>
        <v>28356.300000000003</v>
      </c>
      <c r="J162" s="29">
        <f t="shared" ref="J162:K162" si="115">J163</f>
        <v>28356.300000000003</v>
      </c>
      <c r="K162" s="29">
        <f t="shared" si="115"/>
        <v>28356.300000000003</v>
      </c>
      <c r="L162" s="29"/>
      <c r="M162" s="29"/>
      <c r="N162" s="29"/>
      <c r="O162" s="29">
        <f t="shared" si="50"/>
        <v>28356.300000000003</v>
      </c>
      <c r="P162" s="29">
        <f t="shared" si="51"/>
        <v>28356.300000000003</v>
      </c>
      <c r="Q162" s="29">
        <f t="shared" si="52"/>
        <v>28356.300000000003</v>
      </c>
    </row>
    <row r="163" spans="1:17" x14ac:dyDescent="0.2">
      <c r="A163" s="22" t="s">
        <v>33</v>
      </c>
      <c r="B163" s="23">
        <v>24</v>
      </c>
      <c r="C163" s="24">
        <v>1403</v>
      </c>
      <c r="D163" s="25" t="s">
        <v>7</v>
      </c>
      <c r="E163" s="26" t="s">
        <v>7</v>
      </c>
      <c r="F163" s="25" t="s">
        <v>7</v>
      </c>
      <c r="G163" s="27" t="s">
        <v>7</v>
      </c>
      <c r="H163" s="28" t="s">
        <v>7</v>
      </c>
      <c r="I163" s="29">
        <f>I164</f>
        <v>28356.300000000003</v>
      </c>
      <c r="J163" s="29">
        <f t="shared" ref="J163:K163" si="116">J164</f>
        <v>28356.300000000003</v>
      </c>
      <c r="K163" s="29">
        <f t="shared" si="116"/>
        <v>28356.300000000003</v>
      </c>
      <c r="L163" s="29"/>
      <c r="M163" s="29"/>
      <c r="N163" s="29"/>
      <c r="O163" s="29">
        <f t="shared" si="50"/>
        <v>28356.300000000003</v>
      </c>
      <c r="P163" s="29">
        <f t="shared" si="51"/>
        <v>28356.300000000003</v>
      </c>
      <c r="Q163" s="29">
        <f t="shared" si="52"/>
        <v>28356.300000000003</v>
      </c>
    </row>
    <row r="164" spans="1:17" ht="42.95" customHeight="1" x14ac:dyDescent="0.2">
      <c r="A164" s="32" t="s">
        <v>327</v>
      </c>
      <c r="B164" s="23">
        <v>24</v>
      </c>
      <c r="C164" s="24">
        <v>1403</v>
      </c>
      <c r="D164" s="25" t="s">
        <v>174</v>
      </c>
      <c r="E164" s="26" t="s">
        <v>3</v>
      </c>
      <c r="F164" s="25" t="s">
        <v>2</v>
      </c>
      <c r="G164" s="27" t="s">
        <v>9</v>
      </c>
      <c r="H164" s="28" t="s">
        <v>7</v>
      </c>
      <c r="I164" s="29">
        <f>I165</f>
        <v>28356.300000000003</v>
      </c>
      <c r="J164" s="29">
        <f t="shared" ref="J164:K164" si="117">J165</f>
        <v>28356.300000000003</v>
      </c>
      <c r="K164" s="29">
        <f t="shared" si="117"/>
        <v>28356.300000000003</v>
      </c>
      <c r="L164" s="29"/>
      <c r="M164" s="29"/>
      <c r="N164" s="29"/>
      <c r="O164" s="29">
        <f t="shared" ref="O164:O230" si="118">I164+L164</f>
        <v>28356.300000000003</v>
      </c>
      <c r="P164" s="29">
        <f t="shared" ref="P164:P231" si="119">J164+M164</f>
        <v>28356.300000000003</v>
      </c>
      <c r="Q164" s="29">
        <f t="shared" ref="Q164:Q231" si="120">K164+N164</f>
        <v>28356.300000000003</v>
      </c>
    </row>
    <row r="165" spans="1:17" ht="41.45" customHeight="1" x14ac:dyDescent="0.2">
      <c r="A165" s="32" t="s">
        <v>354</v>
      </c>
      <c r="B165" s="23">
        <v>24</v>
      </c>
      <c r="C165" s="24">
        <v>1403</v>
      </c>
      <c r="D165" s="25">
        <v>2</v>
      </c>
      <c r="E165" s="26">
        <v>1</v>
      </c>
      <c r="F165" s="25">
        <v>0</v>
      </c>
      <c r="G165" s="27">
        <v>0</v>
      </c>
      <c r="H165" s="28"/>
      <c r="I165" s="29">
        <f>I166+I169</f>
        <v>28356.300000000003</v>
      </c>
      <c r="J165" s="29">
        <f t="shared" ref="J165:K165" si="121">J166+J169</f>
        <v>28356.300000000003</v>
      </c>
      <c r="K165" s="29">
        <f t="shared" si="121"/>
        <v>28356.300000000003</v>
      </c>
      <c r="L165" s="29"/>
      <c r="M165" s="29"/>
      <c r="N165" s="29"/>
      <c r="O165" s="29">
        <f t="shared" si="118"/>
        <v>28356.300000000003</v>
      </c>
      <c r="P165" s="29">
        <f t="shared" si="119"/>
        <v>28356.300000000003</v>
      </c>
      <c r="Q165" s="29">
        <f t="shared" si="120"/>
        <v>28356.300000000003</v>
      </c>
    </row>
    <row r="166" spans="1:17" ht="72.599999999999994" customHeight="1" x14ac:dyDescent="0.2">
      <c r="A166" s="22" t="s">
        <v>369</v>
      </c>
      <c r="B166" s="23">
        <v>24</v>
      </c>
      <c r="C166" s="24">
        <v>1403</v>
      </c>
      <c r="D166" s="25" t="s">
        <v>174</v>
      </c>
      <c r="E166" s="26">
        <v>1</v>
      </c>
      <c r="F166" s="25" t="s">
        <v>2</v>
      </c>
      <c r="G166" s="27" t="s">
        <v>229</v>
      </c>
      <c r="H166" s="28" t="s">
        <v>7</v>
      </c>
      <c r="I166" s="29">
        <f>I167</f>
        <v>11813.9</v>
      </c>
      <c r="J166" s="29">
        <f t="shared" ref="J166:K166" si="122">J167</f>
        <v>11813.9</v>
      </c>
      <c r="K166" s="29">
        <f t="shared" si="122"/>
        <v>11813.9</v>
      </c>
      <c r="L166" s="29"/>
      <c r="M166" s="29"/>
      <c r="N166" s="29"/>
      <c r="O166" s="29">
        <f t="shared" si="118"/>
        <v>11813.9</v>
      </c>
      <c r="P166" s="29">
        <f t="shared" si="119"/>
        <v>11813.9</v>
      </c>
      <c r="Q166" s="29">
        <f t="shared" si="120"/>
        <v>11813.9</v>
      </c>
    </row>
    <row r="167" spans="1:17" x14ac:dyDescent="0.2">
      <c r="A167" s="22" t="s">
        <v>29</v>
      </c>
      <c r="B167" s="23">
        <v>24</v>
      </c>
      <c r="C167" s="24">
        <v>1403</v>
      </c>
      <c r="D167" s="25" t="s">
        <v>174</v>
      </c>
      <c r="E167" s="26">
        <v>1</v>
      </c>
      <c r="F167" s="25" t="s">
        <v>2</v>
      </c>
      <c r="G167" s="27" t="s">
        <v>229</v>
      </c>
      <c r="H167" s="28">
        <v>500</v>
      </c>
      <c r="I167" s="29">
        <f>I168</f>
        <v>11813.9</v>
      </c>
      <c r="J167" s="29">
        <f t="shared" ref="J167:K167" si="123">J168</f>
        <v>11813.9</v>
      </c>
      <c r="K167" s="29">
        <f t="shared" si="123"/>
        <v>11813.9</v>
      </c>
      <c r="L167" s="29"/>
      <c r="M167" s="29"/>
      <c r="N167" s="29"/>
      <c r="O167" s="29">
        <f t="shared" si="118"/>
        <v>11813.9</v>
      </c>
      <c r="P167" s="29">
        <f t="shared" si="119"/>
        <v>11813.9</v>
      </c>
      <c r="Q167" s="29">
        <f t="shared" si="120"/>
        <v>11813.9</v>
      </c>
    </row>
    <row r="168" spans="1:17" x14ac:dyDescent="0.2">
      <c r="A168" s="22" t="s">
        <v>28</v>
      </c>
      <c r="B168" s="23">
        <v>24</v>
      </c>
      <c r="C168" s="24">
        <v>1403</v>
      </c>
      <c r="D168" s="25" t="s">
        <v>174</v>
      </c>
      <c r="E168" s="26">
        <v>1</v>
      </c>
      <c r="F168" s="25" t="s">
        <v>2</v>
      </c>
      <c r="G168" s="27" t="s">
        <v>229</v>
      </c>
      <c r="H168" s="28">
        <v>540</v>
      </c>
      <c r="I168" s="29">
        <v>11813.9</v>
      </c>
      <c r="J168" s="29">
        <v>11813.9</v>
      </c>
      <c r="K168" s="29">
        <v>11813.9</v>
      </c>
      <c r="L168" s="29"/>
      <c r="M168" s="29"/>
      <c r="N168" s="29"/>
      <c r="O168" s="29">
        <f t="shared" si="118"/>
        <v>11813.9</v>
      </c>
      <c r="P168" s="29">
        <f t="shared" si="119"/>
        <v>11813.9</v>
      </c>
      <c r="Q168" s="29">
        <f t="shared" si="120"/>
        <v>11813.9</v>
      </c>
    </row>
    <row r="169" spans="1:17" ht="45" x14ac:dyDescent="0.2">
      <c r="A169" s="22" t="s">
        <v>281</v>
      </c>
      <c r="B169" s="23">
        <v>24</v>
      </c>
      <c r="C169" s="24">
        <v>1403</v>
      </c>
      <c r="D169" s="25" t="s">
        <v>174</v>
      </c>
      <c r="E169" s="26">
        <v>1</v>
      </c>
      <c r="F169" s="25" t="s">
        <v>2</v>
      </c>
      <c r="G169" s="27" t="s">
        <v>228</v>
      </c>
      <c r="H169" s="28" t="s">
        <v>7</v>
      </c>
      <c r="I169" s="29">
        <f>I170</f>
        <v>16542.400000000001</v>
      </c>
      <c r="J169" s="29">
        <f t="shared" ref="J169:K169" si="124">J170</f>
        <v>16542.400000000001</v>
      </c>
      <c r="K169" s="29">
        <f t="shared" si="124"/>
        <v>16542.400000000001</v>
      </c>
      <c r="L169" s="29"/>
      <c r="M169" s="29"/>
      <c r="N169" s="29"/>
      <c r="O169" s="29">
        <f t="shared" si="118"/>
        <v>16542.400000000001</v>
      </c>
      <c r="P169" s="29">
        <f t="shared" si="119"/>
        <v>16542.400000000001</v>
      </c>
      <c r="Q169" s="29">
        <f t="shared" si="120"/>
        <v>16542.400000000001</v>
      </c>
    </row>
    <row r="170" spans="1:17" x14ac:dyDescent="0.2">
      <c r="A170" s="22" t="s">
        <v>29</v>
      </c>
      <c r="B170" s="23">
        <v>24</v>
      </c>
      <c r="C170" s="24">
        <v>1403</v>
      </c>
      <c r="D170" s="25" t="s">
        <v>174</v>
      </c>
      <c r="E170" s="26">
        <v>1</v>
      </c>
      <c r="F170" s="25" t="s">
        <v>2</v>
      </c>
      <c r="G170" s="27" t="s">
        <v>228</v>
      </c>
      <c r="H170" s="28">
        <v>500</v>
      </c>
      <c r="I170" s="29">
        <f>I171</f>
        <v>16542.400000000001</v>
      </c>
      <c r="J170" s="29">
        <f t="shared" ref="J170:K170" si="125">J171</f>
        <v>16542.400000000001</v>
      </c>
      <c r="K170" s="29">
        <f t="shared" si="125"/>
        <v>16542.400000000001</v>
      </c>
      <c r="L170" s="29"/>
      <c r="M170" s="29"/>
      <c r="N170" s="29"/>
      <c r="O170" s="29">
        <f t="shared" si="118"/>
        <v>16542.400000000001</v>
      </c>
      <c r="P170" s="29">
        <f t="shared" si="119"/>
        <v>16542.400000000001</v>
      </c>
      <c r="Q170" s="29">
        <f t="shared" si="120"/>
        <v>16542.400000000001</v>
      </c>
    </row>
    <row r="171" spans="1:17" x14ac:dyDescent="0.2">
      <c r="A171" s="22" t="s">
        <v>28</v>
      </c>
      <c r="B171" s="23">
        <v>24</v>
      </c>
      <c r="C171" s="24">
        <v>1403</v>
      </c>
      <c r="D171" s="25" t="s">
        <v>174</v>
      </c>
      <c r="E171" s="26">
        <v>1</v>
      </c>
      <c r="F171" s="25" t="s">
        <v>2</v>
      </c>
      <c r="G171" s="27" t="s">
        <v>228</v>
      </c>
      <c r="H171" s="28">
        <v>540</v>
      </c>
      <c r="I171" s="29">
        <v>16542.400000000001</v>
      </c>
      <c r="J171" s="29">
        <v>16542.400000000001</v>
      </c>
      <c r="K171" s="29">
        <v>16542.400000000001</v>
      </c>
      <c r="L171" s="29"/>
      <c r="M171" s="29"/>
      <c r="N171" s="29"/>
      <c r="O171" s="29">
        <f t="shared" si="118"/>
        <v>16542.400000000001</v>
      </c>
      <c r="P171" s="29">
        <f t="shared" si="119"/>
        <v>16542.400000000001</v>
      </c>
      <c r="Q171" s="29">
        <f t="shared" si="120"/>
        <v>16542.400000000001</v>
      </c>
    </row>
    <row r="172" spans="1:17" ht="22.5" x14ac:dyDescent="0.2">
      <c r="A172" s="32" t="s">
        <v>227</v>
      </c>
      <c r="B172" s="86">
        <v>63</v>
      </c>
      <c r="C172" s="34" t="s">
        <v>7</v>
      </c>
      <c r="D172" s="63" t="s">
        <v>7</v>
      </c>
      <c r="E172" s="64" t="s">
        <v>7</v>
      </c>
      <c r="F172" s="63" t="s">
        <v>7</v>
      </c>
      <c r="G172" s="65" t="s">
        <v>7</v>
      </c>
      <c r="H172" s="35" t="s">
        <v>7</v>
      </c>
      <c r="I172" s="66">
        <f>I173+I188+I201+I223</f>
        <v>148738</v>
      </c>
      <c r="J172" s="66">
        <f>J173+J188+J201+J223</f>
        <v>151343</v>
      </c>
      <c r="K172" s="66">
        <f>K173+K188+K201+K223</f>
        <v>157260</v>
      </c>
      <c r="L172" s="66">
        <f>L173+L201+L223</f>
        <v>1320.1</v>
      </c>
      <c r="M172" s="66">
        <f t="shared" ref="M172:N172" si="126">M173+M201+M223</f>
        <v>2943.1</v>
      </c>
      <c r="N172" s="66">
        <f t="shared" si="126"/>
        <v>0</v>
      </c>
      <c r="O172" s="66">
        <f t="shared" si="118"/>
        <v>150058.1</v>
      </c>
      <c r="P172" s="66">
        <f t="shared" si="119"/>
        <v>154286.1</v>
      </c>
      <c r="Q172" s="66">
        <f t="shared" si="120"/>
        <v>157260</v>
      </c>
    </row>
    <row r="173" spans="1:17" x14ac:dyDescent="0.2">
      <c r="A173" s="22" t="s">
        <v>26</v>
      </c>
      <c r="B173" s="23">
        <v>63</v>
      </c>
      <c r="C173" s="24">
        <v>100</v>
      </c>
      <c r="D173" s="25" t="s">
        <v>7</v>
      </c>
      <c r="E173" s="26" t="s">
        <v>7</v>
      </c>
      <c r="F173" s="25" t="s">
        <v>7</v>
      </c>
      <c r="G173" s="27" t="s">
        <v>7</v>
      </c>
      <c r="H173" s="28" t="s">
        <v>7</v>
      </c>
      <c r="I173" s="29">
        <f>I174</f>
        <v>4771.4000000000005</v>
      </c>
      <c r="J173" s="29">
        <f t="shared" ref="J173:K173" si="127">J174</f>
        <v>5018.5</v>
      </c>
      <c r="K173" s="29">
        <f t="shared" si="127"/>
        <v>5278.9000000000005</v>
      </c>
      <c r="L173" s="29"/>
      <c r="M173" s="29"/>
      <c r="N173" s="29"/>
      <c r="O173" s="29">
        <f t="shared" si="118"/>
        <v>4771.4000000000005</v>
      </c>
      <c r="P173" s="29">
        <f t="shared" si="119"/>
        <v>5018.5</v>
      </c>
      <c r="Q173" s="29">
        <f t="shared" si="120"/>
        <v>5278.9000000000005</v>
      </c>
    </row>
    <row r="174" spans="1:17" x14ac:dyDescent="0.2">
      <c r="A174" s="22" t="s">
        <v>89</v>
      </c>
      <c r="B174" s="23">
        <v>63</v>
      </c>
      <c r="C174" s="24">
        <v>113</v>
      </c>
      <c r="D174" s="25" t="s">
        <v>7</v>
      </c>
      <c r="E174" s="26" t="s">
        <v>7</v>
      </c>
      <c r="F174" s="25" t="s">
        <v>7</v>
      </c>
      <c r="G174" s="27" t="s">
        <v>7</v>
      </c>
      <c r="H174" s="28" t="s">
        <v>7</v>
      </c>
      <c r="I174" s="29">
        <f>I175+I183</f>
        <v>4771.4000000000005</v>
      </c>
      <c r="J174" s="29">
        <f t="shared" ref="J174:K174" si="128">J175+J183</f>
        <v>5018.5</v>
      </c>
      <c r="K174" s="29">
        <f t="shared" si="128"/>
        <v>5278.9000000000005</v>
      </c>
      <c r="L174" s="29"/>
      <c r="M174" s="29"/>
      <c r="N174" s="29"/>
      <c r="O174" s="29">
        <f t="shared" si="118"/>
        <v>4771.4000000000005</v>
      </c>
      <c r="P174" s="29">
        <f t="shared" si="119"/>
        <v>5018.5</v>
      </c>
      <c r="Q174" s="29">
        <f t="shared" si="120"/>
        <v>5278.9000000000005</v>
      </c>
    </row>
    <row r="175" spans="1:17" ht="33.75" x14ac:dyDescent="0.2">
      <c r="A175" s="32" t="s">
        <v>339</v>
      </c>
      <c r="B175" s="23">
        <v>63</v>
      </c>
      <c r="C175" s="24">
        <v>113</v>
      </c>
      <c r="D175" s="25">
        <v>5</v>
      </c>
      <c r="E175" s="26">
        <v>0</v>
      </c>
      <c r="F175" s="25">
        <v>0</v>
      </c>
      <c r="G175" s="27">
        <v>0</v>
      </c>
      <c r="H175" s="28"/>
      <c r="I175" s="29">
        <f>I176</f>
        <v>4744.3</v>
      </c>
      <c r="J175" s="29">
        <f t="shared" ref="J175:K175" si="129">J176</f>
        <v>4991.3999999999996</v>
      </c>
      <c r="K175" s="29">
        <f t="shared" si="129"/>
        <v>5251.8</v>
      </c>
      <c r="L175" s="29"/>
      <c r="M175" s="29"/>
      <c r="N175" s="29"/>
      <c r="O175" s="29">
        <f t="shared" si="118"/>
        <v>4744.3</v>
      </c>
      <c r="P175" s="29">
        <f t="shared" si="119"/>
        <v>4991.3999999999996</v>
      </c>
      <c r="Q175" s="29">
        <f t="shared" si="120"/>
        <v>5251.8</v>
      </c>
    </row>
    <row r="176" spans="1:17" x14ac:dyDescent="0.2">
      <c r="A176" s="32" t="s">
        <v>335</v>
      </c>
      <c r="B176" s="23">
        <v>63</v>
      </c>
      <c r="C176" s="24">
        <v>113</v>
      </c>
      <c r="D176" s="25">
        <v>5</v>
      </c>
      <c r="E176" s="26">
        <v>3</v>
      </c>
      <c r="F176" s="25" t="s">
        <v>2</v>
      </c>
      <c r="G176" s="27">
        <v>0</v>
      </c>
      <c r="H176" s="28"/>
      <c r="I176" s="29">
        <f>I180+I177</f>
        <v>4744.3</v>
      </c>
      <c r="J176" s="29">
        <f t="shared" ref="J176:K176" si="130">J180+J177</f>
        <v>4991.3999999999996</v>
      </c>
      <c r="K176" s="29">
        <f t="shared" si="130"/>
        <v>5251.8</v>
      </c>
      <c r="L176" s="29"/>
      <c r="M176" s="29"/>
      <c r="N176" s="29"/>
      <c r="O176" s="29">
        <f t="shared" si="118"/>
        <v>4744.3</v>
      </c>
      <c r="P176" s="29">
        <f t="shared" si="119"/>
        <v>4991.3999999999996</v>
      </c>
      <c r="Q176" s="29">
        <f t="shared" si="120"/>
        <v>5251.8</v>
      </c>
    </row>
    <row r="177" spans="1:17" ht="30.6" customHeight="1" x14ac:dyDescent="0.2">
      <c r="A177" s="22" t="s">
        <v>186</v>
      </c>
      <c r="B177" s="23">
        <v>63</v>
      </c>
      <c r="C177" s="24">
        <v>113</v>
      </c>
      <c r="D177" s="25">
        <v>5</v>
      </c>
      <c r="E177" s="26">
        <v>3</v>
      </c>
      <c r="F177" s="25" t="s">
        <v>2</v>
      </c>
      <c r="G177" s="27">
        <v>80300</v>
      </c>
      <c r="H177" s="28"/>
      <c r="I177" s="29">
        <f>I178</f>
        <v>75</v>
      </c>
      <c r="J177" s="29">
        <f t="shared" ref="J177:K178" si="131">J178</f>
        <v>75</v>
      </c>
      <c r="K177" s="29">
        <f t="shared" si="131"/>
        <v>75</v>
      </c>
      <c r="L177" s="29"/>
      <c r="M177" s="29"/>
      <c r="N177" s="29"/>
      <c r="O177" s="29">
        <f t="shared" si="118"/>
        <v>75</v>
      </c>
      <c r="P177" s="29">
        <f t="shared" si="119"/>
        <v>75</v>
      </c>
      <c r="Q177" s="29">
        <f t="shared" si="120"/>
        <v>75</v>
      </c>
    </row>
    <row r="178" spans="1:17" ht="29.1" customHeight="1" x14ac:dyDescent="0.2">
      <c r="A178" s="22" t="s">
        <v>81</v>
      </c>
      <c r="B178" s="23">
        <v>63</v>
      </c>
      <c r="C178" s="24">
        <v>113</v>
      </c>
      <c r="D178" s="25">
        <v>5</v>
      </c>
      <c r="E178" s="26">
        <v>3</v>
      </c>
      <c r="F178" s="25" t="s">
        <v>2</v>
      </c>
      <c r="G178" s="27">
        <v>80300</v>
      </c>
      <c r="H178" s="28">
        <v>600</v>
      </c>
      <c r="I178" s="29">
        <f>I179</f>
        <v>75</v>
      </c>
      <c r="J178" s="29">
        <f t="shared" si="131"/>
        <v>75</v>
      </c>
      <c r="K178" s="29">
        <f t="shared" si="131"/>
        <v>75</v>
      </c>
      <c r="L178" s="29"/>
      <c r="M178" s="29"/>
      <c r="N178" s="29"/>
      <c r="O178" s="29">
        <f t="shared" si="118"/>
        <v>75</v>
      </c>
      <c r="P178" s="29">
        <f t="shared" si="119"/>
        <v>75</v>
      </c>
      <c r="Q178" s="29">
        <f t="shared" si="120"/>
        <v>75</v>
      </c>
    </row>
    <row r="179" spans="1:17" x14ac:dyDescent="0.2">
      <c r="A179" s="22" t="s">
        <v>156</v>
      </c>
      <c r="B179" s="23">
        <v>63</v>
      </c>
      <c r="C179" s="24">
        <v>113</v>
      </c>
      <c r="D179" s="25">
        <v>5</v>
      </c>
      <c r="E179" s="26">
        <v>3</v>
      </c>
      <c r="F179" s="25" t="s">
        <v>2</v>
      </c>
      <c r="G179" s="27">
        <v>80300</v>
      </c>
      <c r="H179" s="28">
        <v>610</v>
      </c>
      <c r="I179" s="29">
        <v>75</v>
      </c>
      <c r="J179" s="29">
        <v>75</v>
      </c>
      <c r="K179" s="29">
        <v>75</v>
      </c>
      <c r="L179" s="29"/>
      <c r="M179" s="29"/>
      <c r="N179" s="29"/>
      <c r="O179" s="29">
        <f t="shared" si="118"/>
        <v>75</v>
      </c>
      <c r="P179" s="29">
        <f t="shared" si="119"/>
        <v>75</v>
      </c>
      <c r="Q179" s="29">
        <f t="shared" si="120"/>
        <v>75</v>
      </c>
    </row>
    <row r="180" spans="1:17" ht="35.1" customHeight="1" x14ac:dyDescent="0.2">
      <c r="A180" s="22" t="s">
        <v>226</v>
      </c>
      <c r="B180" s="23">
        <v>63</v>
      </c>
      <c r="C180" s="24">
        <v>113</v>
      </c>
      <c r="D180" s="25">
        <v>5</v>
      </c>
      <c r="E180" s="26">
        <v>3</v>
      </c>
      <c r="F180" s="25" t="s">
        <v>2</v>
      </c>
      <c r="G180" s="27" t="s">
        <v>225</v>
      </c>
      <c r="H180" s="28" t="s">
        <v>7</v>
      </c>
      <c r="I180" s="29">
        <f>I181</f>
        <v>4669.3</v>
      </c>
      <c r="J180" s="29">
        <f t="shared" ref="J180:K180" si="132">J181</f>
        <v>4916.3999999999996</v>
      </c>
      <c r="K180" s="29">
        <f t="shared" si="132"/>
        <v>5176.8</v>
      </c>
      <c r="L180" s="29"/>
      <c r="M180" s="29"/>
      <c r="N180" s="29"/>
      <c r="O180" s="29">
        <f t="shared" si="118"/>
        <v>4669.3</v>
      </c>
      <c r="P180" s="29">
        <f t="shared" si="119"/>
        <v>4916.3999999999996</v>
      </c>
      <c r="Q180" s="29">
        <f t="shared" si="120"/>
        <v>5176.8</v>
      </c>
    </row>
    <row r="181" spans="1:17" ht="27" customHeight="1" x14ac:dyDescent="0.2">
      <c r="A181" s="22" t="s">
        <v>81</v>
      </c>
      <c r="B181" s="23">
        <v>63</v>
      </c>
      <c r="C181" s="24">
        <v>113</v>
      </c>
      <c r="D181" s="25">
        <v>5</v>
      </c>
      <c r="E181" s="26">
        <v>3</v>
      </c>
      <c r="F181" s="25" t="s">
        <v>2</v>
      </c>
      <c r="G181" s="27" t="s">
        <v>225</v>
      </c>
      <c r="H181" s="28">
        <v>600</v>
      </c>
      <c r="I181" s="29">
        <f>I182</f>
        <v>4669.3</v>
      </c>
      <c r="J181" s="29">
        <f t="shared" ref="J181:K181" si="133">J182</f>
        <v>4916.3999999999996</v>
      </c>
      <c r="K181" s="29">
        <f t="shared" si="133"/>
        <v>5176.8</v>
      </c>
      <c r="L181" s="29"/>
      <c r="M181" s="29"/>
      <c r="N181" s="29"/>
      <c r="O181" s="29">
        <f t="shared" si="118"/>
        <v>4669.3</v>
      </c>
      <c r="P181" s="29">
        <f t="shared" si="119"/>
        <v>4916.3999999999996</v>
      </c>
      <c r="Q181" s="29">
        <f t="shared" si="120"/>
        <v>5176.8</v>
      </c>
    </row>
    <row r="182" spans="1:17" ht="21.95" customHeight="1" x14ac:dyDescent="0.2">
      <c r="A182" s="22" t="s">
        <v>156</v>
      </c>
      <c r="B182" s="23">
        <v>63</v>
      </c>
      <c r="C182" s="24">
        <v>113</v>
      </c>
      <c r="D182" s="25">
        <v>5</v>
      </c>
      <c r="E182" s="26">
        <v>3</v>
      </c>
      <c r="F182" s="25" t="s">
        <v>2</v>
      </c>
      <c r="G182" s="27" t="s">
        <v>225</v>
      </c>
      <c r="H182" s="28">
        <v>610</v>
      </c>
      <c r="I182" s="29">
        <v>4669.3</v>
      </c>
      <c r="J182" s="29">
        <v>4916.3999999999996</v>
      </c>
      <c r="K182" s="29">
        <v>5176.8</v>
      </c>
      <c r="L182" s="29"/>
      <c r="M182" s="29"/>
      <c r="N182" s="29"/>
      <c r="O182" s="29">
        <f t="shared" si="118"/>
        <v>4669.3</v>
      </c>
      <c r="P182" s="29">
        <f t="shared" si="119"/>
        <v>4916.3999999999996</v>
      </c>
      <c r="Q182" s="29">
        <f t="shared" si="120"/>
        <v>5176.8</v>
      </c>
    </row>
    <row r="183" spans="1:17" ht="52.5" customHeight="1" x14ac:dyDescent="0.2">
      <c r="A183" s="32" t="s">
        <v>333</v>
      </c>
      <c r="B183" s="23">
        <v>63</v>
      </c>
      <c r="C183" s="24">
        <v>113</v>
      </c>
      <c r="D183" s="25">
        <v>11</v>
      </c>
      <c r="E183" s="26">
        <v>0</v>
      </c>
      <c r="F183" s="25">
        <v>0</v>
      </c>
      <c r="G183" s="27">
        <v>0</v>
      </c>
      <c r="H183" s="28"/>
      <c r="I183" s="29">
        <f>I184</f>
        <v>27.1</v>
      </c>
      <c r="J183" s="29">
        <f t="shared" ref="J183:K183" si="134">J184</f>
        <v>27.1</v>
      </c>
      <c r="K183" s="29">
        <f t="shared" si="134"/>
        <v>27.1</v>
      </c>
      <c r="L183" s="29"/>
      <c r="M183" s="29"/>
      <c r="N183" s="29"/>
      <c r="O183" s="29">
        <f t="shared" si="118"/>
        <v>27.1</v>
      </c>
      <c r="P183" s="29">
        <f t="shared" si="119"/>
        <v>27.1</v>
      </c>
      <c r="Q183" s="29">
        <f t="shared" si="120"/>
        <v>27.1</v>
      </c>
    </row>
    <row r="184" spans="1:17" ht="33.6" customHeight="1" x14ac:dyDescent="0.2">
      <c r="A184" s="32" t="s">
        <v>361</v>
      </c>
      <c r="B184" s="23">
        <v>63</v>
      </c>
      <c r="C184" s="24">
        <v>113</v>
      </c>
      <c r="D184" s="25">
        <v>11</v>
      </c>
      <c r="E184" s="26">
        <v>1</v>
      </c>
      <c r="F184" s="25" t="s">
        <v>2</v>
      </c>
      <c r="G184" s="27" t="s">
        <v>9</v>
      </c>
      <c r="H184" s="28" t="s">
        <v>7</v>
      </c>
      <c r="I184" s="29">
        <f>I185</f>
        <v>27.1</v>
      </c>
      <c r="J184" s="29">
        <f t="shared" ref="J184:K184" si="135">J185</f>
        <v>27.1</v>
      </c>
      <c r="K184" s="29">
        <f t="shared" si="135"/>
        <v>27.1</v>
      </c>
      <c r="L184" s="29"/>
      <c r="M184" s="29"/>
      <c r="N184" s="29"/>
      <c r="O184" s="29">
        <f t="shared" si="118"/>
        <v>27.1</v>
      </c>
      <c r="P184" s="29">
        <f t="shared" si="119"/>
        <v>27.1</v>
      </c>
      <c r="Q184" s="29">
        <f t="shared" si="120"/>
        <v>27.1</v>
      </c>
    </row>
    <row r="185" spans="1:17" ht="27.95" customHeight="1" x14ac:dyDescent="0.2">
      <c r="A185" s="22" t="s">
        <v>84</v>
      </c>
      <c r="B185" s="23">
        <v>63</v>
      </c>
      <c r="C185" s="24">
        <v>113</v>
      </c>
      <c r="D185" s="25">
        <v>11</v>
      </c>
      <c r="E185" s="26">
        <v>1</v>
      </c>
      <c r="F185" s="25" t="s">
        <v>2</v>
      </c>
      <c r="G185" s="27" t="s">
        <v>83</v>
      </c>
      <c r="H185" s="28" t="s">
        <v>7</v>
      </c>
      <c r="I185" s="29">
        <f>I186</f>
        <v>27.1</v>
      </c>
      <c r="J185" s="29">
        <f t="shared" ref="J185:K185" si="136">J186</f>
        <v>27.1</v>
      </c>
      <c r="K185" s="29">
        <f t="shared" si="136"/>
        <v>27.1</v>
      </c>
      <c r="L185" s="29"/>
      <c r="M185" s="29"/>
      <c r="N185" s="29"/>
      <c r="O185" s="29">
        <f t="shared" si="118"/>
        <v>27.1</v>
      </c>
      <c r="P185" s="29">
        <f t="shared" si="119"/>
        <v>27.1</v>
      </c>
      <c r="Q185" s="29">
        <f t="shared" si="120"/>
        <v>27.1</v>
      </c>
    </row>
    <row r="186" spans="1:17" ht="27.95" customHeight="1" x14ac:dyDescent="0.2">
      <c r="A186" s="22" t="s">
        <v>14</v>
      </c>
      <c r="B186" s="23">
        <v>63</v>
      </c>
      <c r="C186" s="24">
        <v>113</v>
      </c>
      <c r="D186" s="25">
        <v>11</v>
      </c>
      <c r="E186" s="26">
        <v>1</v>
      </c>
      <c r="F186" s="25" t="s">
        <v>2</v>
      </c>
      <c r="G186" s="27" t="s">
        <v>83</v>
      </c>
      <c r="H186" s="28">
        <v>200</v>
      </c>
      <c r="I186" s="29">
        <f>I187</f>
        <v>27.1</v>
      </c>
      <c r="J186" s="29">
        <f t="shared" ref="J186:K186" si="137">J187</f>
        <v>27.1</v>
      </c>
      <c r="K186" s="29">
        <f t="shared" si="137"/>
        <v>27.1</v>
      </c>
      <c r="L186" s="29"/>
      <c r="M186" s="29"/>
      <c r="N186" s="29"/>
      <c r="O186" s="29">
        <f t="shared" si="118"/>
        <v>27.1</v>
      </c>
      <c r="P186" s="29">
        <f t="shared" si="119"/>
        <v>27.1</v>
      </c>
      <c r="Q186" s="29">
        <f t="shared" si="120"/>
        <v>27.1</v>
      </c>
    </row>
    <row r="187" spans="1:17" ht="24.95" customHeight="1" x14ac:dyDescent="0.2">
      <c r="A187" s="22" t="s">
        <v>13</v>
      </c>
      <c r="B187" s="23">
        <v>63</v>
      </c>
      <c r="C187" s="24">
        <v>113</v>
      </c>
      <c r="D187" s="25">
        <v>11</v>
      </c>
      <c r="E187" s="26">
        <v>1</v>
      </c>
      <c r="F187" s="25" t="s">
        <v>2</v>
      </c>
      <c r="G187" s="27" t="s">
        <v>83</v>
      </c>
      <c r="H187" s="28">
        <v>240</v>
      </c>
      <c r="I187" s="29">
        <v>27.1</v>
      </c>
      <c r="J187" s="29">
        <v>27.1</v>
      </c>
      <c r="K187" s="29">
        <v>27.1</v>
      </c>
      <c r="L187" s="29"/>
      <c r="M187" s="29"/>
      <c r="N187" s="29"/>
      <c r="O187" s="29">
        <f t="shared" si="118"/>
        <v>27.1</v>
      </c>
      <c r="P187" s="29">
        <f t="shared" si="119"/>
        <v>27.1</v>
      </c>
      <c r="Q187" s="29">
        <f t="shared" si="120"/>
        <v>27.1</v>
      </c>
    </row>
    <row r="188" spans="1:17" ht="20.45" customHeight="1" x14ac:dyDescent="0.2">
      <c r="A188" s="22" t="s">
        <v>108</v>
      </c>
      <c r="B188" s="23">
        <v>63</v>
      </c>
      <c r="C188" s="24">
        <v>400</v>
      </c>
      <c r="D188" s="25" t="s">
        <v>7</v>
      </c>
      <c r="E188" s="26" t="s">
        <v>7</v>
      </c>
      <c r="F188" s="25" t="s">
        <v>7</v>
      </c>
      <c r="G188" s="27" t="s">
        <v>7</v>
      </c>
      <c r="H188" s="28" t="s">
        <v>7</v>
      </c>
      <c r="I188" s="29">
        <f>I189</f>
        <v>914</v>
      </c>
      <c r="J188" s="29">
        <f t="shared" ref="J188:K188" si="138">J189</f>
        <v>939</v>
      </c>
      <c r="K188" s="29">
        <f t="shared" si="138"/>
        <v>914</v>
      </c>
      <c r="L188" s="29"/>
      <c r="M188" s="29"/>
      <c r="N188" s="29"/>
      <c r="O188" s="29">
        <f t="shared" si="118"/>
        <v>914</v>
      </c>
      <c r="P188" s="29">
        <f t="shared" si="119"/>
        <v>939</v>
      </c>
      <c r="Q188" s="29">
        <f t="shared" si="120"/>
        <v>914</v>
      </c>
    </row>
    <row r="189" spans="1:17" ht="20.100000000000001" customHeight="1" x14ac:dyDescent="0.2">
      <c r="A189" s="22" t="s">
        <v>107</v>
      </c>
      <c r="B189" s="23">
        <v>63</v>
      </c>
      <c r="C189" s="24">
        <v>412</v>
      </c>
      <c r="D189" s="25" t="s">
        <v>7</v>
      </c>
      <c r="E189" s="26" t="s">
        <v>7</v>
      </c>
      <c r="F189" s="25" t="s">
        <v>7</v>
      </c>
      <c r="G189" s="27" t="s">
        <v>7</v>
      </c>
      <c r="H189" s="28" t="s">
        <v>7</v>
      </c>
      <c r="I189" s="29">
        <f>I190</f>
        <v>914</v>
      </c>
      <c r="J189" s="29">
        <f t="shared" ref="J189:K189" si="139">J190</f>
        <v>939</v>
      </c>
      <c r="K189" s="29">
        <f t="shared" si="139"/>
        <v>914</v>
      </c>
      <c r="L189" s="29"/>
      <c r="M189" s="29"/>
      <c r="N189" s="29"/>
      <c r="O189" s="29">
        <f t="shared" si="118"/>
        <v>914</v>
      </c>
      <c r="P189" s="29">
        <f t="shared" si="119"/>
        <v>939</v>
      </c>
      <c r="Q189" s="29">
        <f t="shared" si="120"/>
        <v>914</v>
      </c>
    </row>
    <row r="190" spans="1:17" ht="39.6" customHeight="1" x14ac:dyDescent="0.2">
      <c r="A190" s="32" t="s">
        <v>339</v>
      </c>
      <c r="B190" s="23">
        <v>63</v>
      </c>
      <c r="C190" s="24">
        <v>412</v>
      </c>
      <c r="D190" s="25" t="s">
        <v>205</v>
      </c>
      <c r="E190" s="26" t="s">
        <v>3</v>
      </c>
      <c r="F190" s="25" t="s">
        <v>2</v>
      </c>
      <c r="G190" s="27" t="s">
        <v>9</v>
      </c>
      <c r="H190" s="28" t="s">
        <v>7</v>
      </c>
      <c r="I190" s="29">
        <f>I191</f>
        <v>914</v>
      </c>
      <c r="J190" s="29">
        <f t="shared" ref="J190:K190" si="140">J191</f>
        <v>939</v>
      </c>
      <c r="K190" s="29">
        <f t="shared" si="140"/>
        <v>914</v>
      </c>
      <c r="L190" s="29"/>
      <c r="M190" s="29"/>
      <c r="N190" s="29"/>
      <c r="O190" s="29">
        <f t="shared" si="118"/>
        <v>914</v>
      </c>
      <c r="P190" s="29">
        <f t="shared" si="119"/>
        <v>939</v>
      </c>
      <c r="Q190" s="29">
        <f t="shared" si="120"/>
        <v>914</v>
      </c>
    </row>
    <row r="191" spans="1:17" ht="24" customHeight="1" x14ac:dyDescent="0.2">
      <c r="A191" s="32" t="s">
        <v>334</v>
      </c>
      <c r="B191" s="23">
        <v>63</v>
      </c>
      <c r="C191" s="24">
        <v>412</v>
      </c>
      <c r="D191" s="25">
        <v>5</v>
      </c>
      <c r="E191" s="26">
        <v>2</v>
      </c>
      <c r="F191" s="25">
        <v>0</v>
      </c>
      <c r="G191" s="27">
        <v>0</v>
      </c>
      <c r="H191" s="28"/>
      <c r="I191" s="29">
        <f>I195+I198+I192</f>
        <v>914</v>
      </c>
      <c r="J191" s="29">
        <f t="shared" ref="J191:K191" si="141">J195+J198+J192</f>
        <v>939</v>
      </c>
      <c r="K191" s="29">
        <f t="shared" si="141"/>
        <v>914</v>
      </c>
      <c r="L191" s="29"/>
      <c r="M191" s="29"/>
      <c r="N191" s="29"/>
      <c r="O191" s="29">
        <f t="shared" si="118"/>
        <v>914</v>
      </c>
      <c r="P191" s="29">
        <f t="shared" si="119"/>
        <v>939</v>
      </c>
      <c r="Q191" s="29">
        <f t="shared" si="120"/>
        <v>914</v>
      </c>
    </row>
    <row r="192" spans="1:17" ht="28.5" customHeight="1" x14ac:dyDescent="0.2">
      <c r="A192" s="22" t="s">
        <v>186</v>
      </c>
      <c r="B192" s="23">
        <v>63</v>
      </c>
      <c r="C192" s="24">
        <v>412</v>
      </c>
      <c r="D192" s="25">
        <v>5</v>
      </c>
      <c r="E192" s="26">
        <v>2</v>
      </c>
      <c r="F192" s="25">
        <v>0</v>
      </c>
      <c r="G192" s="27">
        <v>80300</v>
      </c>
      <c r="H192" s="28"/>
      <c r="I192" s="29">
        <f>I193</f>
        <v>0</v>
      </c>
      <c r="J192" s="29">
        <f t="shared" ref="J192:K193" si="142">J193</f>
        <v>25</v>
      </c>
      <c r="K192" s="29">
        <f t="shared" si="142"/>
        <v>0</v>
      </c>
      <c r="L192" s="29"/>
      <c r="M192" s="29"/>
      <c r="N192" s="29"/>
      <c r="O192" s="29">
        <f t="shared" si="118"/>
        <v>0</v>
      </c>
      <c r="P192" s="29">
        <f t="shared" si="119"/>
        <v>25</v>
      </c>
      <c r="Q192" s="29">
        <f t="shared" si="120"/>
        <v>0</v>
      </c>
    </row>
    <row r="193" spans="1:17" ht="29.1" customHeight="1" x14ac:dyDescent="0.2">
      <c r="A193" s="22" t="s">
        <v>81</v>
      </c>
      <c r="B193" s="23">
        <v>63</v>
      </c>
      <c r="C193" s="24">
        <v>412</v>
      </c>
      <c r="D193" s="25">
        <v>5</v>
      </c>
      <c r="E193" s="26">
        <v>2</v>
      </c>
      <c r="F193" s="25">
        <v>0</v>
      </c>
      <c r="G193" s="27">
        <v>80300</v>
      </c>
      <c r="H193" s="28">
        <v>600</v>
      </c>
      <c r="I193" s="29">
        <f>I194</f>
        <v>0</v>
      </c>
      <c r="J193" s="29">
        <f t="shared" si="142"/>
        <v>25</v>
      </c>
      <c r="K193" s="29">
        <f t="shared" si="142"/>
        <v>0</v>
      </c>
      <c r="L193" s="29"/>
      <c r="M193" s="29"/>
      <c r="N193" s="29"/>
      <c r="O193" s="29">
        <f t="shared" si="118"/>
        <v>0</v>
      </c>
      <c r="P193" s="29">
        <f t="shared" si="119"/>
        <v>25</v>
      </c>
      <c r="Q193" s="29">
        <f t="shared" si="120"/>
        <v>0</v>
      </c>
    </row>
    <row r="194" spans="1:17" ht="18.600000000000001" customHeight="1" x14ac:dyDescent="0.2">
      <c r="A194" s="22" t="s">
        <v>156</v>
      </c>
      <c r="B194" s="23">
        <v>63</v>
      </c>
      <c r="C194" s="24">
        <v>412</v>
      </c>
      <c r="D194" s="25">
        <v>5</v>
      </c>
      <c r="E194" s="26">
        <v>2</v>
      </c>
      <c r="F194" s="25">
        <v>0</v>
      </c>
      <c r="G194" s="27">
        <v>80300</v>
      </c>
      <c r="H194" s="28">
        <v>610</v>
      </c>
      <c r="I194" s="29">
        <v>0</v>
      </c>
      <c r="J194" s="29">
        <v>25</v>
      </c>
      <c r="K194" s="29">
        <v>0</v>
      </c>
      <c r="L194" s="29"/>
      <c r="M194" s="29"/>
      <c r="N194" s="29"/>
      <c r="O194" s="29">
        <f t="shared" si="118"/>
        <v>0</v>
      </c>
      <c r="P194" s="29">
        <f t="shared" si="119"/>
        <v>25</v>
      </c>
      <c r="Q194" s="29">
        <f t="shared" si="120"/>
        <v>0</v>
      </c>
    </row>
    <row r="195" spans="1:17" ht="45.95" customHeight="1" x14ac:dyDescent="0.2">
      <c r="A195" s="22" t="s">
        <v>224</v>
      </c>
      <c r="B195" s="23">
        <v>63</v>
      </c>
      <c r="C195" s="24">
        <v>412</v>
      </c>
      <c r="D195" s="25" t="s">
        <v>205</v>
      </c>
      <c r="E195" s="26">
        <v>2</v>
      </c>
      <c r="F195" s="25" t="s">
        <v>2</v>
      </c>
      <c r="G195" s="27" t="s">
        <v>223</v>
      </c>
      <c r="H195" s="28" t="s">
        <v>7</v>
      </c>
      <c r="I195" s="29">
        <f>I196</f>
        <v>878</v>
      </c>
      <c r="J195" s="29">
        <f t="shared" ref="J195:K195" si="143">J196</f>
        <v>878</v>
      </c>
      <c r="K195" s="29">
        <f t="shared" si="143"/>
        <v>878</v>
      </c>
      <c r="L195" s="29"/>
      <c r="M195" s="29"/>
      <c r="N195" s="29"/>
      <c r="O195" s="29">
        <f t="shared" si="118"/>
        <v>878</v>
      </c>
      <c r="P195" s="29">
        <f t="shared" si="119"/>
        <v>878</v>
      </c>
      <c r="Q195" s="29">
        <f t="shared" si="120"/>
        <v>878</v>
      </c>
    </row>
    <row r="196" spans="1:17" ht="26.1" customHeight="1" x14ac:dyDescent="0.2">
      <c r="A196" s="22" t="s">
        <v>81</v>
      </c>
      <c r="B196" s="23">
        <v>63</v>
      </c>
      <c r="C196" s="24">
        <v>412</v>
      </c>
      <c r="D196" s="25" t="s">
        <v>205</v>
      </c>
      <c r="E196" s="26">
        <v>2</v>
      </c>
      <c r="F196" s="25" t="s">
        <v>2</v>
      </c>
      <c r="G196" s="27" t="s">
        <v>223</v>
      </c>
      <c r="H196" s="28">
        <v>600</v>
      </c>
      <c r="I196" s="29">
        <f>I197</f>
        <v>878</v>
      </c>
      <c r="J196" s="29">
        <f t="shared" ref="J196:K196" si="144">J197</f>
        <v>878</v>
      </c>
      <c r="K196" s="29">
        <f t="shared" si="144"/>
        <v>878</v>
      </c>
      <c r="L196" s="29"/>
      <c r="M196" s="29"/>
      <c r="N196" s="29"/>
      <c r="O196" s="29">
        <f t="shared" si="118"/>
        <v>878</v>
      </c>
      <c r="P196" s="29">
        <f t="shared" si="119"/>
        <v>878</v>
      </c>
      <c r="Q196" s="29">
        <f t="shared" si="120"/>
        <v>878</v>
      </c>
    </row>
    <row r="197" spans="1:17" x14ac:dyDescent="0.2">
      <c r="A197" s="22" t="s">
        <v>156</v>
      </c>
      <c r="B197" s="23">
        <v>63</v>
      </c>
      <c r="C197" s="24">
        <v>412</v>
      </c>
      <c r="D197" s="25" t="s">
        <v>205</v>
      </c>
      <c r="E197" s="26">
        <v>2</v>
      </c>
      <c r="F197" s="25" t="s">
        <v>2</v>
      </c>
      <c r="G197" s="27" t="s">
        <v>223</v>
      </c>
      <c r="H197" s="28">
        <v>610</v>
      </c>
      <c r="I197" s="29">
        <v>878</v>
      </c>
      <c r="J197" s="29">
        <v>878</v>
      </c>
      <c r="K197" s="29">
        <v>878</v>
      </c>
      <c r="L197" s="29"/>
      <c r="M197" s="29"/>
      <c r="N197" s="29"/>
      <c r="O197" s="29">
        <f t="shared" si="118"/>
        <v>878</v>
      </c>
      <c r="P197" s="29">
        <f t="shared" si="119"/>
        <v>878</v>
      </c>
      <c r="Q197" s="29">
        <f t="shared" si="120"/>
        <v>878</v>
      </c>
    </row>
    <row r="198" spans="1:17" ht="22.5" x14ac:dyDescent="0.2">
      <c r="A198" s="22" t="s">
        <v>290</v>
      </c>
      <c r="B198" s="23">
        <v>63</v>
      </c>
      <c r="C198" s="24">
        <v>412</v>
      </c>
      <c r="D198" s="25" t="s">
        <v>205</v>
      </c>
      <c r="E198" s="26">
        <v>2</v>
      </c>
      <c r="F198" s="25" t="s">
        <v>2</v>
      </c>
      <c r="G198" s="27" t="s">
        <v>222</v>
      </c>
      <c r="H198" s="28" t="s">
        <v>7</v>
      </c>
      <c r="I198" s="29">
        <f>I199</f>
        <v>36</v>
      </c>
      <c r="J198" s="29">
        <f t="shared" ref="J198:K198" si="145">J199</f>
        <v>36</v>
      </c>
      <c r="K198" s="29">
        <f t="shared" si="145"/>
        <v>36</v>
      </c>
      <c r="L198" s="29"/>
      <c r="M198" s="29"/>
      <c r="N198" s="29"/>
      <c r="O198" s="29">
        <f t="shared" si="118"/>
        <v>36</v>
      </c>
      <c r="P198" s="29">
        <f t="shared" si="119"/>
        <v>36</v>
      </c>
      <c r="Q198" s="29">
        <f t="shared" si="120"/>
        <v>36</v>
      </c>
    </row>
    <row r="199" spans="1:17" ht="27" customHeight="1" x14ac:dyDescent="0.2">
      <c r="A199" s="22" t="s">
        <v>81</v>
      </c>
      <c r="B199" s="23">
        <v>63</v>
      </c>
      <c r="C199" s="24">
        <v>412</v>
      </c>
      <c r="D199" s="25" t="s">
        <v>205</v>
      </c>
      <c r="E199" s="26">
        <v>2</v>
      </c>
      <c r="F199" s="25" t="s">
        <v>2</v>
      </c>
      <c r="G199" s="27" t="s">
        <v>222</v>
      </c>
      <c r="H199" s="28">
        <v>600</v>
      </c>
      <c r="I199" s="29">
        <f>I200</f>
        <v>36</v>
      </c>
      <c r="J199" s="29">
        <f t="shared" ref="J199:K199" si="146">J200</f>
        <v>36</v>
      </c>
      <c r="K199" s="29">
        <f t="shared" si="146"/>
        <v>36</v>
      </c>
      <c r="L199" s="29"/>
      <c r="M199" s="29"/>
      <c r="N199" s="29"/>
      <c r="O199" s="29">
        <f t="shared" si="118"/>
        <v>36</v>
      </c>
      <c r="P199" s="29">
        <f t="shared" si="119"/>
        <v>36</v>
      </c>
      <c r="Q199" s="29">
        <f t="shared" si="120"/>
        <v>36</v>
      </c>
    </row>
    <row r="200" spans="1:17" x14ac:dyDescent="0.2">
      <c r="A200" s="22" t="s">
        <v>156</v>
      </c>
      <c r="B200" s="23">
        <v>63</v>
      </c>
      <c r="C200" s="24">
        <v>412</v>
      </c>
      <c r="D200" s="25" t="s">
        <v>205</v>
      </c>
      <c r="E200" s="26">
        <v>2</v>
      </c>
      <c r="F200" s="25" t="s">
        <v>2</v>
      </c>
      <c r="G200" s="27" t="s">
        <v>222</v>
      </c>
      <c r="H200" s="28">
        <v>610</v>
      </c>
      <c r="I200" s="29">
        <v>36</v>
      </c>
      <c r="J200" s="29">
        <v>36</v>
      </c>
      <c r="K200" s="29">
        <v>36</v>
      </c>
      <c r="L200" s="29"/>
      <c r="M200" s="29"/>
      <c r="N200" s="29"/>
      <c r="O200" s="29">
        <f t="shared" si="118"/>
        <v>36</v>
      </c>
      <c r="P200" s="29">
        <f t="shared" si="119"/>
        <v>36</v>
      </c>
      <c r="Q200" s="29">
        <f t="shared" si="120"/>
        <v>36</v>
      </c>
    </row>
    <row r="201" spans="1:17" x14ac:dyDescent="0.2">
      <c r="A201" s="22" t="s">
        <v>61</v>
      </c>
      <c r="B201" s="23">
        <v>63</v>
      </c>
      <c r="C201" s="24">
        <v>700</v>
      </c>
      <c r="D201" s="25" t="s">
        <v>7</v>
      </c>
      <c r="E201" s="26" t="s">
        <v>7</v>
      </c>
      <c r="F201" s="25" t="s">
        <v>7</v>
      </c>
      <c r="G201" s="27" t="s">
        <v>7</v>
      </c>
      <c r="H201" s="28" t="s">
        <v>7</v>
      </c>
      <c r="I201" s="29">
        <f>I202</f>
        <v>26552.2</v>
      </c>
      <c r="J201" s="29">
        <f t="shared" ref="J201:K201" si="147">J202</f>
        <v>26591.200000000001</v>
      </c>
      <c r="K201" s="29">
        <f t="shared" si="147"/>
        <v>26630.799999999999</v>
      </c>
      <c r="L201" s="29">
        <f>L202</f>
        <v>0</v>
      </c>
      <c r="M201" s="29">
        <f t="shared" ref="M201:N201" si="148">M202</f>
        <v>1743.1</v>
      </c>
      <c r="N201" s="29">
        <f t="shared" si="148"/>
        <v>0</v>
      </c>
      <c r="O201" s="29">
        <f t="shared" si="118"/>
        <v>26552.2</v>
      </c>
      <c r="P201" s="29">
        <f t="shared" si="119"/>
        <v>28334.3</v>
      </c>
      <c r="Q201" s="29">
        <f t="shared" si="120"/>
        <v>26630.799999999999</v>
      </c>
    </row>
    <row r="202" spans="1:17" x14ac:dyDescent="0.2">
      <c r="A202" s="22" t="s">
        <v>189</v>
      </c>
      <c r="B202" s="23">
        <v>63</v>
      </c>
      <c r="C202" s="24">
        <v>703</v>
      </c>
      <c r="D202" s="25"/>
      <c r="E202" s="26"/>
      <c r="F202" s="25"/>
      <c r="G202" s="27"/>
      <c r="H202" s="28"/>
      <c r="I202" s="29">
        <f>I203</f>
        <v>26552.2</v>
      </c>
      <c r="J202" s="29">
        <f t="shared" ref="J202:K202" si="149">J203</f>
        <v>26591.200000000001</v>
      </c>
      <c r="K202" s="29">
        <f t="shared" si="149"/>
        <v>26630.799999999999</v>
      </c>
      <c r="L202" s="29">
        <f>L203</f>
        <v>0</v>
      </c>
      <c r="M202" s="29">
        <f t="shared" ref="M202:N202" si="150">M203</f>
        <v>1743.1</v>
      </c>
      <c r="N202" s="29">
        <f t="shared" si="150"/>
        <v>0</v>
      </c>
      <c r="O202" s="29">
        <f t="shared" si="118"/>
        <v>26552.2</v>
      </c>
      <c r="P202" s="29">
        <f t="shared" si="119"/>
        <v>28334.3</v>
      </c>
      <c r="Q202" s="29">
        <f t="shared" si="120"/>
        <v>26630.799999999999</v>
      </c>
    </row>
    <row r="203" spans="1:17" ht="33.75" x14ac:dyDescent="0.2">
      <c r="A203" s="32" t="s">
        <v>328</v>
      </c>
      <c r="B203" s="23">
        <v>63</v>
      </c>
      <c r="C203" s="24">
        <v>703</v>
      </c>
      <c r="D203" s="25" t="s">
        <v>155</v>
      </c>
      <c r="E203" s="26" t="s">
        <v>3</v>
      </c>
      <c r="F203" s="25" t="s">
        <v>2</v>
      </c>
      <c r="G203" s="27" t="s">
        <v>9</v>
      </c>
      <c r="H203" s="28" t="s">
        <v>7</v>
      </c>
      <c r="I203" s="29">
        <f>I207+I210+I213+I204+I216</f>
        <v>26552.2</v>
      </c>
      <c r="J203" s="29">
        <f t="shared" ref="J203:K203" si="151">J207+J210+J213+J204+J216</f>
        <v>26591.200000000001</v>
      </c>
      <c r="K203" s="29">
        <f t="shared" si="151"/>
        <v>26630.799999999999</v>
      </c>
      <c r="L203" s="29">
        <f>L206+L209+L212+L215+L218+L222</f>
        <v>0</v>
      </c>
      <c r="M203" s="29">
        <f t="shared" ref="M203:N203" si="152">M206+M209+M212+M215+M218+M222</f>
        <v>1743.1</v>
      </c>
      <c r="N203" s="29">
        <f t="shared" si="152"/>
        <v>0</v>
      </c>
      <c r="O203" s="29">
        <f t="shared" si="118"/>
        <v>26552.2</v>
      </c>
      <c r="P203" s="29">
        <f t="shared" si="119"/>
        <v>28334.3</v>
      </c>
      <c r="Q203" s="29">
        <f t="shared" si="120"/>
        <v>26630.799999999999</v>
      </c>
    </row>
    <row r="204" spans="1:17" ht="66" customHeight="1" x14ac:dyDescent="0.2">
      <c r="A204" s="22" t="s">
        <v>188</v>
      </c>
      <c r="B204" s="23">
        <v>63</v>
      </c>
      <c r="C204" s="24">
        <v>703</v>
      </c>
      <c r="D204" s="25" t="s">
        <v>155</v>
      </c>
      <c r="E204" s="26" t="s">
        <v>3</v>
      </c>
      <c r="F204" s="25" t="s">
        <v>2</v>
      </c>
      <c r="G204" s="27" t="s">
        <v>187</v>
      </c>
      <c r="H204" s="28" t="s">
        <v>7</v>
      </c>
      <c r="I204" s="29">
        <f>I205</f>
        <v>950.4</v>
      </c>
      <c r="J204" s="29">
        <f t="shared" ref="J204:K204" si="153">J205</f>
        <v>988.4</v>
      </c>
      <c r="K204" s="29">
        <f t="shared" si="153"/>
        <v>1028</v>
      </c>
      <c r="L204" s="29"/>
      <c r="M204" s="29"/>
      <c r="N204" s="29"/>
      <c r="O204" s="29">
        <f t="shared" si="118"/>
        <v>950.4</v>
      </c>
      <c r="P204" s="29">
        <f t="shared" si="119"/>
        <v>988.4</v>
      </c>
      <c r="Q204" s="29">
        <f t="shared" si="120"/>
        <v>1028</v>
      </c>
    </row>
    <row r="205" spans="1:17" ht="33" customHeight="1" x14ac:dyDescent="0.2">
      <c r="A205" s="22" t="s">
        <v>81</v>
      </c>
      <c r="B205" s="23">
        <v>63</v>
      </c>
      <c r="C205" s="24">
        <v>703</v>
      </c>
      <c r="D205" s="25" t="s">
        <v>155</v>
      </c>
      <c r="E205" s="26" t="s">
        <v>3</v>
      </c>
      <c r="F205" s="25" t="s">
        <v>2</v>
      </c>
      <c r="G205" s="27" t="s">
        <v>187</v>
      </c>
      <c r="H205" s="28">
        <v>600</v>
      </c>
      <c r="I205" s="29">
        <f>I206</f>
        <v>950.4</v>
      </c>
      <c r="J205" s="29">
        <f t="shared" ref="J205:K205" si="154">J206</f>
        <v>988.4</v>
      </c>
      <c r="K205" s="29">
        <f t="shared" si="154"/>
        <v>1028</v>
      </c>
      <c r="L205" s="29"/>
      <c r="M205" s="29"/>
      <c r="N205" s="29"/>
      <c r="O205" s="29">
        <f t="shared" si="118"/>
        <v>950.4</v>
      </c>
      <c r="P205" s="29">
        <f t="shared" si="119"/>
        <v>988.4</v>
      </c>
      <c r="Q205" s="29">
        <f t="shared" si="120"/>
        <v>1028</v>
      </c>
    </row>
    <row r="206" spans="1:17" x14ac:dyDescent="0.2">
      <c r="A206" s="22" t="s">
        <v>156</v>
      </c>
      <c r="B206" s="23">
        <v>63</v>
      </c>
      <c r="C206" s="24">
        <v>703</v>
      </c>
      <c r="D206" s="25" t="s">
        <v>155</v>
      </c>
      <c r="E206" s="26" t="s">
        <v>3</v>
      </c>
      <c r="F206" s="25" t="s">
        <v>2</v>
      </c>
      <c r="G206" s="27" t="s">
        <v>187</v>
      </c>
      <c r="H206" s="28">
        <v>610</v>
      </c>
      <c r="I206" s="29">
        <v>950.4</v>
      </c>
      <c r="J206" s="29">
        <v>988.4</v>
      </c>
      <c r="K206" s="29">
        <v>1028</v>
      </c>
      <c r="L206" s="29"/>
      <c r="M206" s="29"/>
      <c r="N206" s="29"/>
      <c r="O206" s="29">
        <f t="shared" si="118"/>
        <v>950.4</v>
      </c>
      <c r="P206" s="29">
        <f t="shared" si="119"/>
        <v>988.4</v>
      </c>
      <c r="Q206" s="29">
        <f t="shared" si="120"/>
        <v>1028</v>
      </c>
    </row>
    <row r="207" spans="1:17" ht="22.5" x14ac:dyDescent="0.2">
      <c r="A207" s="22" t="s">
        <v>186</v>
      </c>
      <c r="B207" s="23">
        <v>63</v>
      </c>
      <c r="C207" s="24">
        <v>703</v>
      </c>
      <c r="D207" s="25" t="s">
        <v>155</v>
      </c>
      <c r="E207" s="26" t="s">
        <v>3</v>
      </c>
      <c r="F207" s="25" t="s">
        <v>2</v>
      </c>
      <c r="G207" s="27" t="s">
        <v>185</v>
      </c>
      <c r="H207" s="28" t="s">
        <v>7</v>
      </c>
      <c r="I207" s="29">
        <f>I208</f>
        <v>539.20000000000005</v>
      </c>
      <c r="J207" s="29">
        <f t="shared" ref="J207:K207" si="155">J208</f>
        <v>540.20000000000005</v>
      </c>
      <c r="K207" s="29">
        <f t="shared" si="155"/>
        <v>540.20000000000005</v>
      </c>
      <c r="L207" s="29"/>
      <c r="M207" s="29"/>
      <c r="N207" s="29"/>
      <c r="O207" s="29">
        <f t="shared" si="118"/>
        <v>539.20000000000005</v>
      </c>
      <c r="P207" s="29">
        <f t="shared" si="119"/>
        <v>540.20000000000005</v>
      </c>
      <c r="Q207" s="29">
        <f t="shared" si="120"/>
        <v>540.20000000000005</v>
      </c>
    </row>
    <row r="208" spans="1:17" ht="22.5" x14ac:dyDescent="0.2">
      <c r="A208" s="22" t="s">
        <v>81</v>
      </c>
      <c r="B208" s="23">
        <v>63</v>
      </c>
      <c r="C208" s="24">
        <v>703</v>
      </c>
      <c r="D208" s="25" t="s">
        <v>155</v>
      </c>
      <c r="E208" s="26" t="s">
        <v>3</v>
      </c>
      <c r="F208" s="25" t="s">
        <v>2</v>
      </c>
      <c r="G208" s="27" t="s">
        <v>185</v>
      </c>
      <c r="H208" s="28">
        <v>600</v>
      </c>
      <c r="I208" s="29">
        <f>I209</f>
        <v>539.20000000000005</v>
      </c>
      <c r="J208" s="29">
        <f t="shared" ref="J208:K208" si="156">J209</f>
        <v>540.20000000000005</v>
      </c>
      <c r="K208" s="29">
        <f t="shared" si="156"/>
        <v>540.20000000000005</v>
      </c>
      <c r="L208" s="29"/>
      <c r="M208" s="29"/>
      <c r="N208" s="29"/>
      <c r="O208" s="29">
        <f t="shared" si="118"/>
        <v>539.20000000000005</v>
      </c>
      <c r="P208" s="29">
        <f t="shared" si="119"/>
        <v>540.20000000000005</v>
      </c>
      <c r="Q208" s="29">
        <f t="shared" si="120"/>
        <v>540.20000000000005</v>
      </c>
    </row>
    <row r="209" spans="1:17" x14ac:dyDescent="0.2">
      <c r="A209" s="22" t="s">
        <v>156</v>
      </c>
      <c r="B209" s="23">
        <v>63</v>
      </c>
      <c r="C209" s="24">
        <v>703</v>
      </c>
      <c r="D209" s="25" t="s">
        <v>155</v>
      </c>
      <c r="E209" s="26" t="s">
        <v>3</v>
      </c>
      <c r="F209" s="25" t="s">
        <v>2</v>
      </c>
      <c r="G209" s="27" t="s">
        <v>185</v>
      </c>
      <c r="H209" s="28">
        <v>610</v>
      </c>
      <c r="I209" s="29">
        <v>539.20000000000005</v>
      </c>
      <c r="J209" s="29">
        <v>540.20000000000005</v>
      </c>
      <c r="K209" s="29">
        <v>540.20000000000005</v>
      </c>
      <c r="L209" s="29"/>
      <c r="M209" s="29"/>
      <c r="N209" s="29"/>
      <c r="O209" s="29">
        <f t="shared" si="118"/>
        <v>539.20000000000005</v>
      </c>
      <c r="P209" s="29">
        <f t="shared" si="119"/>
        <v>540.20000000000005</v>
      </c>
      <c r="Q209" s="29">
        <f t="shared" si="120"/>
        <v>540.20000000000005</v>
      </c>
    </row>
    <row r="210" spans="1:17" x14ac:dyDescent="0.2">
      <c r="A210" s="22" t="s">
        <v>184</v>
      </c>
      <c r="B210" s="23">
        <v>63</v>
      </c>
      <c r="C210" s="24">
        <v>703</v>
      </c>
      <c r="D210" s="25" t="s">
        <v>155</v>
      </c>
      <c r="E210" s="26" t="s">
        <v>3</v>
      </c>
      <c r="F210" s="25" t="s">
        <v>2</v>
      </c>
      <c r="G210" s="27" t="s">
        <v>183</v>
      </c>
      <c r="H210" s="28" t="s">
        <v>7</v>
      </c>
      <c r="I210" s="29">
        <f>I211</f>
        <v>8</v>
      </c>
      <c r="J210" s="29">
        <f t="shared" ref="J210:K210" si="157">J211</f>
        <v>8</v>
      </c>
      <c r="K210" s="29">
        <f t="shared" si="157"/>
        <v>8</v>
      </c>
      <c r="L210" s="29"/>
      <c r="M210" s="29"/>
      <c r="N210" s="29"/>
      <c r="O210" s="29">
        <f t="shared" si="118"/>
        <v>8</v>
      </c>
      <c r="P210" s="29">
        <f t="shared" si="119"/>
        <v>8</v>
      </c>
      <c r="Q210" s="29">
        <f t="shared" si="120"/>
        <v>8</v>
      </c>
    </row>
    <row r="211" spans="1:17" ht="22.5" x14ac:dyDescent="0.2">
      <c r="A211" s="22" t="s">
        <v>81</v>
      </c>
      <c r="B211" s="23">
        <v>63</v>
      </c>
      <c r="C211" s="24">
        <v>703</v>
      </c>
      <c r="D211" s="25" t="s">
        <v>155</v>
      </c>
      <c r="E211" s="26" t="s">
        <v>3</v>
      </c>
      <c r="F211" s="25" t="s">
        <v>2</v>
      </c>
      <c r="G211" s="27" t="s">
        <v>183</v>
      </c>
      <c r="H211" s="28">
        <v>600</v>
      </c>
      <c r="I211" s="29">
        <f>I212</f>
        <v>8</v>
      </c>
      <c r="J211" s="29">
        <f t="shared" ref="J211:K211" si="158">J212</f>
        <v>8</v>
      </c>
      <c r="K211" s="29">
        <f t="shared" si="158"/>
        <v>8</v>
      </c>
      <c r="L211" s="29"/>
      <c r="M211" s="29"/>
      <c r="N211" s="29"/>
      <c r="O211" s="29">
        <f t="shared" si="118"/>
        <v>8</v>
      </c>
      <c r="P211" s="29">
        <f t="shared" si="119"/>
        <v>8</v>
      </c>
      <c r="Q211" s="29">
        <f t="shared" si="120"/>
        <v>8</v>
      </c>
    </row>
    <row r="212" spans="1:17" x14ac:dyDescent="0.2">
      <c r="A212" s="22" t="s">
        <v>156</v>
      </c>
      <c r="B212" s="23">
        <v>63</v>
      </c>
      <c r="C212" s="24">
        <v>703</v>
      </c>
      <c r="D212" s="25" t="s">
        <v>155</v>
      </c>
      <c r="E212" s="26" t="s">
        <v>3</v>
      </c>
      <c r="F212" s="25" t="s">
        <v>2</v>
      </c>
      <c r="G212" s="27" t="s">
        <v>183</v>
      </c>
      <c r="H212" s="28">
        <v>610</v>
      </c>
      <c r="I212" s="29">
        <v>8</v>
      </c>
      <c r="J212" s="29">
        <v>8</v>
      </c>
      <c r="K212" s="29">
        <v>8</v>
      </c>
      <c r="L212" s="29"/>
      <c r="M212" s="29"/>
      <c r="N212" s="29"/>
      <c r="O212" s="29">
        <f t="shared" si="118"/>
        <v>8</v>
      </c>
      <c r="P212" s="29">
        <f t="shared" si="119"/>
        <v>8</v>
      </c>
      <c r="Q212" s="29">
        <f t="shared" si="120"/>
        <v>8</v>
      </c>
    </row>
    <row r="213" spans="1:17" ht="52.5" customHeight="1" x14ac:dyDescent="0.2">
      <c r="A213" s="22" t="s">
        <v>182</v>
      </c>
      <c r="B213" s="23">
        <v>63</v>
      </c>
      <c r="C213" s="24">
        <v>703</v>
      </c>
      <c r="D213" s="25" t="s">
        <v>155</v>
      </c>
      <c r="E213" s="26" t="s">
        <v>3</v>
      </c>
      <c r="F213" s="25" t="s">
        <v>2</v>
      </c>
      <c r="G213" s="27" t="s">
        <v>181</v>
      </c>
      <c r="H213" s="28" t="s">
        <v>7</v>
      </c>
      <c r="I213" s="29">
        <f>I214</f>
        <v>25004.6</v>
      </c>
      <c r="J213" s="29">
        <f t="shared" ref="J213:K213" si="159">J214</f>
        <v>25004.6</v>
      </c>
      <c r="K213" s="29">
        <f t="shared" si="159"/>
        <v>25004.6</v>
      </c>
      <c r="L213" s="29"/>
      <c r="M213" s="29"/>
      <c r="N213" s="29"/>
      <c r="O213" s="29">
        <f t="shared" si="118"/>
        <v>25004.6</v>
      </c>
      <c r="P213" s="29">
        <f t="shared" si="119"/>
        <v>25004.6</v>
      </c>
      <c r="Q213" s="29">
        <f t="shared" si="120"/>
        <v>25004.6</v>
      </c>
    </row>
    <row r="214" spans="1:17" ht="22.5" x14ac:dyDescent="0.2">
      <c r="A214" s="22" t="s">
        <v>81</v>
      </c>
      <c r="B214" s="23">
        <v>63</v>
      </c>
      <c r="C214" s="24">
        <v>703</v>
      </c>
      <c r="D214" s="25" t="s">
        <v>155</v>
      </c>
      <c r="E214" s="26" t="s">
        <v>3</v>
      </c>
      <c r="F214" s="25" t="s">
        <v>2</v>
      </c>
      <c r="G214" s="27" t="s">
        <v>181</v>
      </c>
      <c r="H214" s="28">
        <v>600</v>
      </c>
      <c r="I214" s="29">
        <f>I215</f>
        <v>25004.6</v>
      </c>
      <c r="J214" s="29">
        <f t="shared" ref="J214:K214" si="160">J215</f>
        <v>25004.6</v>
      </c>
      <c r="K214" s="29">
        <f t="shared" si="160"/>
        <v>25004.6</v>
      </c>
      <c r="L214" s="29"/>
      <c r="M214" s="29"/>
      <c r="N214" s="29"/>
      <c r="O214" s="29">
        <f t="shared" si="118"/>
        <v>25004.6</v>
      </c>
      <c r="P214" s="29">
        <f t="shared" si="119"/>
        <v>25004.6</v>
      </c>
      <c r="Q214" s="29">
        <f t="shared" si="120"/>
        <v>25004.6</v>
      </c>
    </row>
    <row r="215" spans="1:17" x14ac:dyDescent="0.2">
      <c r="A215" s="22" t="s">
        <v>156</v>
      </c>
      <c r="B215" s="23">
        <v>63</v>
      </c>
      <c r="C215" s="24">
        <v>703</v>
      </c>
      <c r="D215" s="25" t="s">
        <v>155</v>
      </c>
      <c r="E215" s="26" t="s">
        <v>3</v>
      </c>
      <c r="F215" s="25" t="s">
        <v>2</v>
      </c>
      <c r="G215" s="27" t="s">
        <v>181</v>
      </c>
      <c r="H215" s="28">
        <v>610</v>
      </c>
      <c r="I215" s="29">
        <v>25004.6</v>
      </c>
      <c r="J215" s="29">
        <v>25004.6</v>
      </c>
      <c r="K215" s="29">
        <v>25004.6</v>
      </c>
      <c r="L215" s="29"/>
      <c r="M215" s="29"/>
      <c r="N215" s="29"/>
      <c r="O215" s="29">
        <f t="shared" si="118"/>
        <v>25004.6</v>
      </c>
      <c r="P215" s="29">
        <f t="shared" si="119"/>
        <v>25004.6</v>
      </c>
      <c r="Q215" s="29">
        <f t="shared" si="120"/>
        <v>25004.6</v>
      </c>
    </row>
    <row r="216" spans="1:17" s="7" customFormat="1" x14ac:dyDescent="0.2">
      <c r="A216" s="22" t="s">
        <v>287</v>
      </c>
      <c r="B216" s="23">
        <v>63</v>
      </c>
      <c r="C216" s="24">
        <v>703</v>
      </c>
      <c r="D216" s="25" t="s">
        <v>155</v>
      </c>
      <c r="E216" s="26" t="s">
        <v>3</v>
      </c>
      <c r="F216" s="25" t="s">
        <v>2</v>
      </c>
      <c r="G216" s="27" t="s">
        <v>208</v>
      </c>
      <c r="H216" s="28" t="s">
        <v>7</v>
      </c>
      <c r="I216" s="29">
        <f>I217</f>
        <v>50</v>
      </c>
      <c r="J216" s="29">
        <f t="shared" ref="J216:K217" si="161">J217</f>
        <v>50</v>
      </c>
      <c r="K216" s="29">
        <f t="shared" si="161"/>
        <v>50</v>
      </c>
      <c r="L216" s="29">
        <f>L217</f>
        <v>0</v>
      </c>
      <c r="M216" s="29">
        <f t="shared" ref="M216:N216" si="162">M217</f>
        <v>-50</v>
      </c>
      <c r="N216" s="29">
        <f t="shared" si="162"/>
        <v>0</v>
      </c>
      <c r="O216" s="29">
        <f t="shared" si="118"/>
        <v>50</v>
      </c>
      <c r="P216" s="29">
        <f t="shared" si="119"/>
        <v>0</v>
      </c>
      <c r="Q216" s="29">
        <f t="shared" si="120"/>
        <v>50</v>
      </c>
    </row>
    <row r="217" spans="1:17" s="7" customFormat="1" ht="22.5" x14ac:dyDescent="0.2">
      <c r="A217" s="22" t="s">
        <v>81</v>
      </c>
      <c r="B217" s="23">
        <v>63</v>
      </c>
      <c r="C217" s="24">
        <v>703</v>
      </c>
      <c r="D217" s="25" t="s">
        <v>155</v>
      </c>
      <c r="E217" s="26" t="s">
        <v>3</v>
      </c>
      <c r="F217" s="25" t="s">
        <v>2</v>
      </c>
      <c r="G217" s="27" t="s">
        <v>208</v>
      </c>
      <c r="H217" s="28">
        <v>600</v>
      </c>
      <c r="I217" s="29">
        <f>I218</f>
        <v>50</v>
      </c>
      <c r="J217" s="29">
        <f t="shared" si="161"/>
        <v>50</v>
      </c>
      <c r="K217" s="29">
        <f t="shared" si="161"/>
        <v>50</v>
      </c>
      <c r="L217" s="29">
        <f>L218</f>
        <v>0</v>
      </c>
      <c r="M217" s="29">
        <f>M218</f>
        <v>-50</v>
      </c>
      <c r="N217" s="29">
        <f>N218</f>
        <v>0</v>
      </c>
      <c r="O217" s="29">
        <f t="shared" si="118"/>
        <v>50</v>
      </c>
      <c r="P217" s="29">
        <f t="shared" si="119"/>
        <v>0</v>
      </c>
      <c r="Q217" s="29">
        <f t="shared" si="120"/>
        <v>50</v>
      </c>
    </row>
    <row r="218" spans="1:17" s="7" customFormat="1" x14ac:dyDescent="0.2">
      <c r="A218" s="22" t="s">
        <v>156</v>
      </c>
      <c r="B218" s="23">
        <v>63</v>
      </c>
      <c r="C218" s="24">
        <v>703</v>
      </c>
      <c r="D218" s="25" t="s">
        <v>155</v>
      </c>
      <c r="E218" s="26" t="s">
        <v>3</v>
      </c>
      <c r="F218" s="25" t="s">
        <v>2</v>
      </c>
      <c r="G218" s="27" t="s">
        <v>208</v>
      </c>
      <c r="H218" s="28">
        <v>610</v>
      </c>
      <c r="I218" s="29">
        <v>50</v>
      </c>
      <c r="J218" s="29">
        <v>50</v>
      </c>
      <c r="K218" s="29">
        <v>50</v>
      </c>
      <c r="L218" s="29">
        <v>0</v>
      </c>
      <c r="M218" s="29">
        <v>-50</v>
      </c>
      <c r="N218" s="29">
        <v>0</v>
      </c>
      <c r="O218" s="29">
        <f t="shared" si="118"/>
        <v>50</v>
      </c>
      <c r="P218" s="29">
        <f t="shared" si="119"/>
        <v>0</v>
      </c>
      <c r="Q218" s="29">
        <f t="shared" si="120"/>
        <v>50</v>
      </c>
    </row>
    <row r="219" spans="1:17" s="7" customFormat="1" x14ac:dyDescent="0.2">
      <c r="A219" s="22" t="s">
        <v>401</v>
      </c>
      <c r="B219" s="23">
        <v>63</v>
      </c>
      <c r="C219" s="24">
        <v>703</v>
      </c>
      <c r="D219" s="25">
        <v>4</v>
      </c>
      <c r="E219" s="26">
        <v>0</v>
      </c>
      <c r="F219" s="25" t="s">
        <v>399</v>
      </c>
      <c r="G219" s="27">
        <v>0</v>
      </c>
      <c r="H219" s="28"/>
      <c r="I219" s="29">
        <f>I220</f>
        <v>0</v>
      </c>
      <c r="J219" s="29">
        <f t="shared" ref="J219:K219" si="163">J220</f>
        <v>0</v>
      </c>
      <c r="K219" s="29">
        <f t="shared" si="163"/>
        <v>0</v>
      </c>
      <c r="L219" s="29">
        <f>L220</f>
        <v>0</v>
      </c>
      <c r="M219" s="29">
        <f t="shared" ref="M219:N219" si="164">M220</f>
        <v>1793.1</v>
      </c>
      <c r="N219" s="29">
        <f t="shared" si="164"/>
        <v>0</v>
      </c>
      <c r="O219" s="29">
        <f t="shared" ref="O219:O222" si="165">I219+L219</f>
        <v>0</v>
      </c>
      <c r="P219" s="29">
        <f t="shared" ref="P219:P222" si="166">J219+M219</f>
        <v>1793.1</v>
      </c>
      <c r="Q219" s="29">
        <f t="shared" ref="Q219:Q222" si="167">K219+N219</f>
        <v>0</v>
      </c>
    </row>
    <row r="220" spans="1:17" s="7" customFormat="1" ht="67.5" x14ac:dyDescent="0.2">
      <c r="A220" s="22" t="s">
        <v>400</v>
      </c>
      <c r="B220" s="23">
        <v>63</v>
      </c>
      <c r="C220" s="24">
        <v>703</v>
      </c>
      <c r="D220" s="25">
        <v>4</v>
      </c>
      <c r="E220" s="26">
        <v>0</v>
      </c>
      <c r="F220" s="25" t="s">
        <v>399</v>
      </c>
      <c r="G220" s="27">
        <v>55191</v>
      </c>
      <c r="H220" s="28"/>
      <c r="I220" s="29">
        <f>I221</f>
        <v>0</v>
      </c>
      <c r="J220" s="29">
        <f t="shared" ref="J220:K220" si="168">J221</f>
        <v>0</v>
      </c>
      <c r="K220" s="29">
        <f t="shared" si="168"/>
        <v>0</v>
      </c>
      <c r="L220" s="29">
        <f>L221</f>
        <v>0</v>
      </c>
      <c r="M220" s="29">
        <f t="shared" ref="M220:N220" si="169">M221</f>
        <v>1793.1</v>
      </c>
      <c r="N220" s="29">
        <f t="shared" si="169"/>
        <v>0</v>
      </c>
      <c r="O220" s="29">
        <f t="shared" si="165"/>
        <v>0</v>
      </c>
      <c r="P220" s="29">
        <f t="shared" si="166"/>
        <v>1793.1</v>
      </c>
      <c r="Q220" s="29">
        <f t="shared" si="167"/>
        <v>0</v>
      </c>
    </row>
    <row r="221" spans="1:17" s="7" customFormat="1" ht="22.5" x14ac:dyDescent="0.2">
      <c r="A221" s="22" t="s">
        <v>81</v>
      </c>
      <c r="B221" s="23">
        <v>63</v>
      </c>
      <c r="C221" s="24">
        <v>703</v>
      </c>
      <c r="D221" s="25">
        <v>4</v>
      </c>
      <c r="E221" s="26">
        <v>0</v>
      </c>
      <c r="F221" s="25" t="s">
        <v>399</v>
      </c>
      <c r="G221" s="27">
        <v>55191</v>
      </c>
      <c r="H221" s="28">
        <v>600</v>
      </c>
      <c r="I221" s="29">
        <f>I222</f>
        <v>0</v>
      </c>
      <c r="J221" s="29">
        <f t="shared" ref="J221:K221" si="170">J222</f>
        <v>0</v>
      </c>
      <c r="K221" s="29">
        <f t="shared" si="170"/>
        <v>0</v>
      </c>
      <c r="L221" s="29">
        <f>L222</f>
        <v>0</v>
      </c>
      <c r="M221" s="29">
        <f t="shared" ref="M221:N221" si="171">M222</f>
        <v>1793.1</v>
      </c>
      <c r="N221" s="29">
        <f t="shared" si="171"/>
        <v>0</v>
      </c>
      <c r="O221" s="29">
        <f t="shared" si="165"/>
        <v>0</v>
      </c>
      <c r="P221" s="29">
        <f t="shared" si="166"/>
        <v>1793.1</v>
      </c>
      <c r="Q221" s="29">
        <f t="shared" si="167"/>
        <v>0</v>
      </c>
    </row>
    <row r="222" spans="1:17" s="7" customFormat="1" x14ac:dyDescent="0.2">
      <c r="A222" s="22" t="s">
        <v>156</v>
      </c>
      <c r="B222" s="23">
        <v>63</v>
      </c>
      <c r="C222" s="24">
        <v>703</v>
      </c>
      <c r="D222" s="25">
        <v>4</v>
      </c>
      <c r="E222" s="26">
        <v>0</v>
      </c>
      <c r="F222" s="25" t="s">
        <v>399</v>
      </c>
      <c r="G222" s="27">
        <v>55191</v>
      </c>
      <c r="H222" s="28">
        <v>610</v>
      </c>
      <c r="I222" s="29">
        <v>0</v>
      </c>
      <c r="J222" s="29">
        <v>0</v>
      </c>
      <c r="K222" s="29">
        <v>0</v>
      </c>
      <c r="L222" s="29">
        <v>0</v>
      </c>
      <c r="M222" s="29">
        <f>1693.1+100</f>
        <v>1793.1</v>
      </c>
      <c r="N222" s="29">
        <v>0</v>
      </c>
      <c r="O222" s="29">
        <f t="shared" si="165"/>
        <v>0</v>
      </c>
      <c r="P222" s="29">
        <f t="shared" si="166"/>
        <v>1793.1</v>
      </c>
      <c r="Q222" s="29">
        <f t="shared" si="167"/>
        <v>0</v>
      </c>
    </row>
    <row r="223" spans="1:17" x14ac:dyDescent="0.2">
      <c r="A223" s="22" t="s">
        <v>221</v>
      </c>
      <c r="B223" s="23">
        <v>63</v>
      </c>
      <c r="C223" s="24">
        <v>800</v>
      </c>
      <c r="D223" s="25" t="s">
        <v>7</v>
      </c>
      <c r="E223" s="26" t="s">
        <v>7</v>
      </c>
      <c r="F223" s="25" t="s">
        <v>7</v>
      </c>
      <c r="G223" s="27" t="s">
        <v>7</v>
      </c>
      <c r="H223" s="28" t="s">
        <v>7</v>
      </c>
      <c r="I223" s="29">
        <f t="shared" ref="I223:N223" si="172">I224+I271</f>
        <v>116500.4</v>
      </c>
      <c r="J223" s="29">
        <f t="shared" si="172"/>
        <v>118794.3</v>
      </c>
      <c r="K223" s="29">
        <f t="shared" si="172"/>
        <v>124436.3</v>
      </c>
      <c r="L223" s="29">
        <f t="shared" si="172"/>
        <v>1320.1</v>
      </c>
      <c r="M223" s="29">
        <f t="shared" si="172"/>
        <v>1200</v>
      </c>
      <c r="N223" s="29">
        <f t="shared" si="172"/>
        <v>0</v>
      </c>
      <c r="O223" s="29">
        <f t="shared" si="118"/>
        <v>117820.5</v>
      </c>
      <c r="P223" s="29">
        <f t="shared" si="119"/>
        <v>119994.3</v>
      </c>
      <c r="Q223" s="29">
        <f t="shared" si="120"/>
        <v>124436.3</v>
      </c>
    </row>
    <row r="224" spans="1:17" x14ac:dyDescent="0.2">
      <c r="A224" s="22" t="s">
        <v>220</v>
      </c>
      <c r="B224" s="23">
        <v>63</v>
      </c>
      <c r="C224" s="24">
        <v>801</v>
      </c>
      <c r="D224" s="25" t="s">
        <v>7</v>
      </c>
      <c r="E224" s="26" t="s">
        <v>7</v>
      </c>
      <c r="F224" s="25" t="s">
        <v>7</v>
      </c>
      <c r="G224" s="27" t="s">
        <v>7</v>
      </c>
      <c r="H224" s="28" t="s">
        <v>7</v>
      </c>
      <c r="I224" s="29">
        <f>I225+I230</f>
        <v>114327.29999999999</v>
      </c>
      <c r="J224" s="29">
        <f t="shared" ref="J224:K224" si="173">J225+J230</f>
        <v>116555.2</v>
      </c>
      <c r="K224" s="29">
        <f t="shared" si="173"/>
        <v>122113.5</v>
      </c>
      <c r="L224" s="29">
        <f>L225+L230</f>
        <v>1320.1</v>
      </c>
      <c r="M224" s="29">
        <f>M225+M230</f>
        <v>1200</v>
      </c>
      <c r="N224" s="29">
        <f t="shared" ref="N224" si="174">N225+N230</f>
        <v>0</v>
      </c>
      <c r="O224" s="29">
        <f>I224+L224</f>
        <v>115647.4</v>
      </c>
      <c r="P224" s="29">
        <f t="shared" si="119"/>
        <v>117755.2</v>
      </c>
      <c r="Q224" s="29">
        <f t="shared" si="120"/>
        <v>122113.5</v>
      </c>
    </row>
    <row r="225" spans="1:17" ht="45" x14ac:dyDescent="0.2">
      <c r="A225" s="32" t="s">
        <v>327</v>
      </c>
      <c r="B225" s="23">
        <v>63</v>
      </c>
      <c r="C225" s="24">
        <v>801</v>
      </c>
      <c r="D225" s="25" t="s">
        <v>174</v>
      </c>
      <c r="E225" s="26" t="s">
        <v>3</v>
      </c>
      <c r="F225" s="25" t="s">
        <v>2</v>
      </c>
      <c r="G225" s="27" t="s">
        <v>9</v>
      </c>
      <c r="H225" s="28" t="s">
        <v>7</v>
      </c>
      <c r="I225" s="29">
        <f>I226</f>
        <v>300</v>
      </c>
      <c r="J225" s="29">
        <f t="shared" ref="J225:K225" si="175">J226</f>
        <v>300</v>
      </c>
      <c r="K225" s="29">
        <f t="shared" si="175"/>
        <v>300</v>
      </c>
      <c r="L225" s="29"/>
      <c r="M225" s="29"/>
      <c r="N225" s="29"/>
      <c r="O225" s="29">
        <f t="shared" si="118"/>
        <v>300</v>
      </c>
      <c r="P225" s="29">
        <f t="shared" si="119"/>
        <v>300</v>
      </c>
      <c r="Q225" s="29">
        <f t="shared" si="120"/>
        <v>300</v>
      </c>
    </row>
    <row r="226" spans="1:17" ht="22.5" x14ac:dyDescent="0.2">
      <c r="A226" s="32" t="s">
        <v>379</v>
      </c>
      <c r="B226" s="23">
        <v>63</v>
      </c>
      <c r="C226" s="24">
        <v>801</v>
      </c>
      <c r="D226" s="25" t="s">
        <v>174</v>
      </c>
      <c r="E226" s="26">
        <v>5</v>
      </c>
      <c r="F226" s="25" t="s">
        <v>2</v>
      </c>
      <c r="G226" s="27">
        <v>0</v>
      </c>
      <c r="H226" s="28"/>
      <c r="I226" s="29">
        <f>I227</f>
        <v>300</v>
      </c>
      <c r="J226" s="29">
        <f t="shared" ref="J226:K226" si="176">J227</f>
        <v>300</v>
      </c>
      <c r="K226" s="29">
        <f t="shared" si="176"/>
        <v>300</v>
      </c>
      <c r="L226" s="29"/>
      <c r="M226" s="29"/>
      <c r="N226" s="29"/>
      <c r="O226" s="29">
        <f t="shared" si="118"/>
        <v>300</v>
      </c>
      <c r="P226" s="29">
        <f t="shared" si="119"/>
        <v>300</v>
      </c>
      <c r="Q226" s="29">
        <f t="shared" si="120"/>
        <v>300</v>
      </c>
    </row>
    <row r="227" spans="1:17" ht="30" customHeight="1" x14ac:dyDescent="0.2">
      <c r="A227" s="22" t="s">
        <v>175</v>
      </c>
      <c r="B227" s="23">
        <v>63</v>
      </c>
      <c r="C227" s="24">
        <v>801</v>
      </c>
      <c r="D227" s="25" t="s">
        <v>174</v>
      </c>
      <c r="E227" s="26">
        <v>5</v>
      </c>
      <c r="F227" s="25" t="s">
        <v>2</v>
      </c>
      <c r="G227" s="27" t="s">
        <v>173</v>
      </c>
      <c r="H227" s="28" t="s">
        <v>7</v>
      </c>
      <c r="I227" s="29">
        <f>I228</f>
        <v>300</v>
      </c>
      <c r="J227" s="29">
        <f t="shared" ref="J227:K227" si="177">J228</f>
        <v>300</v>
      </c>
      <c r="K227" s="29">
        <f t="shared" si="177"/>
        <v>300</v>
      </c>
      <c r="L227" s="29"/>
      <c r="M227" s="29"/>
      <c r="N227" s="29"/>
      <c r="O227" s="29">
        <f t="shared" si="118"/>
        <v>300</v>
      </c>
      <c r="P227" s="29">
        <f t="shared" si="119"/>
        <v>300</v>
      </c>
      <c r="Q227" s="29">
        <f t="shared" si="120"/>
        <v>300</v>
      </c>
    </row>
    <row r="228" spans="1:17" ht="27" customHeight="1" x14ac:dyDescent="0.2">
      <c r="A228" s="22" t="s">
        <v>81</v>
      </c>
      <c r="B228" s="23">
        <v>63</v>
      </c>
      <c r="C228" s="24">
        <v>801</v>
      </c>
      <c r="D228" s="25" t="s">
        <v>174</v>
      </c>
      <c r="E228" s="26">
        <v>5</v>
      </c>
      <c r="F228" s="25" t="s">
        <v>2</v>
      </c>
      <c r="G228" s="27" t="s">
        <v>173</v>
      </c>
      <c r="H228" s="28">
        <v>600</v>
      </c>
      <c r="I228" s="29">
        <f>I229</f>
        <v>300</v>
      </c>
      <c r="J228" s="29">
        <f t="shared" ref="J228:K228" si="178">J229</f>
        <v>300</v>
      </c>
      <c r="K228" s="29">
        <f t="shared" si="178"/>
        <v>300</v>
      </c>
      <c r="L228" s="29"/>
      <c r="M228" s="29"/>
      <c r="N228" s="29"/>
      <c r="O228" s="29">
        <f t="shared" si="118"/>
        <v>300</v>
      </c>
      <c r="P228" s="29">
        <f t="shared" si="119"/>
        <v>300</v>
      </c>
      <c r="Q228" s="29">
        <f t="shared" si="120"/>
        <v>300</v>
      </c>
    </row>
    <row r="229" spans="1:17" ht="21" customHeight="1" x14ac:dyDescent="0.2">
      <c r="A229" s="22" t="s">
        <v>156</v>
      </c>
      <c r="B229" s="23">
        <v>63</v>
      </c>
      <c r="C229" s="24">
        <v>801</v>
      </c>
      <c r="D229" s="25" t="s">
        <v>174</v>
      </c>
      <c r="E229" s="26">
        <v>5</v>
      </c>
      <c r="F229" s="25" t="s">
        <v>2</v>
      </c>
      <c r="G229" s="27" t="s">
        <v>173</v>
      </c>
      <c r="H229" s="28">
        <v>610</v>
      </c>
      <c r="I229" s="29">
        <f>300</f>
        <v>300</v>
      </c>
      <c r="J229" s="29">
        <f>300</f>
        <v>300</v>
      </c>
      <c r="K229" s="29">
        <f>300</f>
        <v>300</v>
      </c>
      <c r="L229" s="29"/>
      <c r="M229" s="29"/>
      <c r="N229" s="29"/>
      <c r="O229" s="29">
        <f t="shared" si="118"/>
        <v>300</v>
      </c>
      <c r="P229" s="29">
        <f t="shared" si="119"/>
        <v>300</v>
      </c>
      <c r="Q229" s="29">
        <f t="shared" si="120"/>
        <v>300</v>
      </c>
    </row>
    <row r="230" spans="1:17" ht="33.75" x14ac:dyDescent="0.2">
      <c r="A230" s="32" t="s">
        <v>339</v>
      </c>
      <c r="B230" s="23">
        <v>63</v>
      </c>
      <c r="C230" s="24">
        <v>801</v>
      </c>
      <c r="D230" s="25" t="s">
        <v>205</v>
      </c>
      <c r="E230" s="26" t="s">
        <v>3</v>
      </c>
      <c r="F230" s="25" t="s">
        <v>2</v>
      </c>
      <c r="G230" s="27" t="s">
        <v>9</v>
      </c>
      <c r="H230" s="28" t="s">
        <v>7</v>
      </c>
      <c r="I230" s="29">
        <f>I231</f>
        <v>114027.29999999999</v>
      </c>
      <c r="J230" s="29">
        <f t="shared" ref="J230:K230" si="179">J231</f>
        <v>116255.2</v>
      </c>
      <c r="K230" s="29">
        <f t="shared" si="179"/>
        <v>121813.5</v>
      </c>
      <c r="L230" s="29">
        <f>L231</f>
        <v>1320.1</v>
      </c>
      <c r="M230" s="29">
        <f t="shared" ref="M230:N230" si="180">M231</f>
        <v>1200</v>
      </c>
      <c r="N230" s="29">
        <f t="shared" si="180"/>
        <v>0</v>
      </c>
      <c r="O230" s="29">
        <f t="shared" si="118"/>
        <v>115347.4</v>
      </c>
      <c r="P230" s="29">
        <f t="shared" si="119"/>
        <v>117455.2</v>
      </c>
      <c r="Q230" s="29">
        <f t="shared" si="120"/>
        <v>121813.5</v>
      </c>
    </row>
    <row r="231" spans="1:17" x14ac:dyDescent="0.2">
      <c r="A231" s="32" t="s">
        <v>340</v>
      </c>
      <c r="B231" s="23">
        <v>63</v>
      </c>
      <c r="C231" s="24">
        <v>801</v>
      </c>
      <c r="D231" s="25">
        <v>5</v>
      </c>
      <c r="E231" s="26">
        <v>1</v>
      </c>
      <c r="F231" s="25" t="s">
        <v>2</v>
      </c>
      <c r="G231" s="27">
        <v>0</v>
      </c>
      <c r="H231" s="28"/>
      <c r="I231" s="29">
        <f>I232+I235+I238+I247+I265+I250+I241+I256+I259+I262+I268+I253</f>
        <v>114027.29999999999</v>
      </c>
      <c r="J231" s="29">
        <f t="shared" ref="J231:K231" si="181">J232+J235+J238+J247+J265+J250+J241+J256+J259+J262+J268+J253</f>
        <v>116255.2</v>
      </c>
      <c r="K231" s="29">
        <f t="shared" si="181"/>
        <v>121813.5</v>
      </c>
      <c r="L231" s="29">
        <f>L235+L256+L268+L244+L241</f>
        <v>1320.1</v>
      </c>
      <c r="M231" s="29">
        <f t="shared" ref="M231:N231" si="182">M235+M256+M268+M244+M241</f>
        <v>1200</v>
      </c>
      <c r="N231" s="29">
        <f t="shared" si="182"/>
        <v>0</v>
      </c>
      <c r="O231" s="29">
        <f>I231+L231</f>
        <v>115347.4</v>
      </c>
      <c r="P231" s="29">
        <f t="shared" si="119"/>
        <v>117455.2</v>
      </c>
      <c r="Q231" s="29">
        <f t="shared" si="120"/>
        <v>121813.5</v>
      </c>
    </row>
    <row r="232" spans="1:17" ht="22.5" x14ac:dyDescent="0.2">
      <c r="A232" s="22" t="s">
        <v>186</v>
      </c>
      <c r="B232" s="23">
        <v>63</v>
      </c>
      <c r="C232" s="24">
        <v>801</v>
      </c>
      <c r="D232" s="25" t="s">
        <v>205</v>
      </c>
      <c r="E232" s="26">
        <v>1</v>
      </c>
      <c r="F232" s="25" t="s">
        <v>2</v>
      </c>
      <c r="G232" s="27" t="s">
        <v>185</v>
      </c>
      <c r="H232" s="28" t="s">
        <v>7</v>
      </c>
      <c r="I232" s="29">
        <f>I233</f>
        <v>2397.1</v>
      </c>
      <c r="J232" s="29">
        <f t="shared" ref="J232:K232" si="183">J233</f>
        <v>2371.1</v>
      </c>
      <c r="K232" s="29">
        <f t="shared" si="183"/>
        <v>2396.1</v>
      </c>
      <c r="L232" s="29"/>
      <c r="M232" s="29"/>
      <c r="N232" s="29"/>
      <c r="O232" s="29">
        <f t="shared" ref="O232:O304" si="184">I232+L232</f>
        <v>2397.1</v>
      </c>
      <c r="P232" s="29">
        <f t="shared" ref="P232:P304" si="185">J232+M232</f>
        <v>2371.1</v>
      </c>
      <c r="Q232" s="29">
        <f t="shared" ref="Q232:Q304" si="186">K232+N232</f>
        <v>2396.1</v>
      </c>
    </row>
    <row r="233" spans="1:17" ht="22.5" x14ac:dyDescent="0.2">
      <c r="A233" s="22" t="s">
        <v>81</v>
      </c>
      <c r="B233" s="23">
        <v>63</v>
      </c>
      <c r="C233" s="24">
        <v>801</v>
      </c>
      <c r="D233" s="25" t="s">
        <v>205</v>
      </c>
      <c r="E233" s="26">
        <v>1</v>
      </c>
      <c r="F233" s="25" t="s">
        <v>2</v>
      </c>
      <c r="G233" s="27" t="s">
        <v>185</v>
      </c>
      <c r="H233" s="28">
        <v>600</v>
      </c>
      <c r="I233" s="29">
        <f>I234</f>
        <v>2397.1</v>
      </c>
      <c r="J233" s="29">
        <f t="shared" ref="J233:K233" si="187">J234</f>
        <v>2371.1</v>
      </c>
      <c r="K233" s="29">
        <f t="shared" si="187"/>
        <v>2396.1</v>
      </c>
      <c r="L233" s="29"/>
      <c r="M233" s="29"/>
      <c r="N233" s="29"/>
      <c r="O233" s="29">
        <f t="shared" si="184"/>
        <v>2397.1</v>
      </c>
      <c r="P233" s="29">
        <f t="shared" si="185"/>
        <v>2371.1</v>
      </c>
      <c r="Q233" s="29">
        <f t="shared" si="186"/>
        <v>2396.1</v>
      </c>
    </row>
    <row r="234" spans="1:17" x14ac:dyDescent="0.2">
      <c r="A234" s="22" t="s">
        <v>156</v>
      </c>
      <c r="B234" s="23">
        <v>63</v>
      </c>
      <c r="C234" s="24">
        <v>801</v>
      </c>
      <c r="D234" s="25" t="s">
        <v>205</v>
      </c>
      <c r="E234" s="26">
        <v>1</v>
      </c>
      <c r="F234" s="25" t="s">
        <v>2</v>
      </c>
      <c r="G234" s="27" t="s">
        <v>185</v>
      </c>
      <c r="H234" s="28">
        <v>610</v>
      </c>
      <c r="I234" s="29">
        <f>2472.1-75</f>
        <v>2397.1</v>
      </c>
      <c r="J234" s="29">
        <f>2471.1-75-25</f>
        <v>2371.1</v>
      </c>
      <c r="K234" s="29">
        <f>2471.1-75</f>
        <v>2396.1</v>
      </c>
      <c r="L234" s="29"/>
      <c r="M234" s="29"/>
      <c r="N234" s="29"/>
      <c r="O234" s="29">
        <f t="shared" si="184"/>
        <v>2397.1</v>
      </c>
      <c r="P234" s="29">
        <f t="shared" si="185"/>
        <v>2371.1</v>
      </c>
      <c r="Q234" s="29">
        <f t="shared" si="186"/>
        <v>2396.1</v>
      </c>
    </row>
    <row r="235" spans="1:17" s="7" customFormat="1" x14ac:dyDescent="0.2">
      <c r="A235" s="22" t="s">
        <v>217</v>
      </c>
      <c r="B235" s="23">
        <v>63</v>
      </c>
      <c r="C235" s="24">
        <v>801</v>
      </c>
      <c r="D235" s="25" t="s">
        <v>205</v>
      </c>
      <c r="E235" s="26">
        <v>1</v>
      </c>
      <c r="F235" s="25" t="s">
        <v>2</v>
      </c>
      <c r="G235" s="27" t="s">
        <v>216</v>
      </c>
      <c r="H235" s="28" t="s">
        <v>7</v>
      </c>
      <c r="I235" s="29">
        <f>I236</f>
        <v>2328</v>
      </c>
      <c r="J235" s="29">
        <f t="shared" ref="J235:K235" si="188">J236</f>
        <v>458</v>
      </c>
      <c r="K235" s="29">
        <f t="shared" si="188"/>
        <v>458</v>
      </c>
      <c r="L235" s="29">
        <f>L236</f>
        <v>500</v>
      </c>
      <c r="M235" s="29">
        <f t="shared" ref="M235:N236" si="189">M236</f>
        <v>0</v>
      </c>
      <c r="N235" s="29">
        <f t="shared" si="189"/>
        <v>0</v>
      </c>
      <c r="O235" s="29">
        <f t="shared" si="184"/>
        <v>2828</v>
      </c>
      <c r="P235" s="29">
        <f t="shared" si="185"/>
        <v>458</v>
      </c>
      <c r="Q235" s="29">
        <f t="shared" si="186"/>
        <v>458</v>
      </c>
    </row>
    <row r="236" spans="1:17" s="7" customFormat="1" ht="22.5" x14ac:dyDescent="0.2">
      <c r="A236" s="22" t="s">
        <v>81</v>
      </c>
      <c r="B236" s="23">
        <v>63</v>
      </c>
      <c r="C236" s="24">
        <v>801</v>
      </c>
      <c r="D236" s="25" t="s">
        <v>205</v>
      </c>
      <c r="E236" s="26">
        <v>1</v>
      </c>
      <c r="F236" s="25" t="s">
        <v>2</v>
      </c>
      <c r="G236" s="27" t="s">
        <v>216</v>
      </c>
      <c r="H236" s="28">
        <v>600</v>
      </c>
      <c r="I236" s="29">
        <f>I237</f>
        <v>2328</v>
      </c>
      <c r="J236" s="29">
        <f t="shared" ref="J236:K236" si="190">J237</f>
        <v>458</v>
      </c>
      <c r="K236" s="29">
        <f t="shared" si="190"/>
        <v>458</v>
      </c>
      <c r="L236" s="29">
        <f>L237</f>
        <v>500</v>
      </c>
      <c r="M236" s="29">
        <f t="shared" si="189"/>
        <v>0</v>
      </c>
      <c r="N236" s="29">
        <f t="shared" si="189"/>
        <v>0</v>
      </c>
      <c r="O236" s="29">
        <f t="shared" si="184"/>
        <v>2828</v>
      </c>
      <c r="P236" s="29">
        <f t="shared" si="185"/>
        <v>458</v>
      </c>
      <c r="Q236" s="29">
        <f t="shared" si="186"/>
        <v>458</v>
      </c>
    </row>
    <row r="237" spans="1:17" s="7" customFormat="1" x14ac:dyDescent="0.2">
      <c r="A237" s="22" t="s">
        <v>156</v>
      </c>
      <c r="B237" s="23">
        <v>63</v>
      </c>
      <c r="C237" s="24">
        <v>801</v>
      </c>
      <c r="D237" s="25" t="s">
        <v>205</v>
      </c>
      <c r="E237" s="26">
        <v>1</v>
      </c>
      <c r="F237" s="25" t="s">
        <v>2</v>
      </c>
      <c r="G237" s="27" t="s">
        <v>216</v>
      </c>
      <c r="H237" s="28">
        <v>610</v>
      </c>
      <c r="I237" s="29">
        <f>1768+560</f>
        <v>2328</v>
      </c>
      <c r="J237" s="29">
        <v>458</v>
      </c>
      <c r="K237" s="29">
        <v>458</v>
      </c>
      <c r="L237" s="29">
        <f>115.15959+384.84041</f>
        <v>500</v>
      </c>
      <c r="M237" s="29">
        <v>0</v>
      </c>
      <c r="N237" s="29">
        <v>0</v>
      </c>
      <c r="O237" s="29">
        <f t="shared" si="184"/>
        <v>2828</v>
      </c>
      <c r="P237" s="29">
        <f t="shared" si="185"/>
        <v>458</v>
      </c>
      <c r="Q237" s="29">
        <f t="shared" si="186"/>
        <v>458</v>
      </c>
    </row>
    <row r="238" spans="1:17" x14ac:dyDescent="0.2">
      <c r="A238" s="22" t="s">
        <v>195</v>
      </c>
      <c r="B238" s="23">
        <v>63</v>
      </c>
      <c r="C238" s="24">
        <v>801</v>
      </c>
      <c r="D238" s="25" t="s">
        <v>205</v>
      </c>
      <c r="E238" s="26">
        <v>1</v>
      </c>
      <c r="F238" s="25" t="s">
        <v>2</v>
      </c>
      <c r="G238" s="27" t="s">
        <v>194</v>
      </c>
      <c r="H238" s="28" t="s">
        <v>7</v>
      </c>
      <c r="I238" s="29">
        <f>I239</f>
        <v>1150</v>
      </c>
      <c r="J238" s="29">
        <f t="shared" ref="J238:K238" si="191">J239</f>
        <v>1150</v>
      </c>
      <c r="K238" s="29">
        <f t="shared" si="191"/>
        <v>1150</v>
      </c>
      <c r="L238" s="29"/>
      <c r="M238" s="29"/>
      <c r="N238" s="29"/>
      <c r="O238" s="29">
        <f t="shared" si="184"/>
        <v>1150</v>
      </c>
      <c r="P238" s="29">
        <f t="shared" si="185"/>
        <v>1150</v>
      </c>
      <c r="Q238" s="29">
        <f t="shared" si="186"/>
        <v>1150</v>
      </c>
    </row>
    <row r="239" spans="1:17" ht="22.5" x14ac:dyDescent="0.2">
      <c r="A239" s="22" t="s">
        <v>81</v>
      </c>
      <c r="B239" s="23">
        <v>63</v>
      </c>
      <c r="C239" s="24">
        <v>801</v>
      </c>
      <c r="D239" s="25" t="s">
        <v>205</v>
      </c>
      <c r="E239" s="26">
        <v>1</v>
      </c>
      <c r="F239" s="25" t="s">
        <v>2</v>
      </c>
      <c r="G239" s="27" t="s">
        <v>194</v>
      </c>
      <c r="H239" s="28">
        <v>600</v>
      </c>
      <c r="I239" s="29">
        <f>I240</f>
        <v>1150</v>
      </c>
      <c r="J239" s="29">
        <f t="shared" ref="J239:K239" si="192">J240</f>
        <v>1150</v>
      </c>
      <c r="K239" s="29">
        <f t="shared" si="192"/>
        <v>1150</v>
      </c>
      <c r="L239" s="29"/>
      <c r="M239" s="29"/>
      <c r="N239" s="29"/>
      <c r="O239" s="29">
        <f t="shared" si="184"/>
        <v>1150</v>
      </c>
      <c r="P239" s="29">
        <f t="shared" si="185"/>
        <v>1150</v>
      </c>
      <c r="Q239" s="29">
        <f t="shared" si="186"/>
        <v>1150</v>
      </c>
    </row>
    <row r="240" spans="1:17" x14ac:dyDescent="0.2">
      <c r="A240" s="22" t="s">
        <v>156</v>
      </c>
      <c r="B240" s="23">
        <v>63</v>
      </c>
      <c r="C240" s="24">
        <v>801</v>
      </c>
      <c r="D240" s="25" t="s">
        <v>205</v>
      </c>
      <c r="E240" s="26">
        <v>1</v>
      </c>
      <c r="F240" s="25" t="s">
        <v>2</v>
      </c>
      <c r="G240" s="27" t="s">
        <v>194</v>
      </c>
      <c r="H240" s="28">
        <v>610</v>
      </c>
      <c r="I240" s="29">
        <v>1150</v>
      </c>
      <c r="J240" s="29">
        <v>1150</v>
      </c>
      <c r="K240" s="29">
        <v>1150</v>
      </c>
      <c r="L240" s="29"/>
      <c r="M240" s="29"/>
      <c r="N240" s="29"/>
      <c r="O240" s="29">
        <f>I240+L240</f>
        <v>1150</v>
      </c>
      <c r="P240" s="29">
        <f>J240+M240</f>
        <v>1150</v>
      </c>
      <c r="Q240" s="29">
        <f>K240+N240</f>
        <v>1150</v>
      </c>
    </row>
    <row r="241" spans="1:17" s="5" customFormat="1" ht="33.75" x14ac:dyDescent="0.2">
      <c r="A241" s="22" t="s">
        <v>409</v>
      </c>
      <c r="B241" s="23">
        <v>63</v>
      </c>
      <c r="C241" s="24">
        <v>801</v>
      </c>
      <c r="D241" s="25" t="s">
        <v>205</v>
      </c>
      <c r="E241" s="26">
        <v>1</v>
      </c>
      <c r="F241" s="25" t="s">
        <v>2</v>
      </c>
      <c r="G241" s="27">
        <v>80640</v>
      </c>
      <c r="H241" s="28"/>
      <c r="I241" s="29">
        <f>I242</f>
        <v>0</v>
      </c>
      <c r="J241" s="29">
        <f t="shared" ref="J241:K242" si="193">J242</f>
        <v>0</v>
      </c>
      <c r="K241" s="29">
        <f t="shared" si="193"/>
        <v>0</v>
      </c>
      <c r="L241" s="29">
        <f>L242</f>
        <v>760.1</v>
      </c>
      <c r="M241" s="29">
        <f t="shared" ref="M241:N242" si="194">M242</f>
        <v>0</v>
      </c>
      <c r="N241" s="29">
        <f t="shared" si="194"/>
        <v>0</v>
      </c>
      <c r="O241" s="29">
        <f t="shared" ref="O241:O243" si="195">I241+L241</f>
        <v>760.1</v>
      </c>
      <c r="P241" s="29">
        <f t="shared" ref="P241:P243" si="196">J241+M241</f>
        <v>0</v>
      </c>
      <c r="Q241" s="29">
        <f t="shared" ref="Q241:Q243" si="197">K241+N241</f>
        <v>0</v>
      </c>
    </row>
    <row r="242" spans="1:17" s="5" customFormat="1" ht="22.5" x14ac:dyDescent="0.2">
      <c r="A242" s="22" t="s">
        <v>81</v>
      </c>
      <c r="B242" s="23">
        <v>63</v>
      </c>
      <c r="C242" s="24">
        <v>801</v>
      </c>
      <c r="D242" s="25" t="s">
        <v>205</v>
      </c>
      <c r="E242" s="26">
        <v>1</v>
      </c>
      <c r="F242" s="25" t="s">
        <v>2</v>
      </c>
      <c r="G242" s="27">
        <v>80640</v>
      </c>
      <c r="H242" s="28">
        <v>600</v>
      </c>
      <c r="I242" s="29">
        <f>I243</f>
        <v>0</v>
      </c>
      <c r="J242" s="29">
        <f t="shared" si="193"/>
        <v>0</v>
      </c>
      <c r="K242" s="29">
        <f t="shared" si="193"/>
        <v>0</v>
      </c>
      <c r="L242" s="29">
        <f>L243</f>
        <v>760.1</v>
      </c>
      <c r="M242" s="29">
        <f t="shared" si="194"/>
        <v>0</v>
      </c>
      <c r="N242" s="29">
        <f t="shared" si="194"/>
        <v>0</v>
      </c>
      <c r="O242" s="29">
        <f t="shared" si="195"/>
        <v>760.1</v>
      </c>
      <c r="P242" s="29">
        <f t="shared" si="196"/>
        <v>0</v>
      </c>
      <c r="Q242" s="29">
        <f t="shared" si="197"/>
        <v>0</v>
      </c>
    </row>
    <row r="243" spans="1:17" s="5" customFormat="1" x14ac:dyDescent="0.2">
      <c r="A243" s="22" t="s">
        <v>156</v>
      </c>
      <c r="B243" s="23">
        <v>63</v>
      </c>
      <c r="C243" s="24">
        <v>801</v>
      </c>
      <c r="D243" s="25" t="s">
        <v>205</v>
      </c>
      <c r="E243" s="26">
        <v>1</v>
      </c>
      <c r="F243" s="25" t="s">
        <v>2</v>
      </c>
      <c r="G243" s="27">
        <v>80640</v>
      </c>
      <c r="H243" s="28">
        <v>610</v>
      </c>
      <c r="I243" s="29">
        <v>0</v>
      </c>
      <c r="J243" s="29">
        <v>0</v>
      </c>
      <c r="K243" s="29">
        <v>0</v>
      </c>
      <c r="L243" s="29">
        <v>760.1</v>
      </c>
      <c r="M243" s="29">
        <v>0</v>
      </c>
      <c r="N243" s="29">
        <v>0</v>
      </c>
      <c r="O243" s="29">
        <f t="shared" si="195"/>
        <v>760.1</v>
      </c>
      <c r="P243" s="29">
        <f t="shared" si="196"/>
        <v>0</v>
      </c>
      <c r="Q243" s="29">
        <f t="shared" si="197"/>
        <v>0</v>
      </c>
    </row>
    <row r="244" spans="1:17" s="7" customFormat="1" ht="22.5" x14ac:dyDescent="0.2">
      <c r="A244" s="22" t="s">
        <v>402</v>
      </c>
      <c r="B244" s="23">
        <v>63</v>
      </c>
      <c r="C244" s="24">
        <v>801</v>
      </c>
      <c r="D244" s="25" t="s">
        <v>205</v>
      </c>
      <c r="E244" s="26">
        <v>1</v>
      </c>
      <c r="F244" s="25" t="s">
        <v>2</v>
      </c>
      <c r="G244" s="27">
        <v>80790</v>
      </c>
      <c r="H244" s="28"/>
      <c r="I244" s="29">
        <f>I245</f>
        <v>0</v>
      </c>
      <c r="J244" s="29">
        <f t="shared" ref="J244:K245" si="198">J245</f>
        <v>0</v>
      </c>
      <c r="K244" s="29">
        <f t="shared" si="198"/>
        <v>0</v>
      </c>
      <c r="L244" s="29">
        <v>60</v>
      </c>
      <c r="M244" s="29"/>
      <c r="N244" s="29">
        <f t="shared" ref="N244:N245" si="199">N245</f>
        <v>0</v>
      </c>
      <c r="O244" s="29">
        <f t="shared" si="184"/>
        <v>60</v>
      </c>
      <c r="P244" s="29">
        <f t="shared" si="185"/>
        <v>0</v>
      </c>
      <c r="Q244" s="29">
        <f t="shared" si="186"/>
        <v>0</v>
      </c>
    </row>
    <row r="245" spans="1:17" s="7" customFormat="1" ht="22.5" x14ac:dyDescent="0.2">
      <c r="A245" s="22" t="s">
        <v>81</v>
      </c>
      <c r="B245" s="23">
        <v>63</v>
      </c>
      <c r="C245" s="24">
        <v>801</v>
      </c>
      <c r="D245" s="25" t="s">
        <v>205</v>
      </c>
      <c r="E245" s="26">
        <v>1</v>
      </c>
      <c r="F245" s="25" t="s">
        <v>2</v>
      </c>
      <c r="G245" s="27">
        <v>80790</v>
      </c>
      <c r="H245" s="28">
        <v>600</v>
      </c>
      <c r="I245" s="29">
        <f>I246</f>
        <v>0</v>
      </c>
      <c r="J245" s="29">
        <f t="shared" si="198"/>
        <v>0</v>
      </c>
      <c r="K245" s="29">
        <f t="shared" si="198"/>
        <v>0</v>
      </c>
      <c r="L245" s="29">
        <v>60</v>
      </c>
      <c r="M245" s="29"/>
      <c r="N245" s="29">
        <f t="shared" si="199"/>
        <v>0</v>
      </c>
      <c r="O245" s="29">
        <f t="shared" si="184"/>
        <v>60</v>
      </c>
      <c r="P245" s="29">
        <f t="shared" si="185"/>
        <v>0</v>
      </c>
      <c r="Q245" s="29">
        <f t="shared" si="186"/>
        <v>0</v>
      </c>
    </row>
    <row r="246" spans="1:17" s="7" customFormat="1" x14ac:dyDescent="0.2">
      <c r="A246" s="22" t="s">
        <v>156</v>
      </c>
      <c r="B246" s="23">
        <v>63</v>
      </c>
      <c r="C246" s="24">
        <v>801</v>
      </c>
      <c r="D246" s="25" t="s">
        <v>205</v>
      </c>
      <c r="E246" s="26">
        <v>1</v>
      </c>
      <c r="F246" s="25" t="s">
        <v>2</v>
      </c>
      <c r="G246" s="27">
        <v>80790</v>
      </c>
      <c r="H246" s="28">
        <v>610</v>
      </c>
      <c r="I246" s="29">
        <v>0</v>
      </c>
      <c r="J246" s="29">
        <v>0</v>
      </c>
      <c r="K246" s="29">
        <v>0</v>
      </c>
      <c r="L246" s="29">
        <v>60</v>
      </c>
      <c r="M246" s="29"/>
      <c r="N246" s="29">
        <v>0</v>
      </c>
      <c r="O246" s="29">
        <f t="shared" si="184"/>
        <v>60</v>
      </c>
      <c r="P246" s="29">
        <f t="shared" si="185"/>
        <v>0</v>
      </c>
      <c r="Q246" s="29">
        <f t="shared" si="186"/>
        <v>0</v>
      </c>
    </row>
    <row r="247" spans="1:17" ht="48.6" customHeight="1" x14ac:dyDescent="0.2">
      <c r="A247" s="22" t="s">
        <v>215</v>
      </c>
      <c r="B247" s="23">
        <v>63</v>
      </c>
      <c r="C247" s="24">
        <v>801</v>
      </c>
      <c r="D247" s="25" t="s">
        <v>205</v>
      </c>
      <c r="E247" s="26">
        <v>1</v>
      </c>
      <c r="F247" s="25" t="s">
        <v>2</v>
      </c>
      <c r="G247" s="27" t="s">
        <v>214</v>
      </c>
      <c r="H247" s="28" t="s">
        <v>7</v>
      </c>
      <c r="I247" s="29">
        <f>I248</f>
        <v>75138</v>
      </c>
      <c r="J247" s="29">
        <f t="shared" ref="J247:K247" si="200">J248</f>
        <v>78651</v>
      </c>
      <c r="K247" s="29">
        <f t="shared" si="200"/>
        <v>82687.199999999997</v>
      </c>
      <c r="L247" s="29"/>
      <c r="M247" s="29"/>
      <c r="N247" s="29"/>
      <c r="O247" s="29">
        <f t="shared" si="184"/>
        <v>75138</v>
      </c>
      <c r="P247" s="29">
        <f t="shared" si="185"/>
        <v>78651</v>
      </c>
      <c r="Q247" s="29">
        <f t="shared" si="186"/>
        <v>82687.199999999997</v>
      </c>
    </row>
    <row r="248" spans="1:17" ht="27.95" customHeight="1" x14ac:dyDescent="0.2">
      <c r="A248" s="22" t="s">
        <v>81</v>
      </c>
      <c r="B248" s="23">
        <v>63</v>
      </c>
      <c r="C248" s="24">
        <v>801</v>
      </c>
      <c r="D248" s="25" t="s">
        <v>205</v>
      </c>
      <c r="E248" s="26">
        <v>1</v>
      </c>
      <c r="F248" s="25" t="s">
        <v>2</v>
      </c>
      <c r="G248" s="27" t="s">
        <v>214</v>
      </c>
      <c r="H248" s="28">
        <v>600</v>
      </c>
      <c r="I248" s="29">
        <f>I249</f>
        <v>75138</v>
      </c>
      <c r="J248" s="29">
        <f>J249</f>
        <v>78651</v>
      </c>
      <c r="K248" s="29">
        <f>K249</f>
        <v>82687.199999999997</v>
      </c>
      <c r="L248" s="29"/>
      <c r="M248" s="29"/>
      <c r="N248" s="29"/>
      <c r="O248" s="29">
        <f t="shared" si="184"/>
        <v>75138</v>
      </c>
      <c r="P248" s="29">
        <f t="shared" si="185"/>
        <v>78651</v>
      </c>
      <c r="Q248" s="29">
        <f t="shared" si="186"/>
        <v>82687.199999999997</v>
      </c>
    </row>
    <row r="249" spans="1:17" x14ac:dyDescent="0.2">
      <c r="A249" s="22" t="s">
        <v>156</v>
      </c>
      <c r="B249" s="23">
        <v>63</v>
      </c>
      <c r="C249" s="24">
        <v>801</v>
      </c>
      <c r="D249" s="25" t="s">
        <v>205</v>
      </c>
      <c r="E249" s="26">
        <v>1</v>
      </c>
      <c r="F249" s="25" t="s">
        <v>2</v>
      </c>
      <c r="G249" s="27" t="s">
        <v>214</v>
      </c>
      <c r="H249" s="28">
        <v>610</v>
      </c>
      <c r="I249" s="29">
        <v>75138</v>
      </c>
      <c r="J249" s="29">
        <v>78651</v>
      </c>
      <c r="K249" s="29">
        <v>82687.199999999997</v>
      </c>
      <c r="L249" s="29"/>
      <c r="M249" s="29"/>
      <c r="N249" s="29"/>
      <c r="O249" s="29">
        <f t="shared" si="184"/>
        <v>75138</v>
      </c>
      <c r="P249" s="29">
        <f t="shared" si="185"/>
        <v>78651</v>
      </c>
      <c r="Q249" s="29">
        <f t="shared" si="186"/>
        <v>82687.199999999997</v>
      </c>
    </row>
    <row r="250" spans="1:17" ht="35.1" customHeight="1" x14ac:dyDescent="0.2">
      <c r="A250" s="22" t="s">
        <v>213</v>
      </c>
      <c r="B250" s="23">
        <v>63</v>
      </c>
      <c r="C250" s="24">
        <v>801</v>
      </c>
      <c r="D250" s="25" t="s">
        <v>205</v>
      </c>
      <c r="E250" s="26">
        <v>1</v>
      </c>
      <c r="F250" s="25" t="s">
        <v>2</v>
      </c>
      <c r="G250" s="27" t="s">
        <v>212</v>
      </c>
      <c r="H250" s="28" t="s">
        <v>7</v>
      </c>
      <c r="I250" s="29">
        <f>I251</f>
        <v>7530</v>
      </c>
      <c r="J250" s="29">
        <f t="shared" ref="J250:K250" si="201">J251</f>
        <v>7847.7</v>
      </c>
      <c r="K250" s="29">
        <f t="shared" si="201"/>
        <v>8389.2999999999993</v>
      </c>
      <c r="L250" s="29"/>
      <c r="M250" s="29"/>
      <c r="N250" s="29"/>
      <c r="O250" s="29">
        <f t="shared" si="184"/>
        <v>7530</v>
      </c>
      <c r="P250" s="29">
        <f t="shared" si="185"/>
        <v>7847.7</v>
      </c>
      <c r="Q250" s="29">
        <f t="shared" si="186"/>
        <v>8389.2999999999993</v>
      </c>
    </row>
    <row r="251" spans="1:17" ht="26.1" customHeight="1" x14ac:dyDescent="0.2">
      <c r="A251" s="22" t="s">
        <v>81</v>
      </c>
      <c r="B251" s="23">
        <v>63</v>
      </c>
      <c r="C251" s="24">
        <v>801</v>
      </c>
      <c r="D251" s="25" t="s">
        <v>205</v>
      </c>
      <c r="E251" s="26">
        <v>1</v>
      </c>
      <c r="F251" s="25" t="s">
        <v>2</v>
      </c>
      <c r="G251" s="27" t="s">
        <v>212</v>
      </c>
      <c r="H251" s="28">
        <v>600</v>
      </c>
      <c r="I251" s="29">
        <f>I252</f>
        <v>7530</v>
      </c>
      <c r="J251" s="29">
        <f t="shared" ref="J251:K251" si="202">J252</f>
        <v>7847.7</v>
      </c>
      <c r="K251" s="29">
        <f t="shared" si="202"/>
        <v>8389.2999999999993</v>
      </c>
      <c r="L251" s="29"/>
      <c r="M251" s="29"/>
      <c r="N251" s="29"/>
      <c r="O251" s="29">
        <f t="shared" si="184"/>
        <v>7530</v>
      </c>
      <c r="P251" s="29">
        <f t="shared" si="185"/>
        <v>7847.7</v>
      </c>
      <c r="Q251" s="29">
        <f t="shared" si="186"/>
        <v>8389.2999999999993</v>
      </c>
    </row>
    <row r="252" spans="1:17" x14ac:dyDescent="0.2">
      <c r="A252" s="22" t="s">
        <v>156</v>
      </c>
      <c r="B252" s="23">
        <v>63</v>
      </c>
      <c r="C252" s="24">
        <v>801</v>
      </c>
      <c r="D252" s="25" t="s">
        <v>205</v>
      </c>
      <c r="E252" s="26">
        <v>1</v>
      </c>
      <c r="F252" s="25" t="s">
        <v>2</v>
      </c>
      <c r="G252" s="27" t="s">
        <v>212</v>
      </c>
      <c r="H252" s="28">
        <v>610</v>
      </c>
      <c r="I252" s="29">
        <v>7530</v>
      </c>
      <c r="J252" s="29">
        <v>7847.7</v>
      </c>
      <c r="K252" s="29">
        <v>8389.2999999999993</v>
      </c>
      <c r="L252" s="29"/>
      <c r="M252" s="29"/>
      <c r="N252" s="29"/>
      <c r="O252" s="29">
        <f t="shared" si="184"/>
        <v>7530</v>
      </c>
      <c r="P252" s="29">
        <f t="shared" si="185"/>
        <v>7847.7</v>
      </c>
      <c r="Q252" s="29">
        <f t="shared" si="186"/>
        <v>8389.2999999999993</v>
      </c>
    </row>
    <row r="253" spans="1:17" ht="45" x14ac:dyDescent="0.2">
      <c r="A253" s="22" t="s">
        <v>211</v>
      </c>
      <c r="B253" s="23">
        <v>63</v>
      </c>
      <c r="C253" s="24">
        <v>801</v>
      </c>
      <c r="D253" s="25" t="s">
        <v>205</v>
      </c>
      <c r="E253" s="26">
        <v>1</v>
      </c>
      <c r="F253" s="25" t="s">
        <v>2</v>
      </c>
      <c r="G253" s="27" t="s">
        <v>210</v>
      </c>
      <c r="H253" s="28" t="s">
        <v>7</v>
      </c>
      <c r="I253" s="29">
        <v>23102.400000000001</v>
      </c>
      <c r="J253" s="29">
        <v>23576.5</v>
      </c>
      <c r="K253" s="29">
        <v>24289</v>
      </c>
      <c r="L253" s="29"/>
      <c r="M253" s="29"/>
      <c r="N253" s="29"/>
      <c r="O253" s="29">
        <f t="shared" ref="O253:O255" si="203">I253+L253</f>
        <v>23102.400000000001</v>
      </c>
      <c r="P253" s="29">
        <f t="shared" ref="P253:P255" si="204">J253+M253</f>
        <v>23576.5</v>
      </c>
      <c r="Q253" s="29">
        <f t="shared" ref="Q253:Q255" si="205">K253+N253</f>
        <v>24289</v>
      </c>
    </row>
    <row r="254" spans="1:17" ht="22.5" x14ac:dyDescent="0.2">
      <c r="A254" s="22" t="s">
        <v>81</v>
      </c>
      <c r="B254" s="23">
        <v>63</v>
      </c>
      <c r="C254" s="24">
        <v>801</v>
      </c>
      <c r="D254" s="25" t="s">
        <v>205</v>
      </c>
      <c r="E254" s="26">
        <v>1</v>
      </c>
      <c r="F254" s="25" t="s">
        <v>2</v>
      </c>
      <c r="G254" s="27" t="s">
        <v>210</v>
      </c>
      <c r="H254" s="28">
        <v>600</v>
      </c>
      <c r="I254" s="29">
        <v>23102.400000000001</v>
      </c>
      <c r="J254" s="29">
        <v>23576.5</v>
      </c>
      <c r="K254" s="29">
        <v>24289</v>
      </c>
      <c r="L254" s="29"/>
      <c r="M254" s="29"/>
      <c r="N254" s="29"/>
      <c r="O254" s="29">
        <f t="shared" si="203"/>
        <v>23102.400000000001</v>
      </c>
      <c r="P254" s="29">
        <f t="shared" si="204"/>
        <v>23576.5</v>
      </c>
      <c r="Q254" s="29">
        <f t="shared" si="205"/>
        <v>24289</v>
      </c>
    </row>
    <row r="255" spans="1:17" x14ac:dyDescent="0.2">
      <c r="A255" s="22" t="s">
        <v>156</v>
      </c>
      <c r="B255" s="23">
        <v>63</v>
      </c>
      <c r="C255" s="24">
        <v>801</v>
      </c>
      <c r="D255" s="25" t="s">
        <v>205</v>
      </c>
      <c r="E255" s="26">
        <v>1</v>
      </c>
      <c r="F255" s="25" t="s">
        <v>2</v>
      </c>
      <c r="G255" s="27" t="s">
        <v>210</v>
      </c>
      <c r="H255" s="28">
        <v>610</v>
      </c>
      <c r="I255" s="29">
        <v>23102.400000000001</v>
      </c>
      <c r="J255" s="29">
        <v>23576.5</v>
      </c>
      <c r="K255" s="29">
        <v>24289</v>
      </c>
      <c r="L255" s="29"/>
      <c r="M255" s="29"/>
      <c r="N255" s="29"/>
      <c r="O255" s="29">
        <f t="shared" si="203"/>
        <v>23102.400000000001</v>
      </c>
      <c r="P255" s="29">
        <f t="shared" si="204"/>
        <v>23576.5</v>
      </c>
      <c r="Q255" s="29">
        <f t="shared" si="205"/>
        <v>24289</v>
      </c>
    </row>
    <row r="256" spans="1:17" ht="36" customHeight="1" x14ac:dyDescent="0.2">
      <c r="A256" s="22" t="s">
        <v>286</v>
      </c>
      <c r="B256" s="23">
        <v>63</v>
      </c>
      <c r="C256" s="24">
        <v>801</v>
      </c>
      <c r="D256" s="25" t="s">
        <v>205</v>
      </c>
      <c r="E256" s="26">
        <v>1</v>
      </c>
      <c r="F256" s="25" t="s">
        <v>2</v>
      </c>
      <c r="G256" s="27" t="s">
        <v>209</v>
      </c>
      <c r="H256" s="28" t="s">
        <v>7</v>
      </c>
      <c r="I256" s="29">
        <f>I257</f>
        <v>300</v>
      </c>
      <c r="J256" s="29">
        <f t="shared" ref="J256:K256" si="206">J257</f>
        <v>300</v>
      </c>
      <c r="K256" s="29">
        <f t="shared" si="206"/>
        <v>300</v>
      </c>
      <c r="L256" s="29">
        <f>L257</f>
        <v>0</v>
      </c>
      <c r="M256" s="29">
        <f t="shared" ref="M256:N257" si="207">M257</f>
        <v>1361.7</v>
      </c>
      <c r="N256" s="29">
        <f t="shared" si="207"/>
        <v>0</v>
      </c>
      <c r="O256" s="29">
        <f t="shared" si="184"/>
        <v>300</v>
      </c>
      <c r="P256" s="29">
        <f t="shared" si="185"/>
        <v>1661.7</v>
      </c>
      <c r="Q256" s="29">
        <f t="shared" si="186"/>
        <v>300</v>
      </c>
    </row>
    <row r="257" spans="1:17" ht="22.5" x14ac:dyDescent="0.2">
      <c r="A257" s="22" t="s">
        <v>81</v>
      </c>
      <c r="B257" s="23">
        <v>63</v>
      </c>
      <c r="C257" s="24">
        <v>801</v>
      </c>
      <c r="D257" s="25" t="s">
        <v>205</v>
      </c>
      <c r="E257" s="26">
        <v>1</v>
      </c>
      <c r="F257" s="25" t="s">
        <v>2</v>
      </c>
      <c r="G257" s="27" t="s">
        <v>209</v>
      </c>
      <c r="H257" s="28">
        <v>600</v>
      </c>
      <c r="I257" s="29">
        <f>I258</f>
        <v>300</v>
      </c>
      <c r="J257" s="29">
        <f t="shared" ref="J257:K257" si="208">J258</f>
        <v>300</v>
      </c>
      <c r="K257" s="29">
        <f t="shared" si="208"/>
        <v>300</v>
      </c>
      <c r="L257" s="29">
        <f>L258</f>
        <v>0</v>
      </c>
      <c r="M257" s="29">
        <f t="shared" si="207"/>
        <v>1361.7</v>
      </c>
      <c r="N257" s="29">
        <f t="shared" si="207"/>
        <v>0</v>
      </c>
      <c r="O257" s="29">
        <f t="shared" si="184"/>
        <v>300</v>
      </c>
      <c r="P257" s="29">
        <f t="shared" si="185"/>
        <v>1661.7</v>
      </c>
      <c r="Q257" s="29">
        <f t="shared" si="186"/>
        <v>300</v>
      </c>
    </row>
    <row r="258" spans="1:17" x14ac:dyDescent="0.2">
      <c r="A258" s="22" t="s">
        <v>156</v>
      </c>
      <c r="B258" s="23">
        <v>63</v>
      </c>
      <c r="C258" s="24">
        <v>801</v>
      </c>
      <c r="D258" s="25" t="s">
        <v>205</v>
      </c>
      <c r="E258" s="26">
        <v>1</v>
      </c>
      <c r="F258" s="25" t="s">
        <v>2</v>
      </c>
      <c r="G258" s="27" t="s">
        <v>209</v>
      </c>
      <c r="H258" s="28">
        <v>610</v>
      </c>
      <c r="I258" s="29">
        <v>300</v>
      </c>
      <c r="J258" s="29">
        <v>300</v>
      </c>
      <c r="K258" s="29">
        <v>300</v>
      </c>
      <c r="L258" s="29">
        <v>0</v>
      </c>
      <c r="M258" s="29">
        <f>1250+111.7</f>
        <v>1361.7</v>
      </c>
      <c r="N258" s="29">
        <v>0</v>
      </c>
      <c r="O258" s="29">
        <f t="shared" si="184"/>
        <v>300</v>
      </c>
      <c r="P258" s="29">
        <f t="shared" si="185"/>
        <v>1661.7</v>
      </c>
      <c r="Q258" s="29">
        <f t="shared" si="186"/>
        <v>300</v>
      </c>
    </row>
    <row r="259" spans="1:17" x14ac:dyDescent="0.2">
      <c r="A259" s="22" t="s">
        <v>287</v>
      </c>
      <c r="B259" s="23">
        <v>63</v>
      </c>
      <c r="C259" s="24">
        <v>801</v>
      </c>
      <c r="D259" s="25" t="s">
        <v>205</v>
      </c>
      <c r="E259" s="26">
        <v>1</v>
      </c>
      <c r="F259" s="25" t="s">
        <v>2</v>
      </c>
      <c r="G259" s="27" t="s">
        <v>208</v>
      </c>
      <c r="H259" s="28" t="s">
        <v>7</v>
      </c>
      <c r="I259" s="29">
        <f>I260</f>
        <v>50</v>
      </c>
      <c r="J259" s="29">
        <f t="shared" ref="J259:K259" si="209">J260</f>
        <v>50</v>
      </c>
      <c r="K259" s="29">
        <f t="shared" si="209"/>
        <v>50</v>
      </c>
      <c r="L259" s="29"/>
      <c r="M259" s="29"/>
      <c r="N259" s="29"/>
      <c r="O259" s="29">
        <f t="shared" si="184"/>
        <v>50</v>
      </c>
      <c r="P259" s="29">
        <f t="shared" si="185"/>
        <v>50</v>
      </c>
      <c r="Q259" s="29">
        <f t="shared" si="186"/>
        <v>50</v>
      </c>
    </row>
    <row r="260" spans="1:17" ht="22.5" x14ac:dyDescent="0.2">
      <c r="A260" s="22" t="s">
        <v>81</v>
      </c>
      <c r="B260" s="23">
        <v>63</v>
      </c>
      <c r="C260" s="24">
        <v>801</v>
      </c>
      <c r="D260" s="25" t="s">
        <v>205</v>
      </c>
      <c r="E260" s="26">
        <v>1</v>
      </c>
      <c r="F260" s="25" t="s">
        <v>2</v>
      </c>
      <c r="G260" s="27" t="s">
        <v>208</v>
      </c>
      <c r="H260" s="28">
        <v>600</v>
      </c>
      <c r="I260" s="29">
        <f>I261</f>
        <v>50</v>
      </c>
      <c r="J260" s="29">
        <f t="shared" ref="J260:K260" si="210">J261</f>
        <v>50</v>
      </c>
      <c r="K260" s="29">
        <f t="shared" si="210"/>
        <v>50</v>
      </c>
      <c r="L260" s="29"/>
      <c r="M260" s="29"/>
      <c r="N260" s="29"/>
      <c r="O260" s="29">
        <f t="shared" si="184"/>
        <v>50</v>
      </c>
      <c r="P260" s="29">
        <f t="shared" si="185"/>
        <v>50</v>
      </c>
      <c r="Q260" s="29">
        <f t="shared" si="186"/>
        <v>50</v>
      </c>
    </row>
    <row r="261" spans="1:17" x14ac:dyDescent="0.2">
      <c r="A261" s="22" t="s">
        <v>156</v>
      </c>
      <c r="B261" s="23">
        <v>63</v>
      </c>
      <c r="C261" s="24">
        <v>801</v>
      </c>
      <c r="D261" s="25" t="s">
        <v>205</v>
      </c>
      <c r="E261" s="26">
        <v>1</v>
      </c>
      <c r="F261" s="25" t="s">
        <v>2</v>
      </c>
      <c r="G261" s="27" t="s">
        <v>208</v>
      </c>
      <c r="H261" s="28">
        <v>610</v>
      </c>
      <c r="I261" s="29">
        <v>50</v>
      </c>
      <c r="J261" s="29">
        <v>50</v>
      </c>
      <c r="K261" s="29">
        <v>50</v>
      </c>
      <c r="L261" s="29"/>
      <c r="M261" s="29"/>
      <c r="N261" s="29"/>
      <c r="O261" s="29">
        <f t="shared" si="184"/>
        <v>50</v>
      </c>
      <c r="P261" s="29">
        <f t="shared" si="185"/>
        <v>50</v>
      </c>
      <c r="Q261" s="29">
        <f t="shared" si="186"/>
        <v>50</v>
      </c>
    </row>
    <row r="262" spans="1:17" ht="33.75" x14ac:dyDescent="0.2">
      <c r="A262" s="22" t="s">
        <v>314</v>
      </c>
      <c r="B262" s="23">
        <v>63</v>
      </c>
      <c r="C262" s="24">
        <v>801</v>
      </c>
      <c r="D262" s="25" t="s">
        <v>205</v>
      </c>
      <c r="E262" s="26">
        <v>1</v>
      </c>
      <c r="F262" s="25" t="s">
        <v>2</v>
      </c>
      <c r="G262" s="27" t="s">
        <v>313</v>
      </c>
      <c r="H262" s="28"/>
      <c r="I262" s="29">
        <f t="shared" ref="I262:K263" si="211">I263</f>
        <v>1233.9000000000001</v>
      </c>
      <c r="J262" s="29">
        <f t="shared" si="211"/>
        <v>1053</v>
      </c>
      <c r="K262" s="29">
        <f t="shared" si="211"/>
        <v>1296</v>
      </c>
      <c r="L262" s="29"/>
      <c r="M262" s="29"/>
      <c r="N262" s="29"/>
      <c r="O262" s="29">
        <f t="shared" si="184"/>
        <v>1233.9000000000001</v>
      </c>
      <c r="P262" s="29">
        <f t="shared" si="185"/>
        <v>1053</v>
      </c>
      <c r="Q262" s="29">
        <f t="shared" si="186"/>
        <v>1296</v>
      </c>
    </row>
    <row r="263" spans="1:17" ht="22.5" x14ac:dyDescent="0.2">
      <c r="A263" s="22" t="s">
        <v>81</v>
      </c>
      <c r="B263" s="23">
        <v>63</v>
      </c>
      <c r="C263" s="24">
        <v>801</v>
      </c>
      <c r="D263" s="25" t="s">
        <v>205</v>
      </c>
      <c r="E263" s="26">
        <v>1</v>
      </c>
      <c r="F263" s="25" t="s">
        <v>2</v>
      </c>
      <c r="G263" s="27" t="s">
        <v>313</v>
      </c>
      <c r="H263" s="28">
        <v>600</v>
      </c>
      <c r="I263" s="29">
        <f t="shared" si="211"/>
        <v>1233.9000000000001</v>
      </c>
      <c r="J263" s="29">
        <f t="shared" si="211"/>
        <v>1053</v>
      </c>
      <c r="K263" s="29">
        <f t="shared" si="211"/>
        <v>1296</v>
      </c>
      <c r="L263" s="29"/>
      <c r="M263" s="29"/>
      <c r="N263" s="29"/>
      <c r="O263" s="29">
        <f t="shared" si="184"/>
        <v>1233.9000000000001</v>
      </c>
      <c r="P263" s="29">
        <f t="shared" si="185"/>
        <v>1053</v>
      </c>
      <c r="Q263" s="29">
        <f t="shared" si="186"/>
        <v>1296</v>
      </c>
    </row>
    <row r="264" spans="1:17" x14ac:dyDescent="0.2">
      <c r="A264" s="22" t="s">
        <v>156</v>
      </c>
      <c r="B264" s="23">
        <v>63</v>
      </c>
      <c r="C264" s="24">
        <v>801</v>
      </c>
      <c r="D264" s="25" t="s">
        <v>205</v>
      </c>
      <c r="E264" s="26">
        <v>1</v>
      </c>
      <c r="F264" s="25" t="s">
        <v>2</v>
      </c>
      <c r="G264" s="27" t="s">
        <v>313</v>
      </c>
      <c r="H264" s="28">
        <v>610</v>
      </c>
      <c r="I264" s="29">
        <f>450.9+783</f>
        <v>1233.9000000000001</v>
      </c>
      <c r="J264" s="29">
        <f>1053</f>
        <v>1053</v>
      </c>
      <c r="K264" s="29">
        <v>1296</v>
      </c>
      <c r="L264" s="29"/>
      <c r="M264" s="29"/>
      <c r="N264" s="29"/>
      <c r="O264" s="29">
        <f t="shared" si="184"/>
        <v>1233.9000000000001</v>
      </c>
      <c r="P264" s="29">
        <f t="shared" si="185"/>
        <v>1053</v>
      </c>
      <c r="Q264" s="29">
        <f t="shared" si="186"/>
        <v>1296</v>
      </c>
    </row>
    <row r="265" spans="1:17" ht="78.75" x14ac:dyDescent="0.2">
      <c r="A265" s="22" t="s">
        <v>219</v>
      </c>
      <c r="B265" s="23">
        <v>63</v>
      </c>
      <c r="C265" s="24">
        <v>801</v>
      </c>
      <c r="D265" s="25" t="s">
        <v>205</v>
      </c>
      <c r="E265" s="26">
        <v>1</v>
      </c>
      <c r="F265" s="25" t="s">
        <v>2</v>
      </c>
      <c r="G265" s="27" t="s">
        <v>305</v>
      </c>
      <c r="H265" s="28"/>
      <c r="I265" s="29">
        <f>I266</f>
        <v>582.9</v>
      </c>
      <c r="J265" s="29">
        <f t="shared" ref="J265:K265" si="212">J266</f>
        <v>582.9</v>
      </c>
      <c r="K265" s="29">
        <f t="shared" si="212"/>
        <v>582.9</v>
      </c>
      <c r="L265" s="29"/>
      <c r="M265" s="29"/>
      <c r="N265" s="29"/>
      <c r="O265" s="29">
        <f t="shared" si="184"/>
        <v>582.9</v>
      </c>
      <c r="P265" s="29">
        <f t="shared" si="185"/>
        <v>582.9</v>
      </c>
      <c r="Q265" s="29">
        <f t="shared" si="186"/>
        <v>582.9</v>
      </c>
    </row>
    <row r="266" spans="1:17" ht="22.5" x14ac:dyDescent="0.2">
      <c r="A266" s="22" t="s">
        <v>81</v>
      </c>
      <c r="B266" s="23">
        <v>63</v>
      </c>
      <c r="C266" s="24">
        <v>801</v>
      </c>
      <c r="D266" s="25" t="s">
        <v>205</v>
      </c>
      <c r="E266" s="26">
        <v>1</v>
      </c>
      <c r="F266" s="25" t="s">
        <v>2</v>
      </c>
      <c r="G266" s="27" t="s">
        <v>305</v>
      </c>
      <c r="H266" s="28">
        <v>600</v>
      </c>
      <c r="I266" s="29">
        <f>I267</f>
        <v>582.9</v>
      </c>
      <c r="J266" s="29">
        <f t="shared" ref="J266:K266" si="213">J267</f>
        <v>582.9</v>
      </c>
      <c r="K266" s="29">
        <f t="shared" si="213"/>
        <v>582.9</v>
      </c>
      <c r="L266" s="29"/>
      <c r="M266" s="29"/>
      <c r="N266" s="29"/>
      <c r="O266" s="29">
        <f t="shared" si="184"/>
        <v>582.9</v>
      </c>
      <c r="P266" s="29">
        <f t="shared" si="185"/>
        <v>582.9</v>
      </c>
      <c r="Q266" s="29">
        <f t="shared" si="186"/>
        <v>582.9</v>
      </c>
    </row>
    <row r="267" spans="1:17" x14ac:dyDescent="0.2">
      <c r="A267" s="22" t="s">
        <v>156</v>
      </c>
      <c r="B267" s="23">
        <v>63</v>
      </c>
      <c r="C267" s="24">
        <v>801</v>
      </c>
      <c r="D267" s="25" t="s">
        <v>205</v>
      </c>
      <c r="E267" s="26">
        <v>1</v>
      </c>
      <c r="F267" s="25" t="s">
        <v>2</v>
      </c>
      <c r="G267" s="27" t="s">
        <v>305</v>
      </c>
      <c r="H267" s="28">
        <v>610</v>
      </c>
      <c r="I267" s="29">
        <v>582.9</v>
      </c>
      <c r="J267" s="29">
        <v>582.9</v>
      </c>
      <c r="K267" s="29">
        <v>582.9</v>
      </c>
      <c r="L267" s="29"/>
      <c r="M267" s="29"/>
      <c r="N267" s="29"/>
      <c r="O267" s="29">
        <f t="shared" si="184"/>
        <v>582.9</v>
      </c>
      <c r="P267" s="29">
        <f t="shared" si="185"/>
        <v>582.9</v>
      </c>
      <c r="Q267" s="29">
        <f t="shared" si="186"/>
        <v>582.9</v>
      </c>
    </row>
    <row r="268" spans="1:17" s="7" customFormat="1" ht="22.5" x14ac:dyDescent="0.2">
      <c r="A268" s="22" t="s">
        <v>218</v>
      </c>
      <c r="B268" s="23">
        <v>63</v>
      </c>
      <c r="C268" s="24">
        <v>801</v>
      </c>
      <c r="D268" s="25" t="s">
        <v>205</v>
      </c>
      <c r="E268" s="26">
        <v>1</v>
      </c>
      <c r="F268" s="25" t="s">
        <v>2</v>
      </c>
      <c r="G268" s="27" t="s">
        <v>207</v>
      </c>
      <c r="H268" s="28" t="s">
        <v>7</v>
      </c>
      <c r="I268" s="29">
        <f>I269</f>
        <v>215</v>
      </c>
      <c r="J268" s="29">
        <f t="shared" ref="J268:K269" si="214">J269</f>
        <v>215</v>
      </c>
      <c r="K268" s="29">
        <f t="shared" si="214"/>
        <v>215</v>
      </c>
      <c r="L268" s="29">
        <f>L269</f>
        <v>0</v>
      </c>
      <c r="M268" s="29">
        <f t="shared" ref="M268:N269" si="215">M269</f>
        <v>-161.69999999999999</v>
      </c>
      <c r="N268" s="29">
        <f t="shared" si="215"/>
        <v>0</v>
      </c>
      <c r="O268" s="29">
        <f t="shared" si="184"/>
        <v>215</v>
      </c>
      <c r="P268" s="29">
        <f t="shared" si="185"/>
        <v>53.300000000000011</v>
      </c>
      <c r="Q268" s="29">
        <f t="shared" si="186"/>
        <v>215</v>
      </c>
    </row>
    <row r="269" spans="1:17" s="7" customFormat="1" ht="22.5" x14ac:dyDescent="0.2">
      <c r="A269" s="22" t="s">
        <v>81</v>
      </c>
      <c r="B269" s="23">
        <v>63</v>
      </c>
      <c r="C269" s="24">
        <v>801</v>
      </c>
      <c r="D269" s="25" t="s">
        <v>205</v>
      </c>
      <c r="E269" s="26">
        <v>1</v>
      </c>
      <c r="F269" s="25" t="s">
        <v>2</v>
      </c>
      <c r="G269" s="27" t="s">
        <v>207</v>
      </c>
      <c r="H269" s="28">
        <v>600</v>
      </c>
      <c r="I269" s="29">
        <f>I270</f>
        <v>215</v>
      </c>
      <c r="J269" s="29">
        <f t="shared" si="214"/>
        <v>215</v>
      </c>
      <c r="K269" s="29">
        <f t="shared" si="214"/>
        <v>215</v>
      </c>
      <c r="L269" s="29">
        <f>L270</f>
        <v>0</v>
      </c>
      <c r="M269" s="29">
        <f t="shared" si="215"/>
        <v>-161.69999999999999</v>
      </c>
      <c r="N269" s="29">
        <f t="shared" si="215"/>
        <v>0</v>
      </c>
      <c r="O269" s="29">
        <f t="shared" si="184"/>
        <v>215</v>
      </c>
      <c r="P269" s="29">
        <f t="shared" si="185"/>
        <v>53.300000000000011</v>
      </c>
      <c r="Q269" s="29">
        <f t="shared" si="186"/>
        <v>215</v>
      </c>
    </row>
    <row r="270" spans="1:17" s="7" customFormat="1" x14ac:dyDescent="0.2">
      <c r="A270" s="22" t="s">
        <v>156</v>
      </c>
      <c r="B270" s="23">
        <v>63</v>
      </c>
      <c r="C270" s="24">
        <v>801</v>
      </c>
      <c r="D270" s="25" t="s">
        <v>205</v>
      </c>
      <c r="E270" s="26">
        <v>1</v>
      </c>
      <c r="F270" s="25" t="s">
        <v>2</v>
      </c>
      <c r="G270" s="27" t="s">
        <v>207</v>
      </c>
      <c r="H270" s="28">
        <v>610</v>
      </c>
      <c r="I270" s="29">
        <v>215</v>
      </c>
      <c r="J270" s="29">
        <v>215</v>
      </c>
      <c r="K270" s="29">
        <v>215</v>
      </c>
      <c r="L270" s="29">
        <v>0</v>
      </c>
      <c r="M270" s="29">
        <v>-161.69999999999999</v>
      </c>
      <c r="N270" s="29">
        <v>0</v>
      </c>
      <c r="O270" s="29">
        <f t="shared" si="184"/>
        <v>215</v>
      </c>
      <c r="P270" s="29">
        <f t="shared" si="185"/>
        <v>53.300000000000011</v>
      </c>
      <c r="Q270" s="29">
        <f t="shared" si="186"/>
        <v>215</v>
      </c>
    </row>
    <row r="271" spans="1:17" x14ac:dyDescent="0.2">
      <c r="A271" s="22" t="s">
        <v>206</v>
      </c>
      <c r="B271" s="23">
        <v>63</v>
      </c>
      <c r="C271" s="24">
        <v>804</v>
      </c>
      <c r="D271" s="25" t="s">
        <v>7</v>
      </c>
      <c r="E271" s="26" t="s">
        <v>7</v>
      </c>
      <c r="F271" s="25" t="s">
        <v>7</v>
      </c>
      <c r="G271" s="27" t="s">
        <v>7</v>
      </c>
      <c r="H271" s="28" t="s">
        <v>7</v>
      </c>
      <c r="I271" s="29">
        <f>I272</f>
        <v>2173.1</v>
      </c>
      <c r="J271" s="29">
        <f t="shared" ref="J271:K271" si="216">J272</f>
        <v>2239.1</v>
      </c>
      <c r="K271" s="29">
        <f t="shared" si="216"/>
        <v>2322.8000000000002</v>
      </c>
      <c r="L271" s="29"/>
      <c r="M271" s="29"/>
      <c r="N271" s="29"/>
      <c r="O271" s="29">
        <f t="shared" si="184"/>
        <v>2173.1</v>
      </c>
      <c r="P271" s="29">
        <f t="shared" si="185"/>
        <v>2239.1</v>
      </c>
      <c r="Q271" s="29">
        <f t="shared" si="186"/>
        <v>2322.8000000000002</v>
      </c>
    </row>
    <row r="272" spans="1:17" ht="33.75" x14ac:dyDescent="0.2">
      <c r="A272" s="32" t="s">
        <v>339</v>
      </c>
      <c r="B272" s="23">
        <v>63</v>
      </c>
      <c r="C272" s="24">
        <v>804</v>
      </c>
      <c r="D272" s="25" t="s">
        <v>205</v>
      </c>
      <c r="E272" s="26" t="s">
        <v>3</v>
      </c>
      <c r="F272" s="25" t="s">
        <v>2</v>
      </c>
      <c r="G272" s="27" t="s">
        <v>9</v>
      </c>
      <c r="H272" s="28" t="s">
        <v>7</v>
      </c>
      <c r="I272" s="29">
        <f>I273</f>
        <v>2173.1</v>
      </c>
      <c r="J272" s="29">
        <f t="shared" ref="J272:K272" si="217">J274</f>
        <v>2239.1</v>
      </c>
      <c r="K272" s="29">
        <f t="shared" si="217"/>
        <v>2322.8000000000002</v>
      </c>
      <c r="L272" s="29"/>
      <c r="M272" s="29"/>
      <c r="N272" s="29"/>
      <c r="O272" s="29">
        <f t="shared" si="184"/>
        <v>2173.1</v>
      </c>
      <c r="P272" s="29">
        <f t="shared" si="185"/>
        <v>2239.1</v>
      </c>
      <c r="Q272" s="29">
        <f t="shared" si="186"/>
        <v>2322.8000000000002</v>
      </c>
    </row>
    <row r="273" spans="1:17" x14ac:dyDescent="0.2">
      <c r="A273" s="32" t="s">
        <v>340</v>
      </c>
      <c r="B273" s="23">
        <v>63</v>
      </c>
      <c r="C273" s="24">
        <v>804</v>
      </c>
      <c r="D273" s="25" t="s">
        <v>205</v>
      </c>
      <c r="E273" s="26">
        <v>1</v>
      </c>
      <c r="F273" s="25" t="s">
        <v>2</v>
      </c>
      <c r="G273" s="27" t="s">
        <v>9</v>
      </c>
      <c r="H273" s="28"/>
      <c r="I273" s="29">
        <f>I274</f>
        <v>2173.1</v>
      </c>
      <c r="J273" s="29">
        <f t="shared" ref="J273:K273" si="218">J274</f>
        <v>2239.1</v>
      </c>
      <c r="K273" s="29">
        <f t="shared" si="218"/>
        <v>2322.8000000000002</v>
      </c>
      <c r="L273" s="29"/>
      <c r="M273" s="29"/>
      <c r="N273" s="29"/>
      <c r="O273" s="29">
        <f t="shared" si="184"/>
        <v>2173.1</v>
      </c>
      <c r="P273" s="29">
        <f t="shared" si="185"/>
        <v>2239.1</v>
      </c>
      <c r="Q273" s="29">
        <f t="shared" si="186"/>
        <v>2322.8000000000002</v>
      </c>
    </row>
    <row r="274" spans="1:17" ht="22.5" x14ac:dyDescent="0.2">
      <c r="A274" s="22" t="s">
        <v>15</v>
      </c>
      <c r="B274" s="23">
        <v>63</v>
      </c>
      <c r="C274" s="24">
        <v>804</v>
      </c>
      <c r="D274" s="25" t="s">
        <v>205</v>
      </c>
      <c r="E274" s="26">
        <v>1</v>
      </c>
      <c r="F274" s="25" t="s">
        <v>2</v>
      </c>
      <c r="G274" s="27" t="s">
        <v>11</v>
      </c>
      <c r="H274" s="28" t="s">
        <v>7</v>
      </c>
      <c r="I274" s="29">
        <f>I275+I277</f>
        <v>2173.1</v>
      </c>
      <c r="J274" s="29">
        <f t="shared" ref="J274:K274" si="219">J275+J277</f>
        <v>2239.1</v>
      </c>
      <c r="K274" s="29">
        <f t="shared" si="219"/>
        <v>2322.8000000000002</v>
      </c>
      <c r="L274" s="29"/>
      <c r="M274" s="29"/>
      <c r="N274" s="29"/>
      <c r="O274" s="29">
        <f t="shared" si="184"/>
        <v>2173.1</v>
      </c>
      <c r="P274" s="29">
        <f t="shared" si="185"/>
        <v>2239.1</v>
      </c>
      <c r="Q274" s="29">
        <f t="shared" si="186"/>
        <v>2322.8000000000002</v>
      </c>
    </row>
    <row r="275" spans="1:17" ht="50.1" customHeight="1" x14ac:dyDescent="0.2">
      <c r="A275" s="22" t="s">
        <v>6</v>
      </c>
      <c r="B275" s="23">
        <v>63</v>
      </c>
      <c r="C275" s="24">
        <v>804</v>
      </c>
      <c r="D275" s="25" t="s">
        <v>205</v>
      </c>
      <c r="E275" s="26">
        <v>1</v>
      </c>
      <c r="F275" s="25" t="s">
        <v>2</v>
      </c>
      <c r="G275" s="27" t="s">
        <v>11</v>
      </c>
      <c r="H275" s="28">
        <v>100</v>
      </c>
      <c r="I275" s="29">
        <f t="shared" ref="I275:K275" si="220">I276</f>
        <v>2125.4</v>
      </c>
      <c r="J275" s="29">
        <f t="shared" si="220"/>
        <v>2192</v>
      </c>
      <c r="K275" s="29">
        <f t="shared" si="220"/>
        <v>2276.5</v>
      </c>
      <c r="L275" s="29"/>
      <c r="M275" s="29"/>
      <c r="N275" s="29"/>
      <c r="O275" s="29">
        <f t="shared" si="184"/>
        <v>2125.4</v>
      </c>
      <c r="P275" s="29">
        <f t="shared" si="185"/>
        <v>2192</v>
      </c>
      <c r="Q275" s="29">
        <f t="shared" si="186"/>
        <v>2276.5</v>
      </c>
    </row>
    <row r="276" spans="1:17" ht="22.5" x14ac:dyDescent="0.2">
      <c r="A276" s="22" t="s">
        <v>5</v>
      </c>
      <c r="B276" s="23">
        <v>63</v>
      </c>
      <c r="C276" s="24">
        <v>804</v>
      </c>
      <c r="D276" s="25" t="s">
        <v>205</v>
      </c>
      <c r="E276" s="26">
        <v>1</v>
      </c>
      <c r="F276" s="25" t="s">
        <v>2</v>
      </c>
      <c r="G276" s="27" t="s">
        <v>11</v>
      </c>
      <c r="H276" s="28">
        <v>120</v>
      </c>
      <c r="I276" s="29">
        <v>2125.4</v>
      </c>
      <c r="J276" s="29">
        <v>2192</v>
      </c>
      <c r="K276" s="29">
        <v>2276.5</v>
      </c>
      <c r="L276" s="29"/>
      <c r="M276" s="29"/>
      <c r="N276" s="29"/>
      <c r="O276" s="29">
        <f t="shared" si="184"/>
        <v>2125.4</v>
      </c>
      <c r="P276" s="29">
        <f t="shared" si="185"/>
        <v>2192</v>
      </c>
      <c r="Q276" s="29">
        <f t="shared" si="186"/>
        <v>2276.5</v>
      </c>
    </row>
    <row r="277" spans="1:17" ht="26.45" customHeight="1" x14ac:dyDescent="0.2">
      <c r="A277" s="22" t="s">
        <v>14</v>
      </c>
      <c r="B277" s="23">
        <v>63</v>
      </c>
      <c r="C277" s="24">
        <v>804</v>
      </c>
      <c r="D277" s="25" t="s">
        <v>205</v>
      </c>
      <c r="E277" s="26">
        <v>1</v>
      </c>
      <c r="F277" s="25" t="s">
        <v>2</v>
      </c>
      <c r="G277" s="27" t="s">
        <v>11</v>
      </c>
      <c r="H277" s="28">
        <v>200</v>
      </c>
      <c r="I277" s="29">
        <f t="shared" ref="I277:K277" si="221">I278</f>
        <v>47.7</v>
      </c>
      <c r="J277" s="29">
        <f t="shared" si="221"/>
        <v>47.1</v>
      </c>
      <c r="K277" s="29">
        <f t="shared" si="221"/>
        <v>46.3</v>
      </c>
      <c r="L277" s="29"/>
      <c r="M277" s="29"/>
      <c r="N277" s="29"/>
      <c r="O277" s="29">
        <f t="shared" si="184"/>
        <v>47.7</v>
      </c>
      <c r="P277" s="29">
        <f t="shared" si="185"/>
        <v>47.1</v>
      </c>
      <c r="Q277" s="29">
        <f t="shared" si="186"/>
        <v>46.3</v>
      </c>
    </row>
    <row r="278" spans="1:17" ht="22.5" x14ac:dyDescent="0.2">
      <c r="A278" s="22" t="s">
        <v>13</v>
      </c>
      <c r="B278" s="23">
        <v>63</v>
      </c>
      <c r="C278" s="24">
        <v>804</v>
      </c>
      <c r="D278" s="25" t="s">
        <v>205</v>
      </c>
      <c r="E278" s="26">
        <v>1</v>
      </c>
      <c r="F278" s="25" t="s">
        <v>2</v>
      </c>
      <c r="G278" s="27" t="s">
        <v>11</v>
      </c>
      <c r="H278" s="28">
        <v>240</v>
      </c>
      <c r="I278" s="29">
        <v>47.7</v>
      </c>
      <c r="J278" s="29">
        <v>47.1</v>
      </c>
      <c r="K278" s="29">
        <v>46.3</v>
      </c>
      <c r="L278" s="29"/>
      <c r="M278" s="29"/>
      <c r="N278" s="29"/>
      <c r="O278" s="29">
        <f t="shared" si="184"/>
        <v>47.7</v>
      </c>
      <c r="P278" s="29">
        <f t="shared" si="185"/>
        <v>47.1</v>
      </c>
      <c r="Q278" s="29">
        <f t="shared" si="186"/>
        <v>46.3</v>
      </c>
    </row>
    <row r="279" spans="1:17" ht="33.75" x14ac:dyDescent="0.2">
      <c r="A279" s="32" t="s">
        <v>204</v>
      </c>
      <c r="B279" s="86">
        <v>78</v>
      </c>
      <c r="C279" s="34" t="s">
        <v>7</v>
      </c>
      <c r="D279" s="63" t="s">
        <v>7</v>
      </c>
      <c r="E279" s="64" t="s">
        <v>7</v>
      </c>
      <c r="F279" s="63" t="s">
        <v>7</v>
      </c>
      <c r="G279" s="65" t="s">
        <v>7</v>
      </c>
      <c r="H279" s="35" t="s">
        <v>7</v>
      </c>
      <c r="I279" s="66">
        <f>I280+I287+I422+I431</f>
        <v>698187.79999999993</v>
      </c>
      <c r="J279" s="66">
        <f>J280+J287+J422+J431</f>
        <v>729802.4</v>
      </c>
      <c r="K279" s="66">
        <f>K280+K287+K422+K431</f>
        <v>770747.70000000007</v>
      </c>
      <c r="L279" s="66">
        <f>L280+L287+L422</f>
        <v>3505.3</v>
      </c>
      <c r="M279" s="66">
        <f t="shared" ref="M279:N279" si="222">M280+M287+M422</f>
        <v>0</v>
      </c>
      <c r="N279" s="66">
        <f t="shared" si="222"/>
        <v>0</v>
      </c>
      <c r="O279" s="66">
        <f t="shared" si="184"/>
        <v>701693.1</v>
      </c>
      <c r="P279" s="66">
        <f t="shared" si="185"/>
        <v>729802.4</v>
      </c>
      <c r="Q279" s="66">
        <f t="shared" si="186"/>
        <v>770747.70000000007</v>
      </c>
    </row>
    <row r="280" spans="1:17" x14ac:dyDescent="0.2">
      <c r="A280" s="22" t="s">
        <v>26</v>
      </c>
      <c r="B280" s="23">
        <v>78</v>
      </c>
      <c r="C280" s="24">
        <v>100</v>
      </c>
      <c r="D280" s="25" t="s">
        <v>7</v>
      </c>
      <c r="E280" s="26" t="s">
        <v>7</v>
      </c>
      <c r="F280" s="25" t="s">
        <v>7</v>
      </c>
      <c r="G280" s="27" t="s">
        <v>7</v>
      </c>
      <c r="H280" s="28" t="s">
        <v>7</v>
      </c>
      <c r="I280" s="29">
        <f t="shared" ref="I280:I285" si="223">I281</f>
        <v>101.5</v>
      </c>
      <c r="J280" s="29">
        <f t="shared" ref="J280:K281" si="224">J281</f>
        <v>101.5</v>
      </c>
      <c r="K280" s="29">
        <f t="shared" si="224"/>
        <v>101.5</v>
      </c>
      <c r="L280" s="29"/>
      <c r="M280" s="29"/>
      <c r="N280" s="29"/>
      <c r="O280" s="29">
        <f t="shared" si="184"/>
        <v>101.5</v>
      </c>
      <c r="P280" s="29">
        <f t="shared" si="185"/>
        <v>101.5</v>
      </c>
      <c r="Q280" s="29">
        <f t="shared" si="186"/>
        <v>101.5</v>
      </c>
    </row>
    <row r="281" spans="1:17" ht="21.95" customHeight="1" x14ac:dyDescent="0.2">
      <c r="A281" s="22" t="s">
        <v>89</v>
      </c>
      <c r="B281" s="23">
        <v>78</v>
      </c>
      <c r="C281" s="24">
        <v>113</v>
      </c>
      <c r="D281" s="25" t="s">
        <v>7</v>
      </c>
      <c r="E281" s="26" t="s">
        <v>7</v>
      </c>
      <c r="F281" s="25" t="s">
        <v>7</v>
      </c>
      <c r="G281" s="27" t="s">
        <v>7</v>
      </c>
      <c r="H281" s="28" t="s">
        <v>7</v>
      </c>
      <c r="I281" s="29">
        <f t="shared" si="223"/>
        <v>101.5</v>
      </c>
      <c r="J281" s="29">
        <f t="shared" si="224"/>
        <v>101.5</v>
      </c>
      <c r="K281" s="29">
        <f t="shared" si="224"/>
        <v>101.5</v>
      </c>
      <c r="L281" s="29"/>
      <c r="M281" s="29"/>
      <c r="N281" s="29"/>
      <c r="O281" s="29">
        <f t="shared" si="184"/>
        <v>101.5</v>
      </c>
      <c r="P281" s="29">
        <f t="shared" si="185"/>
        <v>101.5</v>
      </c>
      <c r="Q281" s="29">
        <f t="shared" si="186"/>
        <v>101.5</v>
      </c>
    </row>
    <row r="282" spans="1:17" ht="54" customHeight="1" x14ac:dyDescent="0.2">
      <c r="A282" s="32" t="s">
        <v>333</v>
      </c>
      <c r="B282" s="23">
        <v>78</v>
      </c>
      <c r="C282" s="24">
        <v>113</v>
      </c>
      <c r="D282" s="25">
        <v>11</v>
      </c>
      <c r="E282" s="26">
        <v>0</v>
      </c>
      <c r="F282" s="25">
        <v>0</v>
      </c>
      <c r="G282" s="27">
        <v>0</v>
      </c>
      <c r="H282" s="28"/>
      <c r="I282" s="29">
        <f t="shared" si="223"/>
        <v>101.5</v>
      </c>
      <c r="J282" s="29">
        <f t="shared" ref="J282:K282" si="225">J283</f>
        <v>101.5</v>
      </c>
      <c r="K282" s="29">
        <f t="shared" si="225"/>
        <v>101.5</v>
      </c>
      <c r="L282" s="29"/>
      <c r="M282" s="29"/>
      <c r="N282" s="29"/>
      <c r="O282" s="29">
        <f t="shared" si="184"/>
        <v>101.5</v>
      </c>
      <c r="P282" s="29">
        <f t="shared" si="185"/>
        <v>101.5</v>
      </c>
      <c r="Q282" s="29">
        <f t="shared" si="186"/>
        <v>101.5</v>
      </c>
    </row>
    <row r="283" spans="1:17" ht="22.5" x14ac:dyDescent="0.2">
      <c r="A283" s="32" t="s">
        <v>361</v>
      </c>
      <c r="B283" s="23">
        <v>78</v>
      </c>
      <c r="C283" s="24">
        <v>113</v>
      </c>
      <c r="D283" s="25">
        <v>11</v>
      </c>
      <c r="E283" s="26">
        <v>1</v>
      </c>
      <c r="F283" s="25" t="s">
        <v>2</v>
      </c>
      <c r="G283" s="27" t="s">
        <v>9</v>
      </c>
      <c r="H283" s="28" t="s">
        <v>7</v>
      </c>
      <c r="I283" s="29">
        <f t="shared" si="223"/>
        <v>101.5</v>
      </c>
      <c r="J283" s="29">
        <f t="shared" ref="J283:K283" si="226">J284</f>
        <v>101.5</v>
      </c>
      <c r="K283" s="29">
        <f t="shared" si="226"/>
        <v>101.5</v>
      </c>
      <c r="L283" s="29"/>
      <c r="M283" s="29"/>
      <c r="N283" s="29"/>
      <c r="O283" s="29">
        <f t="shared" si="184"/>
        <v>101.5</v>
      </c>
      <c r="P283" s="29">
        <f t="shared" si="185"/>
        <v>101.5</v>
      </c>
      <c r="Q283" s="29">
        <f t="shared" si="186"/>
        <v>101.5</v>
      </c>
    </row>
    <row r="284" spans="1:17" ht="22.5" x14ac:dyDescent="0.2">
      <c r="A284" s="22" t="s">
        <v>84</v>
      </c>
      <c r="B284" s="23">
        <v>78</v>
      </c>
      <c r="C284" s="24">
        <v>113</v>
      </c>
      <c r="D284" s="25">
        <v>11</v>
      </c>
      <c r="E284" s="26">
        <v>1</v>
      </c>
      <c r="F284" s="25" t="s">
        <v>2</v>
      </c>
      <c r="G284" s="27" t="s">
        <v>83</v>
      </c>
      <c r="H284" s="28" t="s">
        <v>7</v>
      </c>
      <c r="I284" s="29">
        <f t="shared" si="223"/>
        <v>101.5</v>
      </c>
      <c r="J284" s="29">
        <f t="shared" ref="J284:K284" si="227">J285</f>
        <v>101.5</v>
      </c>
      <c r="K284" s="29">
        <f t="shared" si="227"/>
        <v>101.5</v>
      </c>
      <c r="L284" s="29"/>
      <c r="M284" s="29"/>
      <c r="N284" s="29"/>
      <c r="O284" s="29">
        <f t="shared" si="184"/>
        <v>101.5</v>
      </c>
      <c r="P284" s="29">
        <f t="shared" si="185"/>
        <v>101.5</v>
      </c>
      <c r="Q284" s="29">
        <f t="shared" si="186"/>
        <v>101.5</v>
      </c>
    </row>
    <row r="285" spans="1:17" ht="28.5" customHeight="1" x14ac:dyDescent="0.2">
      <c r="A285" s="22" t="s">
        <v>14</v>
      </c>
      <c r="B285" s="23">
        <v>78</v>
      </c>
      <c r="C285" s="24">
        <v>113</v>
      </c>
      <c r="D285" s="25">
        <v>11</v>
      </c>
      <c r="E285" s="26">
        <v>1</v>
      </c>
      <c r="F285" s="25" t="s">
        <v>2</v>
      </c>
      <c r="G285" s="27" t="s">
        <v>83</v>
      </c>
      <c r="H285" s="28">
        <v>200</v>
      </c>
      <c r="I285" s="29">
        <f t="shared" si="223"/>
        <v>101.5</v>
      </c>
      <c r="J285" s="29">
        <f t="shared" ref="J285:K285" si="228">J286</f>
        <v>101.5</v>
      </c>
      <c r="K285" s="29">
        <f t="shared" si="228"/>
        <v>101.5</v>
      </c>
      <c r="L285" s="29"/>
      <c r="M285" s="29"/>
      <c r="N285" s="29"/>
      <c r="O285" s="29">
        <f t="shared" si="184"/>
        <v>101.5</v>
      </c>
      <c r="P285" s="29">
        <f t="shared" si="185"/>
        <v>101.5</v>
      </c>
      <c r="Q285" s="29">
        <f t="shared" si="186"/>
        <v>101.5</v>
      </c>
    </row>
    <row r="286" spans="1:17" ht="27" customHeight="1" x14ac:dyDescent="0.2">
      <c r="A286" s="22" t="s">
        <v>13</v>
      </c>
      <c r="B286" s="23">
        <v>78</v>
      </c>
      <c r="C286" s="24">
        <v>113</v>
      </c>
      <c r="D286" s="25">
        <v>11</v>
      </c>
      <c r="E286" s="26">
        <v>1</v>
      </c>
      <c r="F286" s="25" t="s">
        <v>2</v>
      </c>
      <c r="G286" s="27" t="s">
        <v>83</v>
      </c>
      <c r="H286" s="28">
        <v>240</v>
      </c>
      <c r="I286" s="29">
        <v>101.5</v>
      </c>
      <c r="J286" s="29">
        <v>101.5</v>
      </c>
      <c r="K286" s="29">
        <v>101.5</v>
      </c>
      <c r="L286" s="29"/>
      <c r="M286" s="29"/>
      <c r="N286" s="29"/>
      <c r="O286" s="29">
        <f t="shared" si="184"/>
        <v>101.5</v>
      </c>
      <c r="P286" s="29">
        <f t="shared" si="185"/>
        <v>101.5</v>
      </c>
      <c r="Q286" s="29">
        <f t="shared" si="186"/>
        <v>101.5</v>
      </c>
    </row>
    <row r="287" spans="1:17" ht="17.100000000000001" customHeight="1" x14ac:dyDescent="0.2">
      <c r="A287" s="22" t="s">
        <v>61</v>
      </c>
      <c r="B287" s="23">
        <v>78</v>
      </c>
      <c r="C287" s="24">
        <v>700</v>
      </c>
      <c r="D287" s="25" t="s">
        <v>7</v>
      </c>
      <c r="E287" s="26" t="s">
        <v>7</v>
      </c>
      <c r="F287" s="25" t="s">
        <v>7</v>
      </c>
      <c r="G287" s="27" t="s">
        <v>7</v>
      </c>
      <c r="H287" s="28" t="s">
        <v>7</v>
      </c>
      <c r="I287" s="29">
        <f>I288+I314+I359+I373+I381</f>
        <v>688203.79999999993</v>
      </c>
      <c r="J287" s="29">
        <f t="shared" ref="J287:K287" si="229">J288+J314+J359+J373+J381</f>
        <v>719780.5</v>
      </c>
      <c r="K287" s="29">
        <f t="shared" si="229"/>
        <v>760702.9</v>
      </c>
      <c r="L287" s="29">
        <f>L288+L314+L359+L373+L381</f>
        <v>3505.3</v>
      </c>
      <c r="M287" s="29">
        <f t="shared" ref="M287:N287" si="230">M288+M314+M359+M373+M381</f>
        <v>0</v>
      </c>
      <c r="N287" s="29">
        <f t="shared" si="230"/>
        <v>0</v>
      </c>
      <c r="O287" s="29">
        <f t="shared" si="184"/>
        <v>691709.1</v>
      </c>
      <c r="P287" s="29">
        <f t="shared" si="185"/>
        <v>719780.5</v>
      </c>
      <c r="Q287" s="29">
        <f t="shared" si="186"/>
        <v>760702.9</v>
      </c>
    </row>
    <row r="288" spans="1:17" ht="20.100000000000001" customHeight="1" x14ac:dyDescent="0.2">
      <c r="A288" s="22" t="s">
        <v>203</v>
      </c>
      <c r="B288" s="23">
        <v>78</v>
      </c>
      <c r="C288" s="24">
        <v>701</v>
      </c>
      <c r="D288" s="25" t="s">
        <v>7</v>
      </c>
      <c r="E288" s="26" t="s">
        <v>7</v>
      </c>
      <c r="F288" s="25" t="s">
        <v>7</v>
      </c>
      <c r="G288" s="27" t="s">
        <v>7</v>
      </c>
      <c r="H288" s="28" t="s">
        <v>7</v>
      </c>
      <c r="I288" s="29">
        <f>I289</f>
        <v>206377.09999999998</v>
      </c>
      <c r="J288" s="29">
        <f t="shared" ref="J288:K288" si="231">J289</f>
        <v>219917.5</v>
      </c>
      <c r="K288" s="29">
        <f t="shared" si="231"/>
        <v>232228.9</v>
      </c>
      <c r="L288" s="29">
        <f>L289</f>
        <v>-992.67824999999993</v>
      </c>
      <c r="M288" s="29">
        <f t="shared" ref="M288:N288" si="232">M289</f>
        <v>0</v>
      </c>
      <c r="N288" s="29">
        <f t="shared" si="232"/>
        <v>0</v>
      </c>
      <c r="O288" s="29">
        <f t="shared" si="184"/>
        <v>205384.42174999998</v>
      </c>
      <c r="P288" s="29">
        <f t="shared" si="185"/>
        <v>219917.5</v>
      </c>
      <c r="Q288" s="29">
        <f t="shared" si="186"/>
        <v>232228.9</v>
      </c>
    </row>
    <row r="289" spans="1:17" ht="33.75" x14ac:dyDescent="0.2">
      <c r="A289" s="32" t="s">
        <v>328</v>
      </c>
      <c r="B289" s="23">
        <v>78</v>
      </c>
      <c r="C289" s="24">
        <v>701</v>
      </c>
      <c r="D289" s="25" t="s">
        <v>155</v>
      </c>
      <c r="E289" s="26" t="s">
        <v>3</v>
      </c>
      <c r="F289" s="25" t="s">
        <v>2</v>
      </c>
      <c r="G289" s="27" t="s">
        <v>9</v>
      </c>
      <c r="H289" s="28" t="s">
        <v>7</v>
      </c>
      <c r="I289" s="29">
        <f>I290+I293+I296+I302+I305+I311+I308</f>
        <v>206377.09999999998</v>
      </c>
      <c r="J289" s="29">
        <f t="shared" ref="J289:K289" si="233">J290+J293+J296+J302+J305+J311+J308</f>
        <v>219917.5</v>
      </c>
      <c r="K289" s="29">
        <f t="shared" si="233"/>
        <v>232228.9</v>
      </c>
      <c r="L289" s="29">
        <f>L290+L293+L296+L302+L299</f>
        <v>-992.67824999999993</v>
      </c>
      <c r="M289" s="29">
        <f t="shared" ref="M289:N289" si="234">M290+M293</f>
        <v>0</v>
      </c>
      <c r="N289" s="29">
        <f t="shared" si="234"/>
        <v>0</v>
      </c>
      <c r="O289" s="29">
        <f t="shared" si="184"/>
        <v>205384.42174999998</v>
      </c>
      <c r="P289" s="29">
        <f t="shared" si="185"/>
        <v>219917.5</v>
      </c>
      <c r="Q289" s="29">
        <f t="shared" si="186"/>
        <v>232228.9</v>
      </c>
    </row>
    <row r="290" spans="1:17" ht="57" customHeight="1" x14ac:dyDescent="0.2">
      <c r="A290" s="22" t="s">
        <v>188</v>
      </c>
      <c r="B290" s="23">
        <v>78</v>
      </c>
      <c r="C290" s="24">
        <v>701</v>
      </c>
      <c r="D290" s="25" t="s">
        <v>155</v>
      </c>
      <c r="E290" s="26" t="s">
        <v>3</v>
      </c>
      <c r="F290" s="25" t="s">
        <v>2</v>
      </c>
      <c r="G290" s="27" t="s">
        <v>187</v>
      </c>
      <c r="H290" s="28" t="s">
        <v>7</v>
      </c>
      <c r="I290" s="29">
        <f>I291</f>
        <v>12770</v>
      </c>
      <c r="J290" s="29">
        <f t="shared" ref="J290:K290" si="235">J291</f>
        <v>13260</v>
      </c>
      <c r="K290" s="29">
        <f t="shared" si="235"/>
        <v>13794</v>
      </c>
      <c r="L290" s="29"/>
      <c r="M290" s="29"/>
      <c r="N290" s="29"/>
      <c r="O290" s="29">
        <f t="shared" si="184"/>
        <v>12770</v>
      </c>
      <c r="P290" s="29">
        <f t="shared" si="185"/>
        <v>13260</v>
      </c>
      <c r="Q290" s="29">
        <f t="shared" si="186"/>
        <v>13794</v>
      </c>
    </row>
    <row r="291" spans="1:17" ht="27" customHeight="1" x14ac:dyDescent="0.2">
      <c r="A291" s="22" t="s">
        <v>81</v>
      </c>
      <c r="B291" s="23">
        <v>78</v>
      </c>
      <c r="C291" s="24">
        <v>701</v>
      </c>
      <c r="D291" s="25" t="s">
        <v>155</v>
      </c>
      <c r="E291" s="26" t="s">
        <v>3</v>
      </c>
      <c r="F291" s="25" t="s">
        <v>2</v>
      </c>
      <c r="G291" s="27" t="s">
        <v>187</v>
      </c>
      <c r="H291" s="28">
        <v>600</v>
      </c>
      <c r="I291" s="29">
        <f>I292</f>
        <v>12770</v>
      </c>
      <c r="J291" s="29">
        <f t="shared" ref="J291:K291" si="236">J292</f>
        <v>13260</v>
      </c>
      <c r="K291" s="29">
        <f t="shared" si="236"/>
        <v>13794</v>
      </c>
      <c r="L291" s="29"/>
      <c r="M291" s="29"/>
      <c r="N291" s="29"/>
      <c r="O291" s="29">
        <f t="shared" si="184"/>
        <v>12770</v>
      </c>
      <c r="P291" s="29">
        <f t="shared" si="185"/>
        <v>13260</v>
      </c>
      <c r="Q291" s="29">
        <f t="shared" si="186"/>
        <v>13794</v>
      </c>
    </row>
    <row r="292" spans="1:17" x14ac:dyDescent="0.2">
      <c r="A292" s="22" t="s">
        <v>156</v>
      </c>
      <c r="B292" s="23">
        <v>78</v>
      </c>
      <c r="C292" s="24">
        <v>701</v>
      </c>
      <c r="D292" s="25" t="s">
        <v>155</v>
      </c>
      <c r="E292" s="26" t="s">
        <v>3</v>
      </c>
      <c r="F292" s="25" t="s">
        <v>2</v>
      </c>
      <c r="G292" s="27" t="s">
        <v>187</v>
      </c>
      <c r="H292" s="28">
        <v>610</v>
      </c>
      <c r="I292" s="29">
        <v>12770</v>
      </c>
      <c r="J292" s="29">
        <v>13260</v>
      </c>
      <c r="K292" s="29">
        <v>13794</v>
      </c>
      <c r="L292" s="29"/>
      <c r="M292" s="29"/>
      <c r="N292" s="29"/>
      <c r="O292" s="29">
        <f t="shared" si="184"/>
        <v>12770</v>
      </c>
      <c r="P292" s="29">
        <f t="shared" si="185"/>
        <v>13260</v>
      </c>
      <c r="Q292" s="29">
        <f t="shared" si="186"/>
        <v>13794</v>
      </c>
    </row>
    <row r="293" spans="1:17" s="7" customFormat="1" x14ac:dyDescent="0.2">
      <c r="A293" s="22" t="s">
        <v>197</v>
      </c>
      <c r="B293" s="23">
        <v>78</v>
      </c>
      <c r="C293" s="24">
        <v>701</v>
      </c>
      <c r="D293" s="25" t="s">
        <v>155</v>
      </c>
      <c r="E293" s="26" t="s">
        <v>3</v>
      </c>
      <c r="F293" s="25" t="s">
        <v>2</v>
      </c>
      <c r="G293" s="27" t="s">
        <v>196</v>
      </c>
      <c r="H293" s="28" t="s">
        <v>7</v>
      </c>
      <c r="I293" s="29">
        <f>I294</f>
        <v>118764</v>
      </c>
      <c r="J293" s="29">
        <f t="shared" ref="J293:K293" si="237">J294</f>
        <v>129748</v>
      </c>
      <c r="K293" s="29">
        <f t="shared" si="237"/>
        <v>137955.29999999999</v>
      </c>
      <c r="L293" s="29">
        <f>L294</f>
        <v>-3381.951</v>
      </c>
      <c r="M293" s="29">
        <f t="shared" ref="M293:N293" si="238">M294</f>
        <v>0</v>
      </c>
      <c r="N293" s="29">
        <f t="shared" si="238"/>
        <v>0</v>
      </c>
      <c r="O293" s="29">
        <f t="shared" si="184"/>
        <v>115382.049</v>
      </c>
      <c r="P293" s="29">
        <f t="shared" si="185"/>
        <v>129748</v>
      </c>
      <c r="Q293" s="29">
        <f t="shared" si="186"/>
        <v>137955.29999999999</v>
      </c>
    </row>
    <row r="294" spans="1:17" s="7" customFormat="1" ht="27" customHeight="1" x14ac:dyDescent="0.2">
      <c r="A294" s="22" t="s">
        <v>81</v>
      </c>
      <c r="B294" s="23">
        <v>78</v>
      </c>
      <c r="C294" s="24">
        <v>701</v>
      </c>
      <c r="D294" s="25" t="s">
        <v>155</v>
      </c>
      <c r="E294" s="26" t="s">
        <v>3</v>
      </c>
      <c r="F294" s="25" t="s">
        <v>2</v>
      </c>
      <c r="G294" s="27" t="s">
        <v>196</v>
      </c>
      <c r="H294" s="28">
        <v>600</v>
      </c>
      <c r="I294" s="29">
        <f>I295</f>
        <v>118764</v>
      </c>
      <c r="J294" s="29">
        <f t="shared" ref="J294:K294" si="239">J295</f>
        <v>129748</v>
      </c>
      <c r="K294" s="29">
        <f t="shared" si="239"/>
        <v>137955.29999999999</v>
      </c>
      <c r="L294" s="29">
        <f>L295</f>
        <v>-3381.951</v>
      </c>
      <c r="M294" s="29">
        <f t="shared" ref="M294:N294" si="240">M295</f>
        <v>0</v>
      </c>
      <c r="N294" s="29">
        <f t="shared" si="240"/>
        <v>0</v>
      </c>
      <c r="O294" s="29">
        <f t="shared" si="184"/>
        <v>115382.049</v>
      </c>
      <c r="P294" s="29">
        <f t="shared" si="185"/>
        <v>129748</v>
      </c>
      <c r="Q294" s="29">
        <f t="shared" si="186"/>
        <v>137955.29999999999</v>
      </c>
    </row>
    <row r="295" spans="1:17" s="7" customFormat="1" x14ac:dyDescent="0.2">
      <c r="A295" s="22" t="s">
        <v>156</v>
      </c>
      <c r="B295" s="23">
        <v>78</v>
      </c>
      <c r="C295" s="24">
        <v>701</v>
      </c>
      <c r="D295" s="25" t="s">
        <v>155</v>
      </c>
      <c r="E295" s="26" t="s">
        <v>3</v>
      </c>
      <c r="F295" s="25" t="s">
        <v>2</v>
      </c>
      <c r="G295" s="27" t="s">
        <v>196</v>
      </c>
      <c r="H295" s="28">
        <v>610</v>
      </c>
      <c r="I295" s="29">
        <v>118764</v>
      </c>
      <c r="J295" s="29">
        <v>129748</v>
      </c>
      <c r="K295" s="29">
        <v>137955.29999999999</v>
      </c>
      <c r="L295" s="29">
        <v>-3381.951</v>
      </c>
      <c r="M295" s="29">
        <v>0</v>
      </c>
      <c r="N295" s="29">
        <v>0</v>
      </c>
      <c r="O295" s="29">
        <f t="shared" si="184"/>
        <v>115382.049</v>
      </c>
      <c r="P295" s="29">
        <f t="shared" si="185"/>
        <v>129748</v>
      </c>
      <c r="Q295" s="29">
        <f t="shared" si="186"/>
        <v>137955.29999999999</v>
      </c>
    </row>
    <row r="296" spans="1:17" ht="22.5" x14ac:dyDescent="0.2">
      <c r="A296" s="22" t="s">
        <v>186</v>
      </c>
      <c r="B296" s="23">
        <v>78</v>
      </c>
      <c r="C296" s="24">
        <v>701</v>
      </c>
      <c r="D296" s="25" t="s">
        <v>155</v>
      </c>
      <c r="E296" s="26" t="s">
        <v>3</v>
      </c>
      <c r="F296" s="25" t="s">
        <v>2</v>
      </c>
      <c r="G296" s="27" t="s">
        <v>185</v>
      </c>
      <c r="H296" s="28" t="s">
        <v>7</v>
      </c>
      <c r="I296" s="29">
        <f>I297</f>
        <v>3083.9</v>
      </c>
      <c r="J296" s="29">
        <f t="shared" ref="J296:K297" si="241">J297</f>
        <v>3053</v>
      </c>
      <c r="K296" s="29">
        <f t="shared" si="241"/>
        <v>3079.5</v>
      </c>
      <c r="L296" s="29"/>
      <c r="M296" s="29"/>
      <c r="N296" s="29"/>
      <c r="O296" s="29">
        <f t="shared" si="184"/>
        <v>3083.9</v>
      </c>
      <c r="P296" s="29">
        <f t="shared" si="185"/>
        <v>3053</v>
      </c>
      <c r="Q296" s="29">
        <f t="shared" si="186"/>
        <v>3079.5</v>
      </c>
    </row>
    <row r="297" spans="1:17" ht="22.5" x14ac:dyDescent="0.2">
      <c r="A297" s="22" t="s">
        <v>81</v>
      </c>
      <c r="B297" s="23">
        <v>78</v>
      </c>
      <c r="C297" s="24">
        <v>701</v>
      </c>
      <c r="D297" s="25" t="s">
        <v>155</v>
      </c>
      <c r="E297" s="26" t="s">
        <v>3</v>
      </c>
      <c r="F297" s="25" t="s">
        <v>2</v>
      </c>
      <c r="G297" s="27" t="s">
        <v>185</v>
      </c>
      <c r="H297" s="28">
        <v>600</v>
      </c>
      <c r="I297" s="29">
        <f>I298</f>
        <v>3083.9</v>
      </c>
      <c r="J297" s="29">
        <f t="shared" si="241"/>
        <v>3053</v>
      </c>
      <c r="K297" s="29">
        <f t="shared" si="241"/>
        <v>3079.5</v>
      </c>
      <c r="L297" s="29"/>
      <c r="M297" s="29"/>
      <c r="N297" s="29"/>
      <c r="O297" s="29">
        <f t="shared" si="184"/>
        <v>3083.9</v>
      </c>
      <c r="P297" s="29">
        <f t="shared" si="185"/>
        <v>3053</v>
      </c>
      <c r="Q297" s="29">
        <f t="shared" si="186"/>
        <v>3079.5</v>
      </c>
    </row>
    <row r="298" spans="1:17" x14ac:dyDescent="0.2">
      <c r="A298" s="22" t="s">
        <v>156</v>
      </c>
      <c r="B298" s="23">
        <v>78</v>
      </c>
      <c r="C298" s="24">
        <v>701</v>
      </c>
      <c r="D298" s="25" t="s">
        <v>155</v>
      </c>
      <c r="E298" s="26" t="s">
        <v>3</v>
      </c>
      <c r="F298" s="25" t="s">
        <v>2</v>
      </c>
      <c r="G298" s="27" t="s">
        <v>185</v>
      </c>
      <c r="H298" s="28">
        <v>610</v>
      </c>
      <c r="I298" s="29">
        <v>3083.9</v>
      </c>
      <c r="J298" s="29">
        <v>3053</v>
      </c>
      <c r="K298" s="29">
        <v>3079.5</v>
      </c>
      <c r="L298" s="29"/>
      <c r="M298" s="29"/>
      <c r="N298" s="29"/>
      <c r="O298" s="29">
        <f t="shared" si="184"/>
        <v>3083.9</v>
      </c>
      <c r="P298" s="29">
        <f t="shared" si="185"/>
        <v>3053</v>
      </c>
      <c r="Q298" s="29">
        <f t="shared" si="186"/>
        <v>3079.5</v>
      </c>
    </row>
    <row r="299" spans="1:17" s="5" customFormat="1" ht="33.75" x14ac:dyDescent="0.2">
      <c r="A299" s="22" t="s">
        <v>409</v>
      </c>
      <c r="B299" s="23">
        <v>78</v>
      </c>
      <c r="C299" s="24">
        <v>701</v>
      </c>
      <c r="D299" s="25" t="s">
        <v>155</v>
      </c>
      <c r="E299" s="26" t="s">
        <v>3</v>
      </c>
      <c r="F299" s="25" t="s">
        <v>2</v>
      </c>
      <c r="G299" s="27">
        <v>80640</v>
      </c>
      <c r="H299" s="28"/>
      <c r="I299" s="29">
        <f>I300</f>
        <v>0</v>
      </c>
      <c r="J299" s="29">
        <f t="shared" ref="J299:K300" si="242">J300</f>
        <v>0</v>
      </c>
      <c r="K299" s="29">
        <f t="shared" si="242"/>
        <v>0</v>
      </c>
      <c r="L299" s="29">
        <f t="shared" ref="L299:L300" si="243">L300</f>
        <v>2034.9</v>
      </c>
      <c r="M299" s="29">
        <f t="shared" ref="M299:M300" si="244">M300</f>
        <v>0</v>
      </c>
      <c r="N299" s="29">
        <f t="shared" ref="N299:N300" si="245">N300</f>
        <v>0</v>
      </c>
      <c r="O299" s="29">
        <f t="shared" ref="O299:O301" si="246">I299+L299</f>
        <v>2034.9</v>
      </c>
      <c r="P299" s="29">
        <f t="shared" ref="P299:P301" si="247">J299+M299</f>
        <v>0</v>
      </c>
      <c r="Q299" s="29">
        <f t="shared" ref="Q299:Q301" si="248">K299+N299</f>
        <v>0</v>
      </c>
    </row>
    <row r="300" spans="1:17" s="5" customFormat="1" ht="22.5" x14ac:dyDescent="0.2">
      <c r="A300" s="22" t="s">
        <v>81</v>
      </c>
      <c r="B300" s="23">
        <v>78</v>
      </c>
      <c r="C300" s="24">
        <v>701</v>
      </c>
      <c r="D300" s="25" t="s">
        <v>155</v>
      </c>
      <c r="E300" s="26" t="s">
        <v>3</v>
      </c>
      <c r="F300" s="25" t="s">
        <v>2</v>
      </c>
      <c r="G300" s="27">
        <v>80640</v>
      </c>
      <c r="H300" s="28">
        <v>600</v>
      </c>
      <c r="I300" s="29">
        <f>I301</f>
        <v>0</v>
      </c>
      <c r="J300" s="29">
        <f t="shared" si="242"/>
        <v>0</v>
      </c>
      <c r="K300" s="29">
        <f t="shared" si="242"/>
        <v>0</v>
      </c>
      <c r="L300" s="29">
        <f t="shared" si="243"/>
        <v>2034.9</v>
      </c>
      <c r="M300" s="29">
        <f t="shared" si="244"/>
        <v>0</v>
      </c>
      <c r="N300" s="29">
        <f t="shared" si="245"/>
        <v>0</v>
      </c>
      <c r="O300" s="29">
        <f t="shared" si="246"/>
        <v>2034.9</v>
      </c>
      <c r="P300" s="29">
        <f t="shared" si="247"/>
        <v>0</v>
      </c>
      <c r="Q300" s="29">
        <f t="shared" si="248"/>
        <v>0</v>
      </c>
    </row>
    <row r="301" spans="1:17" s="5" customFormat="1" x14ac:dyDescent="0.2">
      <c r="A301" s="22" t="s">
        <v>156</v>
      </c>
      <c r="B301" s="23">
        <v>78</v>
      </c>
      <c r="C301" s="24">
        <v>701</v>
      </c>
      <c r="D301" s="25" t="s">
        <v>155</v>
      </c>
      <c r="E301" s="26" t="s">
        <v>3</v>
      </c>
      <c r="F301" s="25" t="s">
        <v>2</v>
      </c>
      <c r="G301" s="27">
        <v>80640</v>
      </c>
      <c r="H301" s="28">
        <v>610</v>
      </c>
      <c r="I301" s="29">
        <v>0</v>
      </c>
      <c r="J301" s="29">
        <v>0</v>
      </c>
      <c r="K301" s="29">
        <v>0</v>
      </c>
      <c r="L301" s="29">
        <v>2034.9</v>
      </c>
      <c r="M301" s="29">
        <v>0</v>
      </c>
      <c r="N301" s="29">
        <v>0</v>
      </c>
      <c r="O301" s="29">
        <f t="shared" si="246"/>
        <v>2034.9</v>
      </c>
      <c r="P301" s="29">
        <f t="shared" si="247"/>
        <v>0</v>
      </c>
      <c r="Q301" s="29">
        <f t="shared" si="248"/>
        <v>0</v>
      </c>
    </row>
    <row r="302" spans="1:17" s="7" customFormat="1" x14ac:dyDescent="0.2">
      <c r="A302" s="22" t="s">
        <v>202</v>
      </c>
      <c r="B302" s="23">
        <v>78</v>
      </c>
      <c r="C302" s="24">
        <v>701</v>
      </c>
      <c r="D302" s="25" t="s">
        <v>155</v>
      </c>
      <c r="E302" s="26" t="s">
        <v>3</v>
      </c>
      <c r="F302" s="25" t="s">
        <v>2</v>
      </c>
      <c r="G302" s="27" t="s">
        <v>201</v>
      </c>
      <c r="H302" s="28" t="s">
        <v>7</v>
      </c>
      <c r="I302" s="29">
        <f>I303</f>
        <v>400</v>
      </c>
      <c r="J302" s="29">
        <f t="shared" ref="J302:K302" si="249">J303</f>
        <v>95.2</v>
      </c>
      <c r="K302" s="29">
        <f t="shared" si="249"/>
        <v>95.2</v>
      </c>
      <c r="L302" s="29">
        <f>L303</f>
        <v>354.37275</v>
      </c>
      <c r="M302" s="29"/>
      <c r="N302" s="29"/>
      <c r="O302" s="29">
        <f t="shared" si="184"/>
        <v>754.37275</v>
      </c>
      <c r="P302" s="29">
        <f t="shared" si="185"/>
        <v>95.2</v>
      </c>
      <c r="Q302" s="29">
        <f t="shared" si="186"/>
        <v>95.2</v>
      </c>
    </row>
    <row r="303" spans="1:17" s="7" customFormat="1" ht="22.5" x14ac:dyDescent="0.2">
      <c r="A303" s="22" t="s">
        <v>81</v>
      </c>
      <c r="B303" s="23">
        <v>78</v>
      </c>
      <c r="C303" s="24">
        <v>701</v>
      </c>
      <c r="D303" s="25" t="s">
        <v>155</v>
      </c>
      <c r="E303" s="26" t="s">
        <v>3</v>
      </c>
      <c r="F303" s="25" t="s">
        <v>2</v>
      </c>
      <c r="G303" s="27" t="s">
        <v>201</v>
      </c>
      <c r="H303" s="28">
        <v>600</v>
      </c>
      <c r="I303" s="29">
        <f>I304</f>
        <v>400</v>
      </c>
      <c r="J303" s="29">
        <f t="shared" ref="J303:K303" si="250">J304</f>
        <v>95.2</v>
      </c>
      <c r="K303" s="29">
        <f t="shared" si="250"/>
        <v>95.2</v>
      </c>
      <c r="L303" s="29">
        <f>L304</f>
        <v>354.37275</v>
      </c>
      <c r="M303" s="29"/>
      <c r="N303" s="29"/>
      <c r="O303" s="29">
        <f t="shared" si="184"/>
        <v>754.37275</v>
      </c>
      <c r="P303" s="29">
        <f t="shared" si="185"/>
        <v>95.2</v>
      </c>
      <c r="Q303" s="29">
        <f t="shared" si="186"/>
        <v>95.2</v>
      </c>
    </row>
    <row r="304" spans="1:17" s="7" customFormat="1" x14ac:dyDescent="0.2">
      <c r="A304" s="22" t="s">
        <v>156</v>
      </c>
      <c r="B304" s="23">
        <v>78</v>
      </c>
      <c r="C304" s="24">
        <v>701</v>
      </c>
      <c r="D304" s="25" t="s">
        <v>155</v>
      </c>
      <c r="E304" s="26" t="s">
        <v>3</v>
      </c>
      <c r="F304" s="25" t="s">
        <v>2</v>
      </c>
      <c r="G304" s="27" t="s">
        <v>201</v>
      </c>
      <c r="H304" s="28">
        <v>610</v>
      </c>
      <c r="I304" s="29">
        <v>400</v>
      </c>
      <c r="J304" s="29">
        <v>95.2</v>
      </c>
      <c r="K304" s="29">
        <v>95.2</v>
      </c>
      <c r="L304" s="29">
        <f>207.24275+22.47+124.66</f>
        <v>354.37275</v>
      </c>
      <c r="M304" s="29"/>
      <c r="N304" s="29"/>
      <c r="O304" s="29">
        <f t="shared" si="184"/>
        <v>754.37275</v>
      </c>
      <c r="P304" s="29">
        <f t="shared" si="185"/>
        <v>95.2</v>
      </c>
      <c r="Q304" s="29">
        <f t="shared" si="186"/>
        <v>95.2</v>
      </c>
    </row>
    <row r="305" spans="1:17" ht="36" customHeight="1" x14ac:dyDescent="0.2">
      <c r="A305" s="22" t="s">
        <v>200</v>
      </c>
      <c r="B305" s="23">
        <v>78</v>
      </c>
      <c r="C305" s="24">
        <v>701</v>
      </c>
      <c r="D305" s="25" t="s">
        <v>155</v>
      </c>
      <c r="E305" s="26" t="s">
        <v>3</v>
      </c>
      <c r="F305" s="25" t="s">
        <v>2</v>
      </c>
      <c r="G305" s="27" t="s">
        <v>199</v>
      </c>
      <c r="H305" s="28" t="s">
        <v>7</v>
      </c>
      <c r="I305" s="29">
        <f>I306</f>
        <v>70459.199999999997</v>
      </c>
      <c r="J305" s="29">
        <f t="shared" ref="J305:K305" si="251">J306</f>
        <v>72861.3</v>
      </c>
      <c r="K305" s="29">
        <f t="shared" si="251"/>
        <v>76404.899999999994</v>
      </c>
      <c r="L305" s="29"/>
      <c r="M305" s="29"/>
      <c r="N305" s="29"/>
      <c r="O305" s="29">
        <f t="shared" ref="O305:O371" si="252">I305+L305</f>
        <v>70459.199999999997</v>
      </c>
      <c r="P305" s="29">
        <f t="shared" ref="P305:P371" si="253">J305+M305</f>
        <v>72861.3</v>
      </c>
      <c r="Q305" s="29">
        <f t="shared" ref="Q305:Q371" si="254">K305+N305</f>
        <v>76404.899999999994</v>
      </c>
    </row>
    <row r="306" spans="1:17" ht="22.5" x14ac:dyDescent="0.2">
      <c r="A306" s="22" t="s">
        <v>81</v>
      </c>
      <c r="B306" s="23">
        <v>78</v>
      </c>
      <c r="C306" s="24">
        <v>701</v>
      </c>
      <c r="D306" s="25" t="s">
        <v>155</v>
      </c>
      <c r="E306" s="26" t="s">
        <v>3</v>
      </c>
      <c r="F306" s="25" t="s">
        <v>2</v>
      </c>
      <c r="G306" s="27" t="s">
        <v>199</v>
      </c>
      <c r="H306" s="28">
        <v>600</v>
      </c>
      <c r="I306" s="29">
        <f>I307</f>
        <v>70459.199999999997</v>
      </c>
      <c r="J306" s="29">
        <f t="shared" ref="J306:K306" si="255">J307</f>
        <v>72861.3</v>
      </c>
      <c r="K306" s="29">
        <f t="shared" si="255"/>
        <v>76404.899999999994</v>
      </c>
      <c r="L306" s="29"/>
      <c r="M306" s="29"/>
      <c r="N306" s="29"/>
      <c r="O306" s="29">
        <f t="shared" si="252"/>
        <v>70459.199999999997</v>
      </c>
      <c r="P306" s="29">
        <f t="shared" si="253"/>
        <v>72861.3</v>
      </c>
      <c r="Q306" s="29">
        <f t="shared" si="254"/>
        <v>76404.899999999994</v>
      </c>
    </row>
    <row r="307" spans="1:17" x14ac:dyDescent="0.2">
      <c r="A307" s="22" t="s">
        <v>156</v>
      </c>
      <c r="B307" s="23">
        <v>78</v>
      </c>
      <c r="C307" s="24">
        <v>701</v>
      </c>
      <c r="D307" s="25" t="s">
        <v>155</v>
      </c>
      <c r="E307" s="26" t="s">
        <v>3</v>
      </c>
      <c r="F307" s="25" t="s">
        <v>2</v>
      </c>
      <c r="G307" s="27" t="s">
        <v>199</v>
      </c>
      <c r="H307" s="28">
        <v>610</v>
      </c>
      <c r="I307" s="29">
        <v>70459.199999999997</v>
      </c>
      <c r="J307" s="29">
        <v>72861.3</v>
      </c>
      <c r="K307" s="29">
        <v>76404.899999999994</v>
      </c>
      <c r="L307" s="29"/>
      <c r="M307" s="29"/>
      <c r="N307" s="29"/>
      <c r="O307" s="29">
        <f t="shared" si="252"/>
        <v>70459.199999999997</v>
      </c>
      <c r="P307" s="29">
        <f t="shared" si="253"/>
        <v>72861.3</v>
      </c>
      <c r="Q307" s="29">
        <f t="shared" si="254"/>
        <v>76404.899999999994</v>
      </c>
    </row>
    <row r="308" spans="1:17" ht="26.45" customHeight="1" x14ac:dyDescent="0.2">
      <c r="A308" s="22" t="s">
        <v>352</v>
      </c>
      <c r="B308" s="23">
        <v>78</v>
      </c>
      <c r="C308" s="24">
        <v>701</v>
      </c>
      <c r="D308" s="25" t="s">
        <v>155</v>
      </c>
      <c r="E308" s="26" t="s">
        <v>3</v>
      </c>
      <c r="F308" s="25" t="s">
        <v>2</v>
      </c>
      <c r="G308" s="27" t="s">
        <v>351</v>
      </c>
      <c r="H308" s="28"/>
      <c r="I308" s="29">
        <f>I309</f>
        <v>500</v>
      </c>
      <c r="J308" s="29">
        <f t="shared" ref="J308:K308" si="256">J309</f>
        <v>500</v>
      </c>
      <c r="K308" s="29">
        <f t="shared" si="256"/>
        <v>500</v>
      </c>
      <c r="L308" s="29"/>
      <c r="M308" s="29"/>
      <c r="N308" s="29"/>
      <c r="O308" s="29">
        <f t="shared" si="252"/>
        <v>500</v>
      </c>
      <c r="P308" s="29">
        <f t="shared" si="253"/>
        <v>500</v>
      </c>
      <c r="Q308" s="29">
        <f t="shared" si="254"/>
        <v>500</v>
      </c>
    </row>
    <row r="309" spans="1:17" ht="22.5" x14ac:dyDescent="0.2">
      <c r="A309" s="22" t="s">
        <v>81</v>
      </c>
      <c r="B309" s="23">
        <v>78</v>
      </c>
      <c r="C309" s="24">
        <v>701</v>
      </c>
      <c r="D309" s="25" t="s">
        <v>155</v>
      </c>
      <c r="E309" s="26" t="s">
        <v>3</v>
      </c>
      <c r="F309" s="25" t="s">
        <v>2</v>
      </c>
      <c r="G309" s="27" t="s">
        <v>351</v>
      </c>
      <c r="H309" s="28">
        <v>600</v>
      </c>
      <c r="I309" s="29">
        <f>I310</f>
        <v>500</v>
      </c>
      <c r="J309" s="29">
        <f t="shared" ref="J309:K309" si="257">J310</f>
        <v>500</v>
      </c>
      <c r="K309" s="29">
        <f t="shared" si="257"/>
        <v>500</v>
      </c>
      <c r="L309" s="29"/>
      <c r="M309" s="29"/>
      <c r="N309" s="29"/>
      <c r="O309" s="29">
        <f t="shared" si="252"/>
        <v>500</v>
      </c>
      <c r="P309" s="29">
        <f t="shared" si="253"/>
        <v>500</v>
      </c>
      <c r="Q309" s="29">
        <f t="shared" si="254"/>
        <v>500</v>
      </c>
    </row>
    <row r="310" spans="1:17" x14ac:dyDescent="0.2">
      <c r="A310" s="22" t="s">
        <v>156</v>
      </c>
      <c r="B310" s="23">
        <v>78</v>
      </c>
      <c r="C310" s="24">
        <v>701</v>
      </c>
      <c r="D310" s="25" t="s">
        <v>155</v>
      </c>
      <c r="E310" s="26" t="s">
        <v>3</v>
      </c>
      <c r="F310" s="25" t="s">
        <v>2</v>
      </c>
      <c r="G310" s="27" t="s">
        <v>351</v>
      </c>
      <c r="H310" s="28">
        <v>610</v>
      </c>
      <c r="I310" s="29">
        <v>500</v>
      </c>
      <c r="J310" s="29">
        <v>500</v>
      </c>
      <c r="K310" s="29">
        <v>500</v>
      </c>
      <c r="L310" s="29"/>
      <c r="M310" s="29"/>
      <c r="N310" s="29"/>
      <c r="O310" s="29">
        <f t="shared" si="252"/>
        <v>500</v>
      </c>
      <c r="P310" s="29">
        <f t="shared" si="253"/>
        <v>500</v>
      </c>
      <c r="Q310" s="29">
        <f t="shared" si="254"/>
        <v>500</v>
      </c>
    </row>
    <row r="311" spans="1:17" ht="22.5" x14ac:dyDescent="0.2">
      <c r="A311" s="22" t="s">
        <v>261</v>
      </c>
      <c r="B311" s="23">
        <v>78</v>
      </c>
      <c r="C311" s="24">
        <v>701</v>
      </c>
      <c r="D311" s="25" t="s">
        <v>155</v>
      </c>
      <c r="E311" s="26" t="s">
        <v>3</v>
      </c>
      <c r="F311" s="25" t="s">
        <v>2</v>
      </c>
      <c r="G311" s="27" t="s">
        <v>260</v>
      </c>
      <c r="H311" s="28"/>
      <c r="I311" s="29">
        <f>I312</f>
        <v>400</v>
      </c>
      <c r="J311" s="29">
        <f t="shared" ref="J311:K312" si="258">J312</f>
        <v>400</v>
      </c>
      <c r="K311" s="29">
        <f t="shared" si="258"/>
        <v>400</v>
      </c>
      <c r="L311" s="29"/>
      <c r="M311" s="29"/>
      <c r="N311" s="29"/>
      <c r="O311" s="29">
        <f t="shared" si="252"/>
        <v>400</v>
      </c>
      <c r="P311" s="29">
        <f t="shared" si="253"/>
        <v>400</v>
      </c>
      <c r="Q311" s="29">
        <f t="shared" si="254"/>
        <v>400</v>
      </c>
    </row>
    <row r="312" spans="1:17" ht="22.5" x14ac:dyDescent="0.2">
      <c r="A312" s="22" t="s">
        <v>81</v>
      </c>
      <c r="B312" s="23">
        <v>78</v>
      </c>
      <c r="C312" s="24">
        <v>701</v>
      </c>
      <c r="D312" s="25" t="s">
        <v>155</v>
      </c>
      <c r="E312" s="26" t="s">
        <v>3</v>
      </c>
      <c r="F312" s="25" t="s">
        <v>2</v>
      </c>
      <c r="G312" s="27" t="s">
        <v>260</v>
      </c>
      <c r="H312" s="28">
        <v>600</v>
      </c>
      <c r="I312" s="29">
        <f>I313</f>
        <v>400</v>
      </c>
      <c r="J312" s="29">
        <f t="shared" si="258"/>
        <v>400</v>
      </c>
      <c r="K312" s="29">
        <f t="shared" si="258"/>
        <v>400</v>
      </c>
      <c r="L312" s="29"/>
      <c r="M312" s="29"/>
      <c r="N312" s="29"/>
      <c r="O312" s="29">
        <f t="shared" si="252"/>
        <v>400</v>
      </c>
      <c r="P312" s="29">
        <f t="shared" si="253"/>
        <v>400</v>
      </c>
      <c r="Q312" s="29">
        <f t="shared" si="254"/>
        <v>400</v>
      </c>
    </row>
    <row r="313" spans="1:17" x14ac:dyDescent="0.2">
      <c r="A313" s="22" t="s">
        <v>156</v>
      </c>
      <c r="B313" s="23">
        <v>78</v>
      </c>
      <c r="C313" s="24">
        <v>701</v>
      </c>
      <c r="D313" s="25" t="s">
        <v>155</v>
      </c>
      <c r="E313" s="26" t="s">
        <v>3</v>
      </c>
      <c r="F313" s="25" t="s">
        <v>2</v>
      </c>
      <c r="G313" s="27" t="s">
        <v>260</v>
      </c>
      <c r="H313" s="28">
        <v>610</v>
      </c>
      <c r="I313" s="29">
        <v>400</v>
      </c>
      <c r="J313" s="29">
        <v>400</v>
      </c>
      <c r="K313" s="29">
        <v>400</v>
      </c>
      <c r="L313" s="29"/>
      <c r="M313" s="29"/>
      <c r="N313" s="29"/>
      <c r="O313" s="29">
        <f t="shared" si="252"/>
        <v>400</v>
      </c>
      <c r="P313" s="29">
        <f t="shared" si="253"/>
        <v>400</v>
      </c>
      <c r="Q313" s="29">
        <f t="shared" si="254"/>
        <v>400</v>
      </c>
    </row>
    <row r="314" spans="1:17" x14ac:dyDescent="0.2">
      <c r="A314" s="22" t="s">
        <v>198</v>
      </c>
      <c r="B314" s="23">
        <v>78</v>
      </c>
      <c r="C314" s="24">
        <v>702</v>
      </c>
      <c r="D314" s="25" t="s">
        <v>7</v>
      </c>
      <c r="E314" s="26" t="s">
        <v>7</v>
      </c>
      <c r="F314" s="25" t="s">
        <v>7</v>
      </c>
      <c r="G314" s="27" t="s">
        <v>7</v>
      </c>
      <c r="H314" s="28" t="s">
        <v>7</v>
      </c>
      <c r="I314" s="29">
        <f>I315</f>
        <v>450683.60000000003</v>
      </c>
      <c r="J314" s="29">
        <f t="shared" ref="J314:K314" si="259">J315</f>
        <v>468210</v>
      </c>
      <c r="K314" s="29">
        <f t="shared" si="259"/>
        <v>495642</v>
      </c>
      <c r="L314" s="29">
        <f>L315</f>
        <v>4467.9782500000001</v>
      </c>
      <c r="M314" s="29">
        <f t="shared" ref="M314:N314" si="260">M315</f>
        <v>0</v>
      </c>
      <c r="N314" s="29">
        <f t="shared" si="260"/>
        <v>0</v>
      </c>
      <c r="O314" s="29">
        <f t="shared" si="252"/>
        <v>455151.57825000002</v>
      </c>
      <c r="P314" s="29">
        <f t="shared" si="253"/>
        <v>468210</v>
      </c>
      <c r="Q314" s="29">
        <f t="shared" si="254"/>
        <v>495642</v>
      </c>
    </row>
    <row r="315" spans="1:17" ht="33.75" x14ac:dyDescent="0.2">
      <c r="A315" s="32" t="s">
        <v>328</v>
      </c>
      <c r="B315" s="23">
        <v>78</v>
      </c>
      <c r="C315" s="24">
        <v>702</v>
      </c>
      <c r="D315" s="25" t="s">
        <v>155</v>
      </c>
      <c r="E315" s="26" t="s">
        <v>3</v>
      </c>
      <c r="F315" s="25" t="s">
        <v>2</v>
      </c>
      <c r="G315" s="27" t="s">
        <v>9</v>
      </c>
      <c r="H315" s="28" t="s">
        <v>7</v>
      </c>
      <c r="I315" s="29">
        <f>I316+I319+I322+I325+I331+I339+I342+I345+I351+I355+I348+I336</f>
        <v>450683.60000000003</v>
      </c>
      <c r="J315" s="29">
        <f t="shared" ref="J315:K315" si="261">J316+J319+J322+J325+J331+J339+J342+J345+J351+J355+J348+J336</f>
        <v>468210</v>
      </c>
      <c r="K315" s="29">
        <f t="shared" si="261"/>
        <v>495642</v>
      </c>
      <c r="L315" s="29">
        <f>L319+L316+L322+L325+L331+L336+L339+L342+L345+L348+L351+L355+L328</f>
        <v>4467.9782500000001</v>
      </c>
      <c r="M315" s="29">
        <f t="shared" ref="M315:N315" si="262">M319+M316+M322+M325+M331+M336+M339+M342+M345+M348+M351+M355</f>
        <v>0</v>
      </c>
      <c r="N315" s="29">
        <f t="shared" si="262"/>
        <v>0</v>
      </c>
      <c r="O315" s="29">
        <f t="shared" si="252"/>
        <v>455151.57825000002</v>
      </c>
      <c r="P315" s="29">
        <f t="shared" si="253"/>
        <v>468210</v>
      </c>
      <c r="Q315" s="29">
        <f t="shared" si="254"/>
        <v>495642</v>
      </c>
    </row>
    <row r="316" spans="1:17" ht="67.5" x14ac:dyDescent="0.2">
      <c r="A316" s="22" t="s">
        <v>188</v>
      </c>
      <c r="B316" s="23">
        <v>78</v>
      </c>
      <c r="C316" s="24">
        <v>702</v>
      </c>
      <c r="D316" s="25" t="s">
        <v>155</v>
      </c>
      <c r="E316" s="26" t="s">
        <v>3</v>
      </c>
      <c r="F316" s="25" t="s">
        <v>2</v>
      </c>
      <c r="G316" s="27" t="s">
        <v>187</v>
      </c>
      <c r="H316" s="28" t="s">
        <v>7</v>
      </c>
      <c r="I316" s="29">
        <f>I317</f>
        <v>24060</v>
      </c>
      <c r="J316" s="29">
        <f t="shared" ref="J316:K316" si="263">J317</f>
        <v>25045</v>
      </c>
      <c r="K316" s="29">
        <f t="shared" si="263"/>
        <v>26050</v>
      </c>
      <c r="L316" s="29"/>
      <c r="M316" s="29"/>
      <c r="N316" s="29"/>
      <c r="O316" s="29">
        <f t="shared" si="252"/>
        <v>24060</v>
      </c>
      <c r="P316" s="29">
        <f t="shared" si="253"/>
        <v>25045</v>
      </c>
      <c r="Q316" s="29">
        <f t="shared" si="254"/>
        <v>26050</v>
      </c>
    </row>
    <row r="317" spans="1:17" ht="22.5" x14ac:dyDescent="0.2">
      <c r="A317" s="22" t="s">
        <v>81</v>
      </c>
      <c r="B317" s="23">
        <v>78</v>
      </c>
      <c r="C317" s="24">
        <v>702</v>
      </c>
      <c r="D317" s="25" t="s">
        <v>155</v>
      </c>
      <c r="E317" s="26" t="s">
        <v>3</v>
      </c>
      <c r="F317" s="25" t="s">
        <v>2</v>
      </c>
      <c r="G317" s="27" t="s">
        <v>187</v>
      </c>
      <c r="H317" s="28">
        <v>600</v>
      </c>
      <c r="I317" s="29">
        <f>I318</f>
        <v>24060</v>
      </c>
      <c r="J317" s="29">
        <f t="shared" ref="J317:K317" si="264">J318</f>
        <v>25045</v>
      </c>
      <c r="K317" s="29">
        <f t="shared" si="264"/>
        <v>26050</v>
      </c>
      <c r="L317" s="29"/>
      <c r="M317" s="29"/>
      <c r="N317" s="29"/>
      <c r="O317" s="29">
        <f t="shared" si="252"/>
        <v>24060</v>
      </c>
      <c r="P317" s="29">
        <f t="shared" si="253"/>
        <v>25045</v>
      </c>
      <c r="Q317" s="29">
        <f t="shared" si="254"/>
        <v>26050</v>
      </c>
    </row>
    <row r="318" spans="1:17" x14ac:dyDescent="0.2">
      <c r="A318" s="22" t="s">
        <v>156</v>
      </c>
      <c r="B318" s="23">
        <v>78</v>
      </c>
      <c r="C318" s="24">
        <v>702</v>
      </c>
      <c r="D318" s="25" t="s">
        <v>155</v>
      </c>
      <c r="E318" s="26" t="s">
        <v>3</v>
      </c>
      <c r="F318" s="25" t="s">
        <v>2</v>
      </c>
      <c r="G318" s="27" t="s">
        <v>187</v>
      </c>
      <c r="H318" s="28">
        <v>610</v>
      </c>
      <c r="I318" s="29">
        <v>24060</v>
      </c>
      <c r="J318" s="29">
        <v>25045</v>
      </c>
      <c r="K318" s="29">
        <v>26050</v>
      </c>
      <c r="L318" s="29"/>
      <c r="M318" s="29"/>
      <c r="N318" s="29"/>
      <c r="O318" s="29">
        <f t="shared" si="252"/>
        <v>24060</v>
      </c>
      <c r="P318" s="29">
        <f t="shared" si="253"/>
        <v>25045</v>
      </c>
      <c r="Q318" s="29">
        <f t="shared" si="254"/>
        <v>26050</v>
      </c>
    </row>
    <row r="319" spans="1:17" s="7" customFormat="1" x14ac:dyDescent="0.2">
      <c r="A319" s="22" t="s">
        <v>197</v>
      </c>
      <c r="B319" s="23">
        <v>78</v>
      </c>
      <c r="C319" s="24">
        <v>702</v>
      </c>
      <c r="D319" s="25" t="s">
        <v>155</v>
      </c>
      <c r="E319" s="26" t="s">
        <v>3</v>
      </c>
      <c r="F319" s="25" t="s">
        <v>2</v>
      </c>
      <c r="G319" s="27" t="s">
        <v>196</v>
      </c>
      <c r="H319" s="28" t="s">
        <v>7</v>
      </c>
      <c r="I319" s="29">
        <f>I320</f>
        <v>278182</v>
      </c>
      <c r="J319" s="29">
        <f t="shared" ref="J319:K319" si="265">J320</f>
        <v>290857.09999999998</v>
      </c>
      <c r="K319" s="29">
        <f t="shared" si="265"/>
        <v>313327</v>
      </c>
      <c r="L319" s="29">
        <f>L320</f>
        <v>3381.951</v>
      </c>
      <c r="M319" s="29">
        <f t="shared" ref="M319:M320" si="266">M320</f>
        <v>0</v>
      </c>
      <c r="N319" s="29">
        <f t="shared" ref="N319:N320" si="267">N320</f>
        <v>0</v>
      </c>
      <c r="O319" s="29">
        <f t="shared" si="252"/>
        <v>281563.951</v>
      </c>
      <c r="P319" s="29">
        <f t="shared" si="253"/>
        <v>290857.09999999998</v>
      </c>
      <c r="Q319" s="29">
        <f t="shared" si="254"/>
        <v>313327</v>
      </c>
    </row>
    <row r="320" spans="1:17" s="7" customFormat="1" ht="22.5" x14ac:dyDescent="0.2">
      <c r="A320" s="22" t="s">
        <v>81</v>
      </c>
      <c r="B320" s="23">
        <v>78</v>
      </c>
      <c r="C320" s="24">
        <v>702</v>
      </c>
      <c r="D320" s="25" t="s">
        <v>155</v>
      </c>
      <c r="E320" s="26" t="s">
        <v>3</v>
      </c>
      <c r="F320" s="25" t="s">
        <v>2</v>
      </c>
      <c r="G320" s="27" t="s">
        <v>196</v>
      </c>
      <c r="H320" s="28">
        <v>600</v>
      </c>
      <c r="I320" s="29">
        <f>I321</f>
        <v>278182</v>
      </c>
      <c r="J320" s="29">
        <f t="shared" ref="J320:K320" si="268">J321</f>
        <v>290857.09999999998</v>
      </c>
      <c r="K320" s="29">
        <f t="shared" si="268"/>
        <v>313327</v>
      </c>
      <c r="L320" s="29">
        <f>L321</f>
        <v>3381.951</v>
      </c>
      <c r="M320" s="29">
        <f t="shared" si="266"/>
        <v>0</v>
      </c>
      <c r="N320" s="29">
        <f t="shared" si="267"/>
        <v>0</v>
      </c>
      <c r="O320" s="29">
        <f t="shared" si="252"/>
        <v>281563.951</v>
      </c>
      <c r="P320" s="29">
        <f t="shared" si="253"/>
        <v>290857.09999999998</v>
      </c>
      <c r="Q320" s="29">
        <f t="shared" si="254"/>
        <v>313327</v>
      </c>
    </row>
    <row r="321" spans="1:17" s="7" customFormat="1" x14ac:dyDescent="0.2">
      <c r="A321" s="22" t="s">
        <v>156</v>
      </c>
      <c r="B321" s="23">
        <v>78</v>
      </c>
      <c r="C321" s="24">
        <v>702</v>
      </c>
      <c r="D321" s="25" t="s">
        <v>155</v>
      </c>
      <c r="E321" s="26" t="s">
        <v>3</v>
      </c>
      <c r="F321" s="25" t="s">
        <v>2</v>
      </c>
      <c r="G321" s="27" t="s">
        <v>196</v>
      </c>
      <c r="H321" s="28">
        <v>610</v>
      </c>
      <c r="I321" s="29">
        <v>278182</v>
      </c>
      <c r="J321" s="29">
        <v>290857.09999999998</v>
      </c>
      <c r="K321" s="29">
        <v>313327</v>
      </c>
      <c r="L321" s="29">
        <v>3381.951</v>
      </c>
      <c r="M321" s="29">
        <v>0</v>
      </c>
      <c r="N321" s="29">
        <v>0</v>
      </c>
      <c r="O321" s="29">
        <f t="shared" si="252"/>
        <v>281563.951</v>
      </c>
      <c r="P321" s="29">
        <f t="shared" si="253"/>
        <v>290857.09999999998</v>
      </c>
      <c r="Q321" s="29">
        <f t="shared" si="254"/>
        <v>313327</v>
      </c>
    </row>
    <row r="322" spans="1:17" ht="22.5" x14ac:dyDescent="0.2">
      <c r="A322" s="22" t="s">
        <v>186</v>
      </c>
      <c r="B322" s="23">
        <v>78</v>
      </c>
      <c r="C322" s="24">
        <v>702</v>
      </c>
      <c r="D322" s="25" t="s">
        <v>155</v>
      </c>
      <c r="E322" s="26" t="s">
        <v>3</v>
      </c>
      <c r="F322" s="25" t="s">
        <v>2</v>
      </c>
      <c r="G322" s="27" t="s">
        <v>185</v>
      </c>
      <c r="H322" s="28" t="s">
        <v>7</v>
      </c>
      <c r="I322" s="29">
        <f>I323</f>
        <v>6915.2</v>
      </c>
      <c r="J322" s="29">
        <f t="shared" ref="J322:K322" si="269">J323</f>
        <v>7053.2</v>
      </c>
      <c r="K322" s="29">
        <f t="shared" si="269"/>
        <v>7135.3</v>
      </c>
      <c r="L322" s="29"/>
      <c r="M322" s="29"/>
      <c r="N322" s="29"/>
      <c r="O322" s="29">
        <f t="shared" si="252"/>
        <v>6915.2</v>
      </c>
      <c r="P322" s="29">
        <f t="shared" si="253"/>
        <v>7053.2</v>
      </c>
      <c r="Q322" s="29">
        <f t="shared" si="254"/>
        <v>7135.3</v>
      </c>
    </row>
    <row r="323" spans="1:17" ht="22.5" x14ac:dyDescent="0.2">
      <c r="A323" s="22" t="s">
        <v>81</v>
      </c>
      <c r="B323" s="23">
        <v>78</v>
      </c>
      <c r="C323" s="24">
        <v>702</v>
      </c>
      <c r="D323" s="25" t="s">
        <v>155</v>
      </c>
      <c r="E323" s="26" t="s">
        <v>3</v>
      </c>
      <c r="F323" s="25" t="s">
        <v>2</v>
      </c>
      <c r="G323" s="27" t="s">
        <v>185</v>
      </c>
      <c r="H323" s="28">
        <v>600</v>
      </c>
      <c r="I323" s="29">
        <f>I324</f>
        <v>6915.2</v>
      </c>
      <c r="J323" s="29">
        <f t="shared" ref="J323:K323" si="270">J324</f>
        <v>7053.2</v>
      </c>
      <c r="K323" s="29">
        <f t="shared" si="270"/>
        <v>7135.3</v>
      </c>
      <c r="L323" s="29"/>
      <c r="M323" s="29"/>
      <c r="N323" s="29"/>
      <c r="O323" s="29">
        <f t="shared" si="252"/>
        <v>6915.2</v>
      </c>
      <c r="P323" s="29">
        <f t="shared" si="253"/>
        <v>7053.2</v>
      </c>
      <c r="Q323" s="29">
        <f t="shared" si="254"/>
        <v>7135.3</v>
      </c>
    </row>
    <row r="324" spans="1:17" x14ac:dyDescent="0.2">
      <c r="A324" s="22" t="s">
        <v>156</v>
      </c>
      <c r="B324" s="23">
        <v>78</v>
      </c>
      <c r="C324" s="24">
        <v>702</v>
      </c>
      <c r="D324" s="25" t="s">
        <v>155</v>
      </c>
      <c r="E324" s="26" t="s">
        <v>3</v>
      </c>
      <c r="F324" s="25" t="s">
        <v>2</v>
      </c>
      <c r="G324" s="27" t="s">
        <v>185</v>
      </c>
      <c r="H324" s="28">
        <v>610</v>
      </c>
      <c r="I324" s="29">
        <v>6915.2</v>
      </c>
      <c r="J324" s="29">
        <v>7053.2</v>
      </c>
      <c r="K324" s="29">
        <v>7135.3</v>
      </c>
      <c r="L324" s="29"/>
      <c r="M324" s="29"/>
      <c r="N324" s="29"/>
      <c r="O324" s="29">
        <f t="shared" si="252"/>
        <v>6915.2</v>
      </c>
      <c r="P324" s="29">
        <f t="shared" si="253"/>
        <v>7053.2</v>
      </c>
      <c r="Q324" s="29">
        <f t="shared" si="254"/>
        <v>7135.3</v>
      </c>
    </row>
    <row r="325" spans="1:17" x14ac:dyDescent="0.2">
      <c r="A325" s="22" t="s">
        <v>195</v>
      </c>
      <c r="B325" s="23">
        <v>78</v>
      </c>
      <c r="C325" s="24">
        <v>702</v>
      </c>
      <c r="D325" s="25" t="s">
        <v>155</v>
      </c>
      <c r="E325" s="26" t="s">
        <v>3</v>
      </c>
      <c r="F325" s="25" t="s">
        <v>2</v>
      </c>
      <c r="G325" s="27" t="s">
        <v>194</v>
      </c>
      <c r="H325" s="28" t="s">
        <v>7</v>
      </c>
      <c r="I325" s="29">
        <f>I326</f>
        <v>200</v>
      </c>
      <c r="J325" s="29">
        <f t="shared" ref="J325:K325" si="271">J326</f>
        <v>100</v>
      </c>
      <c r="K325" s="29">
        <f t="shared" si="271"/>
        <v>100</v>
      </c>
      <c r="L325" s="29"/>
      <c r="M325" s="29"/>
      <c r="N325" s="29"/>
      <c r="O325" s="29">
        <f t="shared" si="252"/>
        <v>200</v>
      </c>
      <c r="P325" s="29">
        <f t="shared" si="253"/>
        <v>100</v>
      </c>
      <c r="Q325" s="29">
        <f t="shared" si="254"/>
        <v>100</v>
      </c>
    </row>
    <row r="326" spans="1:17" ht="22.5" x14ac:dyDescent="0.2">
      <c r="A326" s="22" t="s">
        <v>81</v>
      </c>
      <c r="B326" s="23">
        <v>78</v>
      </c>
      <c r="C326" s="24">
        <v>702</v>
      </c>
      <c r="D326" s="25" t="s">
        <v>155</v>
      </c>
      <c r="E326" s="26" t="s">
        <v>3</v>
      </c>
      <c r="F326" s="25" t="s">
        <v>2</v>
      </c>
      <c r="G326" s="27" t="s">
        <v>194</v>
      </c>
      <c r="H326" s="28">
        <v>600</v>
      </c>
      <c r="I326" s="29">
        <f>I327</f>
        <v>200</v>
      </c>
      <c r="J326" s="29">
        <f t="shared" ref="J326:K326" si="272">J327</f>
        <v>100</v>
      </c>
      <c r="K326" s="29">
        <f t="shared" si="272"/>
        <v>100</v>
      </c>
      <c r="L326" s="29"/>
      <c r="M326" s="29"/>
      <c r="N326" s="29"/>
      <c r="O326" s="29">
        <f t="shared" si="252"/>
        <v>200</v>
      </c>
      <c r="P326" s="29">
        <f t="shared" si="253"/>
        <v>100</v>
      </c>
      <c r="Q326" s="29">
        <f t="shared" si="254"/>
        <v>100</v>
      </c>
    </row>
    <row r="327" spans="1:17" x14ac:dyDescent="0.2">
      <c r="A327" s="22" t="s">
        <v>156</v>
      </c>
      <c r="B327" s="23">
        <v>78</v>
      </c>
      <c r="C327" s="24">
        <v>702</v>
      </c>
      <c r="D327" s="25" t="s">
        <v>155</v>
      </c>
      <c r="E327" s="26" t="s">
        <v>3</v>
      </c>
      <c r="F327" s="25" t="s">
        <v>2</v>
      </c>
      <c r="G327" s="27" t="s">
        <v>194</v>
      </c>
      <c r="H327" s="28">
        <v>610</v>
      </c>
      <c r="I327" s="29">
        <v>200</v>
      </c>
      <c r="J327" s="29">
        <v>100</v>
      </c>
      <c r="K327" s="29">
        <v>100</v>
      </c>
      <c r="L327" s="29"/>
      <c r="M327" s="29"/>
      <c r="N327" s="29"/>
      <c r="O327" s="29">
        <f t="shared" si="252"/>
        <v>200</v>
      </c>
      <c r="P327" s="29">
        <f t="shared" si="253"/>
        <v>100</v>
      </c>
      <c r="Q327" s="29">
        <f t="shared" si="254"/>
        <v>100</v>
      </c>
    </row>
    <row r="328" spans="1:17" ht="33.75" x14ac:dyDescent="0.2">
      <c r="A328" s="22" t="s">
        <v>409</v>
      </c>
      <c r="B328" s="23">
        <v>78</v>
      </c>
      <c r="C328" s="24">
        <v>702</v>
      </c>
      <c r="D328" s="25" t="s">
        <v>155</v>
      </c>
      <c r="E328" s="26" t="s">
        <v>3</v>
      </c>
      <c r="F328" s="25" t="s">
        <v>2</v>
      </c>
      <c r="G328" s="27">
        <v>80640</v>
      </c>
      <c r="H328" s="28"/>
      <c r="I328" s="29">
        <f>I329</f>
        <v>0</v>
      </c>
      <c r="J328" s="29">
        <f t="shared" ref="J328:K329" si="273">J329</f>
        <v>0</v>
      </c>
      <c r="K328" s="29">
        <f t="shared" si="273"/>
        <v>0</v>
      </c>
      <c r="L328" s="29">
        <f t="shared" ref="L328" si="274">L329</f>
        <v>871.40000000000009</v>
      </c>
      <c r="M328" s="29">
        <f t="shared" ref="M328" si="275">M329</f>
        <v>0</v>
      </c>
      <c r="N328" s="29">
        <f t="shared" ref="N328" si="276">N329</f>
        <v>0</v>
      </c>
      <c r="O328" s="29">
        <f t="shared" ref="O328:O330" si="277">I328+L328</f>
        <v>871.40000000000009</v>
      </c>
      <c r="P328" s="29">
        <f t="shared" ref="P328:P330" si="278">J328+M328</f>
        <v>0</v>
      </c>
      <c r="Q328" s="29">
        <f t="shared" ref="Q328:Q330" si="279">K328+N328</f>
        <v>0</v>
      </c>
    </row>
    <row r="329" spans="1:17" ht="22.5" x14ac:dyDescent="0.2">
      <c r="A329" s="22" t="s">
        <v>81</v>
      </c>
      <c r="B329" s="23">
        <v>78</v>
      </c>
      <c r="C329" s="24">
        <v>702</v>
      </c>
      <c r="D329" s="25" t="s">
        <v>155</v>
      </c>
      <c r="E329" s="26" t="s">
        <v>3</v>
      </c>
      <c r="F329" s="25" t="s">
        <v>2</v>
      </c>
      <c r="G329" s="27">
        <v>80640</v>
      </c>
      <c r="H329" s="28">
        <v>600</v>
      </c>
      <c r="I329" s="29">
        <f>I330</f>
        <v>0</v>
      </c>
      <c r="J329" s="29">
        <f t="shared" si="273"/>
        <v>0</v>
      </c>
      <c r="K329" s="29">
        <f t="shared" si="273"/>
        <v>0</v>
      </c>
      <c r="L329" s="29">
        <f t="shared" ref="L329" si="280">L330</f>
        <v>871.40000000000009</v>
      </c>
      <c r="M329" s="29">
        <f t="shared" ref="M329" si="281">M330</f>
        <v>0</v>
      </c>
      <c r="N329" s="29">
        <f t="shared" ref="N329" si="282">N330</f>
        <v>0</v>
      </c>
      <c r="O329" s="29">
        <f t="shared" si="277"/>
        <v>871.40000000000009</v>
      </c>
      <c r="P329" s="29">
        <f t="shared" si="278"/>
        <v>0</v>
      </c>
      <c r="Q329" s="29">
        <f t="shared" si="279"/>
        <v>0</v>
      </c>
    </row>
    <row r="330" spans="1:17" x14ac:dyDescent="0.2">
      <c r="A330" s="22" t="s">
        <v>156</v>
      </c>
      <c r="B330" s="23">
        <v>78</v>
      </c>
      <c r="C330" s="24">
        <v>702</v>
      </c>
      <c r="D330" s="25" t="s">
        <v>155</v>
      </c>
      <c r="E330" s="26" t="s">
        <v>3</v>
      </c>
      <c r="F330" s="25" t="s">
        <v>2</v>
      </c>
      <c r="G330" s="27">
        <v>80640</v>
      </c>
      <c r="H330" s="28">
        <v>610</v>
      </c>
      <c r="I330" s="29">
        <v>0</v>
      </c>
      <c r="J330" s="29">
        <v>0</v>
      </c>
      <c r="K330" s="29">
        <v>0</v>
      </c>
      <c r="L330" s="29">
        <f>166.8+704.6</f>
        <v>871.40000000000009</v>
      </c>
      <c r="M330" s="29">
        <v>0</v>
      </c>
      <c r="N330" s="29">
        <v>0</v>
      </c>
      <c r="O330" s="29">
        <f t="shared" si="277"/>
        <v>871.40000000000009</v>
      </c>
      <c r="P330" s="29">
        <f t="shared" si="278"/>
        <v>0</v>
      </c>
      <c r="Q330" s="29">
        <f t="shared" si="279"/>
        <v>0</v>
      </c>
    </row>
    <row r="331" spans="1:17" x14ac:dyDescent="0.2">
      <c r="A331" s="22" t="s">
        <v>193</v>
      </c>
      <c r="B331" s="23">
        <v>78</v>
      </c>
      <c r="C331" s="24">
        <v>702</v>
      </c>
      <c r="D331" s="25" t="s">
        <v>155</v>
      </c>
      <c r="E331" s="26" t="s">
        <v>3</v>
      </c>
      <c r="F331" s="25" t="s">
        <v>2</v>
      </c>
      <c r="G331" s="27" t="s">
        <v>192</v>
      </c>
      <c r="H331" s="28" t="s">
        <v>7</v>
      </c>
      <c r="I331" s="29">
        <f>I332+I334</f>
        <v>791.2</v>
      </c>
      <c r="J331" s="29">
        <f t="shared" ref="J331:K331" si="283">J332+J334</f>
        <v>150</v>
      </c>
      <c r="K331" s="29">
        <f t="shared" si="283"/>
        <v>150</v>
      </c>
      <c r="L331" s="29">
        <f>L332+L334</f>
        <v>3.89514</v>
      </c>
      <c r="M331" s="29">
        <f t="shared" ref="M331:N331" si="284">M332+M334</f>
        <v>0</v>
      </c>
      <c r="N331" s="29">
        <f t="shared" si="284"/>
        <v>0</v>
      </c>
      <c r="O331" s="29">
        <f t="shared" si="252"/>
        <v>795.09514000000001</v>
      </c>
      <c r="P331" s="29">
        <f t="shared" si="253"/>
        <v>150</v>
      </c>
      <c r="Q331" s="29">
        <f t="shared" si="254"/>
        <v>150</v>
      </c>
    </row>
    <row r="332" spans="1:17" x14ac:dyDescent="0.2">
      <c r="A332" s="22" t="s">
        <v>40</v>
      </c>
      <c r="B332" s="23">
        <v>78</v>
      </c>
      <c r="C332" s="24">
        <v>702</v>
      </c>
      <c r="D332" s="25" t="s">
        <v>155</v>
      </c>
      <c r="E332" s="26" t="s">
        <v>3</v>
      </c>
      <c r="F332" s="25" t="s">
        <v>2</v>
      </c>
      <c r="G332" s="27" t="s">
        <v>192</v>
      </c>
      <c r="H332" s="28">
        <v>300</v>
      </c>
      <c r="I332" s="29">
        <f>I333</f>
        <v>100</v>
      </c>
      <c r="J332" s="29">
        <f t="shared" ref="J332:K332" si="285">J333</f>
        <v>50</v>
      </c>
      <c r="K332" s="29">
        <f t="shared" si="285"/>
        <v>50</v>
      </c>
      <c r="L332" s="29"/>
      <c r="M332" s="29"/>
      <c r="N332" s="29"/>
      <c r="O332" s="29">
        <f t="shared" si="252"/>
        <v>100</v>
      </c>
      <c r="P332" s="29">
        <f t="shared" si="253"/>
        <v>50</v>
      </c>
      <c r="Q332" s="29">
        <f t="shared" si="254"/>
        <v>50</v>
      </c>
    </row>
    <row r="333" spans="1:17" ht="22.5" x14ac:dyDescent="0.2">
      <c r="A333" s="22" t="s">
        <v>44</v>
      </c>
      <c r="B333" s="23">
        <v>78</v>
      </c>
      <c r="C333" s="24">
        <v>702</v>
      </c>
      <c r="D333" s="25" t="s">
        <v>155</v>
      </c>
      <c r="E333" s="26" t="s">
        <v>3</v>
      </c>
      <c r="F333" s="25" t="s">
        <v>2</v>
      </c>
      <c r="G333" s="27" t="s">
        <v>192</v>
      </c>
      <c r="H333" s="28">
        <v>320</v>
      </c>
      <c r="I333" s="29">
        <v>100</v>
      </c>
      <c r="J333" s="29">
        <v>50</v>
      </c>
      <c r="K333" s="29">
        <v>50</v>
      </c>
      <c r="L333" s="29"/>
      <c r="M333" s="29"/>
      <c r="N333" s="29"/>
      <c r="O333" s="29">
        <f t="shared" si="252"/>
        <v>100</v>
      </c>
      <c r="P333" s="29">
        <f t="shared" si="253"/>
        <v>50</v>
      </c>
      <c r="Q333" s="29">
        <f t="shared" si="254"/>
        <v>50</v>
      </c>
    </row>
    <row r="334" spans="1:17" s="7" customFormat="1" ht="22.5" x14ac:dyDescent="0.2">
      <c r="A334" s="22" t="s">
        <v>81</v>
      </c>
      <c r="B334" s="23">
        <v>78</v>
      </c>
      <c r="C334" s="24">
        <v>702</v>
      </c>
      <c r="D334" s="25" t="s">
        <v>155</v>
      </c>
      <c r="E334" s="26" t="s">
        <v>3</v>
      </c>
      <c r="F334" s="25" t="s">
        <v>2</v>
      </c>
      <c r="G334" s="27" t="s">
        <v>192</v>
      </c>
      <c r="H334" s="28">
        <v>600</v>
      </c>
      <c r="I334" s="29">
        <f>I335</f>
        <v>691.2</v>
      </c>
      <c r="J334" s="29">
        <f t="shared" ref="J334:K334" si="286">J335</f>
        <v>100</v>
      </c>
      <c r="K334" s="29">
        <f t="shared" si="286"/>
        <v>100</v>
      </c>
      <c r="L334" s="29">
        <f>L335</f>
        <v>3.89514</v>
      </c>
      <c r="M334" s="29">
        <f t="shared" ref="M334:N334" si="287">M335</f>
        <v>0</v>
      </c>
      <c r="N334" s="29">
        <f t="shared" si="287"/>
        <v>0</v>
      </c>
      <c r="O334" s="29">
        <f t="shared" si="252"/>
        <v>695.09514000000001</v>
      </c>
      <c r="P334" s="29">
        <f t="shared" si="253"/>
        <v>100</v>
      </c>
      <c r="Q334" s="29">
        <f t="shared" si="254"/>
        <v>100</v>
      </c>
    </row>
    <row r="335" spans="1:17" s="7" customFormat="1" x14ac:dyDescent="0.2">
      <c r="A335" s="22" t="s">
        <v>156</v>
      </c>
      <c r="B335" s="23">
        <v>78</v>
      </c>
      <c r="C335" s="24">
        <v>702</v>
      </c>
      <c r="D335" s="25" t="s">
        <v>155</v>
      </c>
      <c r="E335" s="26" t="s">
        <v>3</v>
      </c>
      <c r="F335" s="25" t="s">
        <v>2</v>
      </c>
      <c r="G335" s="27" t="s">
        <v>192</v>
      </c>
      <c r="H335" s="28">
        <v>610</v>
      </c>
      <c r="I335" s="29">
        <v>691.2</v>
      </c>
      <c r="J335" s="29">
        <v>100</v>
      </c>
      <c r="K335" s="29">
        <v>100</v>
      </c>
      <c r="L335" s="29">
        <v>3.89514</v>
      </c>
      <c r="M335" s="29">
        <v>0</v>
      </c>
      <c r="N335" s="29">
        <v>0</v>
      </c>
      <c r="O335" s="29">
        <f t="shared" si="252"/>
        <v>695.09514000000001</v>
      </c>
      <c r="P335" s="29">
        <f t="shared" si="253"/>
        <v>100</v>
      </c>
      <c r="Q335" s="29">
        <f t="shared" si="254"/>
        <v>100</v>
      </c>
    </row>
    <row r="336" spans="1:17" ht="45" x14ac:dyDescent="0.2">
      <c r="A336" s="22" t="s">
        <v>382</v>
      </c>
      <c r="B336" s="23">
        <v>78</v>
      </c>
      <c r="C336" s="24">
        <v>702</v>
      </c>
      <c r="D336" s="25" t="s">
        <v>155</v>
      </c>
      <c r="E336" s="26" t="s">
        <v>3</v>
      </c>
      <c r="F336" s="25" t="s">
        <v>2</v>
      </c>
      <c r="G336" s="27">
        <v>84060</v>
      </c>
      <c r="H336" s="28"/>
      <c r="I336" s="29">
        <f>I337</f>
        <v>1502.7</v>
      </c>
      <c r="J336" s="29">
        <f t="shared" ref="J336:K337" si="288">J337</f>
        <v>1502.7</v>
      </c>
      <c r="K336" s="29">
        <f t="shared" si="288"/>
        <v>1502.7</v>
      </c>
      <c r="L336" s="29"/>
      <c r="M336" s="29"/>
      <c r="N336" s="29"/>
      <c r="O336" s="29">
        <f t="shared" si="252"/>
        <v>1502.7</v>
      </c>
      <c r="P336" s="29">
        <f t="shared" si="253"/>
        <v>1502.7</v>
      </c>
      <c r="Q336" s="29">
        <f t="shared" si="254"/>
        <v>1502.7</v>
      </c>
    </row>
    <row r="337" spans="1:17" ht="22.5" x14ac:dyDescent="0.2">
      <c r="A337" s="22" t="s">
        <v>81</v>
      </c>
      <c r="B337" s="23">
        <v>78</v>
      </c>
      <c r="C337" s="24">
        <v>702</v>
      </c>
      <c r="D337" s="25" t="s">
        <v>155</v>
      </c>
      <c r="E337" s="26" t="s">
        <v>3</v>
      </c>
      <c r="F337" s="25" t="s">
        <v>2</v>
      </c>
      <c r="G337" s="27">
        <v>84060</v>
      </c>
      <c r="H337" s="28">
        <v>600</v>
      </c>
      <c r="I337" s="29">
        <f>I338</f>
        <v>1502.7</v>
      </c>
      <c r="J337" s="29">
        <f t="shared" si="288"/>
        <v>1502.7</v>
      </c>
      <c r="K337" s="29">
        <f t="shared" si="288"/>
        <v>1502.7</v>
      </c>
      <c r="L337" s="29"/>
      <c r="M337" s="29"/>
      <c r="N337" s="29"/>
      <c r="O337" s="29">
        <f t="shared" si="252"/>
        <v>1502.7</v>
      </c>
      <c r="P337" s="29">
        <f t="shared" si="253"/>
        <v>1502.7</v>
      </c>
      <c r="Q337" s="29">
        <f t="shared" si="254"/>
        <v>1502.7</v>
      </c>
    </row>
    <row r="338" spans="1:17" x14ac:dyDescent="0.2">
      <c r="A338" s="22" t="s">
        <v>156</v>
      </c>
      <c r="B338" s="23">
        <v>78</v>
      </c>
      <c r="C338" s="24">
        <v>702</v>
      </c>
      <c r="D338" s="25" t="s">
        <v>155</v>
      </c>
      <c r="E338" s="26" t="s">
        <v>3</v>
      </c>
      <c r="F338" s="25" t="s">
        <v>2</v>
      </c>
      <c r="G338" s="27">
        <v>84060</v>
      </c>
      <c r="H338" s="28">
        <v>610</v>
      </c>
      <c r="I338" s="29">
        <v>1502.7</v>
      </c>
      <c r="J338" s="29">
        <v>1502.7</v>
      </c>
      <c r="K338" s="29">
        <v>1502.7</v>
      </c>
      <c r="L338" s="29"/>
      <c r="M338" s="29"/>
      <c r="N338" s="29"/>
      <c r="O338" s="29">
        <f t="shared" si="252"/>
        <v>1502.7</v>
      </c>
      <c r="P338" s="29">
        <f t="shared" si="253"/>
        <v>1502.7</v>
      </c>
      <c r="Q338" s="29">
        <f t="shared" si="254"/>
        <v>1502.7</v>
      </c>
    </row>
    <row r="339" spans="1:17" ht="56.25" x14ac:dyDescent="0.2">
      <c r="A339" s="22" t="s">
        <v>191</v>
      </c>
      <c r="B339" s="23">
        <v>78</v>
      </c>
      <c r="C339" s="24">
        <v>702</v>
      </c>
      <c r="D339" s="25" t="s">
        <v>155</v>
      </c>
      <c r="E339" s="26" t="s">
        <v>3</v>
      </c>
      <c r="F339" s="25" t="s">
        <v>2</v>
      </c>
      <c r="G339" s="27" t="s">
        <v>190</v>
      </c>
      <c r="H339" s="28" t="s">
        <v>7</v>
      </c>
      <c r="I339" s="29">
        <f>I340</f>
        <v>135132.5</v>
      </c>
      <c r="J339" s="29">
        <f t="shared" ref="J339:K339" si="289">J340</f>
        <v>139602</v>
      </c>
      <c r="K339" s="29">
        <f t="shared" si="289"/>
        <v>143477</v>
      </c>
      <c r="L339" s="29"/>
      <c r="M339" s="29"/>
      <c r="N339" s="29"/>
      <c r="O339" s="29">
        <f t="shared" si="252"/>
        <v>135132.5</v>
      </c>
      <c r="P339" s="29">
        <f t="shared" si="253"/>
        <v>139602</v>
      </c>
      <c r="Q339" s="29">
        <f t="shared" si="254"/>
        <v>143477</v>
      </c>
    </row>
    <row r="340" spans="1:17" ht="22.5" x14ac:dyDescent="0.2">
      <c r="A340" s="22" t="s">
        <v>81</v>
      </c>
      <c r="B340" s="23">
        <v>78</v>
      </c>
      <c r="C340" s="24">
        <v>702</v>
      </c>
      <c r="D340" s="25" t="s">
        <v>155</v>
      </c>
      <c r="E340" s="26" t="s">
        <v>3</v>
      </c>
      <c r="F340" s="25" t="s">
        <v>2</v>
      </c>
      <c r="G340" s="27" t="s">
        <v>190</v>
      </c>
      <c r="H340" s="28">
        <v>600</v>
      </c>
      <c r="I340" s="29">
        <f>I341</f>
        <v>135132.5</v>
      </c>
      <c r="J340" s="29">
        <f t="shared" ref="J340:K340" si="290">J341</f>
        <v>139602</v>
      </c>
      <c r="K340" s="29">
        <f t="shared" si="290"/>
        <v>143477</v>
      </c>
      <c r="L340" s="29"/>
      <c r="M340" s="29"/>
      <c r="N340" s="29"/>
      <c r="O340" s="29">
        <f t="shared" si="252"/>
        <v>135132.5</v>
      </c>
      <c r="P340" s="29">
        <f t="shared" si="253"/>
        <v>139602</v>
      </c>
      <c r="Q340" s="29">
        <f t="shared" si="254"/>
        <v>143477</v>
      </c>
    </row>
    <row r="341" spans="1:17" x14ac:dyDescent="0.2">
      <c r="A341" s="22" t="s">
        <v>156</v>
      </c>
      <c r="B341" s="23">
        <v>78</v>
      </c>
      <c r="C341" s="24">
        <v>702</v>
      </c>
      <c r="D341" s="25" t="s">
        <v>155</v>
      </c>
      <c r="E341" s="26" t="s">
        <v>3</v>
      </c>
      <c r="F341" s="25" t="s">
        <v>2</v>
      </c>
      <c r="G341" s="27" t="s">
        <v>190</v>
      </c>
      <c r="H341" s="28">
        <v>610</v>
      </c>
      <c r="I341" s="29">
        <v>135132.5</v>
      </c>
      <c r="J341" s="29">
        <v>139602</v>
      </c>
      <c r="K341" s="29">
        <v>143477</v>
      </c>
      <c r="L341" s="29"/>
      <c r="M341" s="29"/>
      <c r="N341" s="29"/>
      <c r="O341" s="29">
        <f t="shared" si="252"/>
        <v>135132.5</v>
      </c>
      <c r="P341" s="29">
        <f t="shared" si="253"/>
        <v>139602</v>
      </c>
      <c r="Q341" s="29">
        <f t="shared" si="254"/>
        <v>143477</v>
      </c>
    </row>
    <row r="342" spans="1:17" ht="22.5" x14ac:dyDescent="0.2">
      <c r="A342" s="36" t="s">
        <v>321</v>
      </c>
      <c r="B342" s="23">
        <v>78</v>
      </c>
      <c r="C342" s="24">
        <v>702</v>
      </c>
      <c r="D342" s="25" t="s">
        <v>155</v>
      </c>
      <c r="E342" s="26" t="s">
        <v>3</v>
      </c>
      <c r="F342" s="25" t="s">
        <v>2</v>
      </c>
      <c r="G342" s="27" t="s">
        <v>320</v>
      </c>
      <c r="H342" s="28"/>
      <c r="I342" s="29">
        <f>I343</f>
        <v>500</v>
      </c>
      <c r="J342" s="29">
        <f t="shared" ref="J342:K342" si="291">J343</f>
        <v>500</v>
      </c>
      <c r="K342" s="29">
        <f t="shared" si="291"/>
        <v>500</v>
      </c>
      <c r="L342" s="29"/>
      <c r="M342" s="29"/>
      <c r="N342" s="29"/>
      <c r="O342" s="29">
        <f t="shared" si="252"/>
        <v>500</v>
      </c>
      <c r="P342" s="29">
        <f t="shared" si="253"/>
        <v>500</v>
      </c>
      <c r="Q342" s="29">
        <f t="shared" si="254"/>
        <v>500</v>
      </c>
    </row>
    <row r="343" spans="1:17" ht="22.5" x14ac:dyDescent="0.2">
      <c r="A343" s="22" t="s">
        <v>81</v>
      </c>
      <c r="B343" s="23">
        <v>78</v>
      </c>
      <c r="C343" s="24">
        <v>702</v>
      </c>
      <c r="D343" s="25" t="s">
        <v>155</v>
      </c>
      <c r="E343" s="26" t="s">
        <v>3</v>
      </c>
      <c r="F343" s="25" t="s">
        <v>2</v>
      </c>
      <c r="G343" s="27" t="s">
        <v>320</v>
      </c>
      <c r="H343" s="28">
        <v>600</v>
      </c>
      <c r="I343" s="29">
        <f>I344</f>
        <v>500</v>
      </c>
      <c r="J343" s="29">
        <f t="shared" ref="J343:K343" si="292">J344</f>
        <v>500</v>
      </c>
      <c r="K343" s="29">
        <f t="shared" si="292"/>
        <v>500</v>
      </c>
      <c r="L343" s="29"/>
      <c r="M343" s="29"/>
      <c r="N343" s="29"/>
      <c r="O343" s="29">
        <f t="shared" si="252"/>
        <v>500</v>
      </c>
      <c r="P343" s="29">
        <f t="shared" si="253"/>
        <v>500</v>
      </c>
      <c r="Q343" s="29">
        <f t="shared" si="254"/>
        <v>500</v>
      </c>
    </row>
    <row r="344" spans="1:17" x14ac:dyDescent="0.2">
      <c r="A344" s="22" t="s">
        <v>156</v>
      </c>
      <c r="B344" s="23">
        <v>78</v>
      </c>
      <c r="C344" s="24">
        <v>702</v>
      </c>
      <c r="D344" s="25" t="s">
        <v>155</v>
      </c>
      <c r="E344" s="26" t="s">
        <v>3</v>
      </c>
      <c r="F344" s="25" t="s">
        <v>2</v>
      </c>
      <c r="G344" s="27" t="s">
        <v>320</v>
      </c>
      <c r="H344" s="28">
        <v>610</v>
      </c>
      <c r="I344" s="29">
        <v>500</v>
      </c>
      <c r="J344" s="29">
        <v>500</v>
      </c>
      <c r="K344" s="29">
        <v>500</v>
      </c>
      <c r="L344" s="29"/>
      <c r="M344" s="29"/>
      <c r="N344" s="29"/>
      <c r="O344" s="29">
        <f t="shared" si="252"/>
        <v>500</v>
      </c>
      <c r="P344" s="29">
        <f t="shared" si="253"/>
        <v>500</v>
      </c>
      <c r="Q344" s="29">
        <f t="shared" si="254"/>
        <v>500</v>
      </c>
    </row>
    <row r="345" spans="1:17" ht="22.5" x14ac:dyDescent="0.2">
      <c r="A345" s="22" t="s">
        <v>322</v>
      </c>
      <c r="B345" s="23">
        <v>78</v>
      </c>
      <c r="C345" s="24">
        <v>702</v>
      </c>
      <c r="D345" s="25" t="s">
        <v>155</v>
      </c>
      <c r="E345" s="26" t="s">
        <v>3</v>
      </c>
      <c r="F345" s="25" t="s">
        <v>2</v>
      </c>
      <c r="G345" s="27" t="s">
        <v>319</v>
      </c>
      <c r="H345" s="28"/>
      <c r="I345" s="29">
        <f>I346</f>
        <v>500</v>
      </c>
      <c r="J345" s="29">
        <f t="shared" ref="J345:K345" si="293">J346</f>
        <v>500</v>
      </c>
      <c r="K345" s="29">
        <f t="shared" si="293"/>
        <v>500</v>
      </c>
      <c r="L345" s="29"/>
      <c r="M345" s="29"/>
      <c r="N345" s="29"/>
      <c r="O345" s="29">
        <f t="shared" si="252"/>
        <v>500</v>
      </c>
      <c r="P345" s="29">
        <f t="shared" si="253"/>
        <v>500</v>
      </c>
      <c r="Q345" s="29">
        <f t="shared" si="254"/>
        <v>500</v>
      </c>
    </row>
    <row r="346" spans="1:17" ht="22.5" x14ac:dyDescent="0.2">
      <c r="A346" s="22" t="s">
        <v>81</v>
      </c>
      <c r="B346" s="23">
        <v>78</v>
      </c>
      <c r="C346" s="24">
        <v>702</v>
      </c>
      <c r="D346" s="25" t="s">
        <v>155</v>
      </c>
      <c r="E346" s="26" t="s">
        <v>3</v>
      </c>
      <c r="F346" s="25" t="s">
        <v>2</v>
      </c>
      <c r="G346" s="27" t="s">
        <v>319</v>
      </c>
      <c r="H346" s="28">
        <v>600</v>
      </c>
      <c r="I346" s="29">
        <f>I347</f>
        <v>500</v>
      </c>
      <c r="J346" s="29">
        <f t="shared" ref="J346:K346" si="294">J347</f>
        <v>500</v>
      </c>
      <c r="K346" s="29">
        <f t="shared" si="294"/>
        <v>500</v>
      </c>
      <c r="L346" s="29"/>
      <c r="M346" s="29"/>
      <c r="N346" s="29"/>
      <c r="O346" s="29">
        <f t="shared" si="252"/>
        <v>500</v>
      </c>
      <c r="P346" s="29">
        <f t="shared" si="253"/>
        <v>500</v>
      </c>
      <c r="Q346" s="29">
        <f t="shared" si="254"/>
        <v>500</v>
      </c>
    </row>
    <row r="347" spans="1:17" x14ac:dyDescent="0.2">
      <c r="A347" s="22" t="s">
        <v>156</v>
      </c>
      <c r="B347" s="23">
        <v>78</v>
      </c>
      <c r="C347" s="24">
        <v>702</v>
      </c>
      <c r="D347" s="25" t="s">
        <v>155</v>
      </c>
      <c r="E347" s="26" t="s">
        <v>3</v>
      </c>
      <c r="F347" s="25" t="s">
        <v>2</v>
      </c>
      <c r="G347" s="27" t="s">
        <v>319</v>
      </c>
      <c r="H347" s="28">
        <v>610</v>
      </c>
      <c r="I347" s="29">
        <v>500</v>
      </c>
      <c r="J347" s="29">
        <v>500</v>
      </c>
      <c r="K347" s="29">
        <v>500</v>
      </c>
      <c r="L347" s="29"/>
      <c r="M347" s="29"/>
      <c r="N347" s="29"/>
      <c r="O347" s="29">
        <f t="shared" si="252"/>
        <v>500</v>
      </c>
      <c r="P347" s="29">
        <f t="shared" si="253"/>
        <v>500</v>
      </c>
      <c r="Q347" s="29">
        <f t="shared" si="254"/>
        <v>500</v>
      </c>
    </row>
    <row r="348" spans="1:17" ht="22.5" x14ac:dyDescent="0.2">
      <c r="A348" s="22" t="s">
        <v>304</v>
      </c>
      <c r="B348" s="23">
        <v>78</v>
      </c>
      <c r="C348" s="24">
        <v>702</v>
      </c>
      <c r="D348" s="25" t="s">
        <v>155</v>
      </c>
      <c r="E348" s="26" t="s">
        <v>3</v>
      </c>
      <c r="F348" s="25" t="s">
        <v>2</v>
      </c>
      <c r="G348" s="27" t="s">
        <v>303</v>
      </c>
      <c r="H348" s="28"/>
      <c r="I348" s="29">
        <f>I349</f>
        <v>1000</v>
      </c>
      <c r="J348" s="29">
        <f t="shared" ref="J348:K348" si="295">J349</f>
        <v>1000</v>
      </c>
      <c r="K348" s="29">
        <f t="shared" si="295"/>
        <v>1000</v>
      </c>
      <c r="L348" s="29"/>
      <c r="M348" s="29"/>
      <c r="N348" s="29"/>
      <c r="O348" s="29">
        <f t="shared" si="252"/>
        <v>1000</v>
      </c>
      <c r="P348" s="29">
        <f t="shared" si="253"/>
        <v>1000</v>
      </c>
      <c r="Q348" s="29">
        <f t="shared" si="254"/>
        <v>1000</v>
      </c>
    </row>
    <row r="349" spans="1:17" ht="22.5" x14ac:dyDescent="0.2">
      <c r="A349" s="22" t="s">
        <v>81</v>
      </c>
      <c r="B349" s="23">
        <v>78</v>
      </c>
      <c r="C349" s="24">
        <v>702</v>
      </c>
      <c r="D349" s="25" t="s">
        <v>155</v>
      </c>
      <c r="E349" s="26" t="s">
        <v>3</v>
      </c>
      <c r="F349" s="25" t="s">
        <v>2</v>
      </c>
      <c r="G349" s="27" t="s">
        <v>303</v>
      </c>
      <c r="H349" s="28">
        <v>600</v>
      </c>
      <c r="I349" s="29">
        <f>I350</f>
        <v>1000</v>
      </c>
      <c r="J349" s="29">
        <f t="shared" ref="J349:K349" si="296">J350</f>
        <v>1000</v>
      </c>
      <c r="K349" s="29">
        <f t="shared" si="296"/>
        <v>1000</v>
      </c>
      <c r="L349" s="29"/>
      <c r="M349" s="29"/>
      <c r="N349" s="29"/>
      <c r="O349" s="29">
        <f t="shared" si="252"/>
        <v>1000</v>
      </c>
      <c r="P349" s="29">
        <f t="shared" si="253"/>
        <v>1000</v>
      </c>
      <c r="Q349" s="29">
        <f t="shared" si="254"/>
        <v>1000</v>
      </c>
    </row>
    <row r="350" spans="1:17" x14ac:dyDescent="0.2">
      <c r="A350" s="22" t="s">
        <v>156</v>
      </c>
      <c r="B350" s="23">
        <v>78</v>
      </c>
      <c r="C350" s="24">
        <v>702</v>
      </c>
      <c r="D350" s="25" t="s">
        <v>155</v>
      </c>
      <c r="E350" s="26" t="s">
        <v>3</v>
      </c>
      <c r="F350" s="25" t="s">
        <v>2</v>
      </c>
      <c r="G350" s="27" t="s">
        <v>303</v>
      </c>
      <c r="H350" s="28">
        <v>610</v>
      </c>
      <c r="I350" s="29">
        <v>1000</v>
      </c>
      <c r="J350" s="29">
        <v>1000</v>
      </c>
      <c r="K350" s="29">
        <v>1000</v>
      </c>
      <c r="L350" s="29"/>
      <c r="M350" s="29"/>
      <c r="N350" s="29"/>
      <c r="O350" s="29">
        <f t="shared" si="252"/>
        <v>1000</v>
      </c>
      <c r="P350" s="29">
        <f t="shared" si="253"/>
        <v>1000</v>
      </c>
      <c r="Q350" s="29">
        <f t="shared" si="254"/>
        <v>1000</v>
      </c>
    </row>
    <row r="351" spans="1:17" s="7" customFormat="1" x14ac:dyDescent="0.2">
      <c r="A351" s="22" t="s">
        <v>317</v>
      </c>
      <c r="B351" s="23">
        <v>78</v>
      </c>
      <c r="C351" s="24">
        <v>702</v>
      </c>
      <c r="D351" s="25" t="s">
        <v>155</v>
      </c>
      <c r="E351" s="26" t="s">
        <v>3</v>
      </c>
      <c r="F351" s="25" t="s">
        <v>315</v>
      </c>
      <c r="G351" s="27"/>
      <c r="H351" s="28"/>
      <c r="I351" s="29">
        <f>I352</f>
        <v>1600</v>
      </c>
      <c r="J351" s="29">
        <f t="shared" ref="J351:K351" si="297">J352</f>
        <v>1600</v>
      </c>
      <c r="K351" s="29">
        <f t="shared" si="297"/>
        <v>1600</v>
      </c>
      <c r="L351" s="29">
        <f>L352</f>
        <v>141.73211000000001</v>
      </c>
      <c r="M351" s="29">
        <f t="shared" ref="M351:N351" si="298">M352</f>
        <v>0</v>
      </c>
      <c r="N351" s="29">
        <f t="shared" si="298"/>
        <v>0</v>
      </c>
      <c r="O351" s="29">
        <f t="shared" si="252"/>
        <v>1741.7321099999999</v>
      </c>
      <c r="P351" s="29">
        <f t="shared" si="253"/>
        <v>1600</v>
      </c>
      <c r="Q351" s="29">
        <f t="shared" si="254"/>
        <v>1600</v>
      </c>
    </row>
    <row r="352" spans="1:17" s="7" customFormat="1" ht="34.5" customHeight="1" x14ac:dyDescent="0.2">
      <c r="A352" s="22" t="s">
        <v>316</v>
      </c>
      <c r="B352" s="23">
        <v>78</v>
      </c>
      <c r="C352" s="24">
        <v>702</v>
      </c>
      <c r="D352" s="25" t="s">
        <v>155</v>
      </c>
      <c r="E352" s="26" t="s">
        <v>3</v>
      </c>
      <c r="F352" s="25" t="s">
        <v>315</v>
      </c>
      <c r="G352" s="27">
        <v>84150</v>
      </c>
      <c r="H352" s="28"/>
      <c r="I352" s="29">
        <f>I353</f>
        <v>1600</v>
      </c>
      <c r="J352" s="29">
        <f t="shared" ref="J352:K352" si="299">J353</f>
        <v>1600</v>
      </c>
      <c r="K352" s="29">
        <f t="shared" si="299"/>
        <v>1600</v>
      </c>
      <c r="L352" s="29">
        <f>L353</f>
        <v>141.73211000000001</v>
      </c>
      <c r="M352" s="29">
        <f t="shared" ref="M352:N353" si="300">M353</f>
        <v>0</v>
      </c>
      <c r="N352" s="29">
        <f t="shared" si="300"/>
        <v>0</v>
      </c>
      <c r="O352" s="29">
        <f t="shared" si="252"/>
        <v>1741.7321099999999</v>
      </c>
      <c r="P352" s="29">
        <f t="shared" si="253"/>
        <v>1600</v>
      </c>
      <c r="Q352" s="29">
        <f t="shared" si="254"/>
        <v>1600</v>
      </c>
    </row>
    <row r="353" spans="1:17" s="7" customFormat="1" ht="26.1" customHeight="1" x14ac:dyDescent="0.2">
      <c r="A353" s="22" t="s">
        <v>81</v>
      </c>
      <c r="B353" s="23">
        <v>78</v>
      </c>
      <c r="C353" s="24">
        <v>702</v>
      </c>
      <c r="D353" s="25" t="s">
        <v>155</v>
      </c>
      <c r="E353" s="26" t="s">
        <v>3</v>
      </c>
      <c r="F353" s="25" t="s">
        <v>315</v>
      </c>
      <c r="G353" s="27">
        <v>84150</v>
      </c>
      <c r="H353" s="28">
        <v>600</v>
      </c>
      <c r="I353" s="29">
        <f>I354</f>
        <v>1600</v>
      </c>
      <c r="J353" s="29">
        <f t="shared" ref="J353:K353" si="301">J354</f>
        <v>1600</v>
      </c>
      <c r="K353" s="29">
        <f t="shared" si="301"/>
        <v>1600</v>
      </c>
      <c r="L353" s="29">
        <f>L354</f>
        <v>141.73211000000001</v>
      </c>
      <c r="M353" s="29">
        <f t="shared" si="300"/>
        <v>0</v>
      </c>
      <c r="N353" s="29">
        <f t="shared" si="300"/>
        <v>0</v>
      </c>
      <c r="O353" s="29">
        <f t="shared" si="252"/>
        <v>1741.7321099999999</v>
      </c>
      <c r="P353" s="29">
        <f t="shared" si="253"/>
        <v>1600</v>
      </c>
      <c r="Q353" s="29">
        <f t="shared" si="254"/>
        <v>1600</v>
      </c>
    </row>
    <row r="354" spans="1:17" s="7" customFormat="1" x14ac:dyDescent="0.2">
      <c r="A354" s="22" t="s">
        <v>156</v>
      </c>
      <c r="B354" s="23">
        <v>78</v>
      </c>
      <c r="C354" s="24">
        <v>702</v>
      </c>
      <c r="D354" s="25" t="s">
        <v>155</v>
      </c>
      <c r="E354" s="26" t="s">
        <v>3</v>
      </c>
      <c r="F354" s="25" t="s">
        <v>315</v>
      </c>
      <c r="G354" s="27">
        <v>84150</v>
      </c>
      <c r="H354" s="28">
        <v>610</v>
      </c>
      <c r="I354" s="29">
        <v>1600</v>
      </c>
      <c r="J354" s="29">
        <v>1600</v>
      </c>
      <c r="K354" s="29">
        <v>1600</v>
      </c>
      <c r="L354" s="29">
        <v>141.73211000000001</v>
      </c>
      <c r="M354" s="29"/>
      <c r="N354" s="29"/>
      <c r="O354" s="29">
        <f t="shared" si="252"/>
        <v>1741.7321099999999</v>
      </c>
      <c r="P354" s="29">
        <f t="shared" si="253"/>
        <v>1600</v>
      </c>
      <c r="Q354" s="29">
        <f t="shared" si="254"/>
        <v>1600</v>
      </c>
    </row>
    <row r="355" spans="1:17" s="7" customFormat="1" x14ac:dyDescent="0.2">
      <c r="A355" s="22" t="s">
        <v>310</v>
      </c>
      <c r="B355" s="23">
        <v>78</v>
      </c>
      <c r="C355" s="24">
        <v>702</v>
      </c>
      <c r="D355" s="25" t="s">
        <v>155</v>
      </c>
      <c r="E355" s="26" t="s">
        <v>3</v>
      </c>
      <c r="F355" s="25" t="s">
        <v>307</v>
      </c>
      <c r="G355" s="27"/>
      <c r="H355" s="28"/>
      <c r="I355" s="29">
        <f>I356</f>
        <v>300</v>
      </c>
      <c r="J355" s="29">
        <f t="shared" ref="J355:K355" si="302">J356</f>
        <v>300</v>
      </c>
      <c r="K355" s="29">
        <f t="shared" si="302"/>
        <v>300</v>
      </c>
      <c r="L355" s="29">
        <f>L356</f>
        <v>69</v>
      </c>
      <c r="M355" s="29">
        <f t="shared" ref="M355:N357" si="303">M356</f>
        <v>0</v>
      </c>
      <c r="N355" s="29">
        <f t="shared" si="303"/>
        <v>0</v>
      </c>
      <c r="O355" s="29">
        <f t="shared" si="252"/>
        <v>369</v>
      </c>
      <c r="P355" s="29">
        <f t="shared" si="253"/>
        <v>300</v>
      </c>
      <c r="Q355" s="29">
        <f t="shared" si="254"/>
        <v>300</v>
      </c>
    </row>
    <row r="356" spans="1:17" s="7" customFormat="1" ht="34.5" customHeight="1" x14ac:dyDescent="0.2">
      <c r="A356" s="22" t="s">
        <v>308</v>
      </c>
      <c r="B356" s="23">
        <v>78</v>
      </c>
      <c r="C356" s="24">
        <v>702</v>
      </c>
      <c r="D356" s="25" t="s">
        <v>155</v>
      </c>
      <c r="E356" s="26" t="s">
        <v>3</v>
      </c>
      <c r="F356" s="25" t="s">
        <v>307</v>
      </c>
      <c r="G356" s="27">
        <v>50970</v>
      </c>
      <c r="H356" s="28"/>
      <c r="I356" s="29">
        <f>I357</f>
        <v>300</v>
      </c>
      <c r="J356" s="29">
        <f t="shared" ref="J356:K357" si="304">J357</f>
        <v>300</v>
      </c>
      <c r="K356" s="29">
        <f t="shared" si="304"/>
        <v>300</v>
      </c>
      <c r="L356" s="29">
        <f>L357</f>
        <v>69</v>
      </c>
      <c r="M356" s="29">
        <f t="shared" si="303"/>
        <v>0</v>
      </c>
      <c r="N356" s="29">
        <f t="shared" si="303"/>
        <v>0</v>
      </c>
      <c r="O356" s="29">
        <f t="shared" si="252"/>
        <v>369</v>
      </c>
      <c r="P356" s="29">
        <f t="shared" si="253"/>
        <v>300</v>
      </c>
      <c r="Q356" s="29">
        <f t="shared" si="254"/>
        <v>300</v>
      </c>
    </row>
    <row r="357" spans="1:17" s="7" customFormat="1" ht="22.5" x14ac:dyDescent="0.2">
      <c r="A357" s="22" t="s">
        <v>81</v>
      </c>
      <c r="B357" s="23">
        <v>78</v>
      </c>
      <c r="C357" s="24">
        <v>702</v>
      </c>
      <c r="D357" s="25" t="s">
        <v>155</v>
      </c>
      <c r="E357" s="26" t="s">
        <v>3</v>
      </c>
      <c r="F357" s="25" t="s">
        <v>307</v>
      </c>
      <c r="G357" s="27">
        <v>50970</v>
      </c>
      <c r="H357" s="28">
        <v>600</v>
      </c>
      <c r="I357" s="29">
        <f>I358</f>
        <v>300</v>
      </c>
      <c r="J357" s="29">
        <f t="shared" si="304"/>
        <v>300</v>
      </c>
      <c r="K357" s="29">
        <f t="shared" si="304"/>
        <v>300</v>
      </c>
      <c r="L357" s="29">
        <f>L358</f>
        <v>69</v>
      </c>
      <c r="M357" s="29">
        <f t="shared" si="303"/>
        <v>0</v>
      </c>
      <c r="N357" s="29">
        <f t="shared" si="303"/>
        <v>0</v>
      </c>
      <c r="O357" s="29">
        <f t="shared" si="252"/>
        <v>369</v>
      </c>
      <c r="P357" s="29">
        <f t="shared" si="253"/>
        <v>300</v>
      </c>
      <c r="Q357" s="29">
        <f t="shared" si="254"/>
        <v>300</v>
      </c>
    </row>
    <row r="358" spans="1:17" s="7" customFormat="1" x14ac:dyDescent="0.2">
      <c r="A358" s="22" t="s">
        <v>156</v>
      </c>
      <c r="B358" s="23">
        <v>78</v>
      </c>
      <c r="C358" s="24">
        <v>702</v>
      </c>
      <c r="D358" s="25" t="s">
        <v>155</v>
      </c>
      <c r="E358" s="26" t="s">
        <v>3</v>
      </c>
      <c r="F358" s="25" t="s">
        <v>307</v>
      </c>
      <c r="G358" s="27">
        <v>50970</v>
      </c>
      <c r="H358" s="28">
        <v>610</v>
      </c>
      <c r="I358" s="29">
        <v>300</v>
      </c>
      <c r="J358" s="29">
        <v>300</v>
      </c>
      <c r="K358" s="29">
        <v>300</v>
      </c>
      <c r="L358" s="29">
        <v>69</v>
      </c>
      <c r="M358" s="29">
        <v>0</v>
      </c>
      <c r="N358" s="29">
        <v>0</v>
      </c>
      <c r="O358" s="29">
        <f t="shared" si="252"/>
        <v>369</v>
      </c>
      <c r="P358" s="29">
        <f t="shared" si="253"/>
        <v>300</v>
      </c>
      <c r="Q358" s="29">
        <f t="shared" si="254"/>
        <v>300</v>
      </c>
    </row>
    <row r="359" spans="1:17" s="4" customFormat="1" x14ac:dyDescent="0.2">
      <c r="A359" s="22" t="s">
        <v>189</v>
      </c>
      <c r="B359" s="23">
        <v>78</v>
      </c>
      <c r="C359" s="24">
        <v>703</v>
      </c>
      <c r="D359" s="25"/>
      <c r="E359" s="26"/>
      <c r="F359" s="25"/>
      <c r="G359" s="27"/>
      <c r="H359" s="28" t="s">
        <v>7</v>
      </c>
      <c r="I359" s="29">
        <f t="shared" ref="I359:K359" si="305">I360</f>
        <v>13330.9</v>
      </c>
      <c r="J359" s="29">
        <f t="shared" si="305"/>
        <v>13321.900000000001</v>
      </c>
      <c r="K359" s="29">
        <f t="shared" si="305"/>
        <v>13945.6</v>
      </c>
      <c r="L359" s="29"/>
      <c r="M359" s="29"/>
      <c r="N359" s="29"/>
      <c r="O359" s="29">
        <f t="shared" si="252"/>
        <v>13330.9</v>
      </c>
      <c r="P359" s="29">
        <f t="shared" si="253"/>
        <v>13321.900000000001</v>
      </c>
      <c r="Q359" s="29">
        <f t="shared" si="254"/>
        <v>13945.6</v>
      </c>
    </row>
    <row r="360" spans="1:17" ht="33.75" x14ac:dyDescent="0.2">
      <c r="A360" s="32" t="s">
        <v>328</v>
      </c>
      <c r="B360" s="23">
        <v>78</v>
      </c>
      <c r="C360" s="24">
        <v>703</v>
      </c>
      <c r="D360" s="25" t="s">
        <v>155</v>
      </c>
      <c r="E360" s="26" t="s">
        <v>3</v>
      </c>
      <c r="F360" s="25" t="s">
        <v>2</v>
      </c>
      <c r="G360" s="27" t="s">
        <v>9</v>
      </c>
      <c r="H360" s="28" t="s">
        <v>7</v>
      </c>
      <c r="I360" s="29">
        <f t="shared" ref="I360:K360" si="306">I361+I364+I367+I370</f>
        <v>13330.9</v>
      </c>
      <c r="J360" s="29">
        <f t="shared" si="306"/>
        <v>13321.900000000001</v>
      </c>
      <c r="K360" s="29">
        <f t="shared" si="306"/>
        <v>13945.6</v>
      </c>
      <c r="L360" s="29"/>
      <c r="M360" s="29"/>
      <c r="N360" s="29"/>
      <c r="O360" s="29">
        <f t="shared" si="252"/>
        <v>13330.9</v>
      </c>
      <c r="P360" s="29">
        <f t="shared" si="253"/>
        <v>13321.900000000001</v>
      </c>
      <c r="Q360" s="29">
        <f t="shared" si="254"/>
        <v>13945.6</v>
      </c>
    </row>
    <row r="361" spans="1:17" ht="57.95" customHeight="1" x14ac:dyDescent="0.2">
      <c r="A361" s="22" t="s">
        <v>188</v>
      </c>
      <c r="B361" s="23">
        <v>78</v>
      </c>
      <c r="C361" s="24">
        <v>703</v>
      </c>
      <c r="D361" s="25" t="s">
        <v>155</v>
      </c>
      <c r="E361" s="26" t="s">
        <v>3</v>
      </c>
      <c r="F361" s="25" t="s">
        <v>2</v>
      </c>
      <c r="G361" s="27" t="s">
        <v>187</v>
      </c>
      <c r="H361" s="28" t="s">
        <v>7</v>
      </c>
      <c r="I361" s="29">
        <f>I362</f>
        <v>212.9</v>
      </c>
      <c r="J361" s="29">
        <f t="shared" ref="J361:K361" si="307">J362</f>
        <v>219.6</v>
      </c>
      <c r="K361" s="29">
        <f t="shared" si="307"/>
        <v>221.5</v>
      </c>
      <c r="L361" s="29"/>
      <c r="M361" s="29"/>
      <c r="N361" s="29"/>
      <c r="O361" s="29">
        <f t="shared" si="252"/>
        <v>212.9</v>
      </c>
      <c r="P361" s="29">
        <f t="shared" si="253"/>
        <v>219.6</v>
      </c>
      <c r="Q361" s="29">
        <f t="shared" si="254"/>
        <v>221.5</v>
      </c>
    </row>
    <row r="362" spans="1:17" ht="28.5" customHeight="1" x14ac:dyDescent="0.2">
      <c r="A362" s="22" t="s">
        <v>81</v>
      </c>
      <c r="B362" s="23">
        <v>78</v>
      </c>
      <c r="C362" s="24">
        <v>703</v>
      </c>
      <c r="D362" s="25" t="s">
        <v>155</v>
      </c>
      <c r="E362" s="26" t="s">
        <v>3</v>
      </c>
      <c r="F362" s="25" t="s">
        <v>2</v>
      </c>
      <c r="G362" s="27" t="s">
        <v>187</v>
      </c>
      <c r="H362" s="28">
        <v>600</v>
      </c>
      <c r="I362" s="29">
        <f>I363</f>
        <v>212.9</v>
      </c>
      <c r="J362" s="29">
        <f t="shared" ref="J362:K362" si="308">J363</f>
        <v>219.6</v>
      </c>
      <c r="K362" s="29">
        <f t="shared" si="308"/>
        <v>221.5</v>
      </c>
      <c r="L362" s="29"/>
      <c r="M362" s="29"/>
      <c r="N362" s="29"/>
      <c r="O362" s="29">
        <f t="shared" si="252"/>
        <v>212.9</v>
      </c>
      <c r="P362" s="29">
        <f t="shared" si="253"/>
        <v>219.6</v>
      </c>
      <c r="Q362" s="29">
        <f t="shared" si="254"/>
        <v>221.5</v>
      </c>
    </row>
    <row r="363" spans="1:17" x14ac:dyDescent="0.2">
      <c r="A363" s="22" t="s">
        <v>156</v>
      </c>
      <c r="B363" s="23">
        <v>78</v>
      </c>
      <c r="C363" s="24">
        <v>703</v>
      </c>
      <c r="D363" s="25" t="s">
        <v>155</v>
      </c>
      <c r="E363" s="26" t="s">
        <v>3</v>
      </c>
      <c r="F363" s="25" t="s">
        <v>2</v>
      </c>
      <c r="G363" s="27" t="s">
        <v>187</v>
      </c>
      <c r="H363" s="28">
        <v>610</v>
      </c>
      <c r="I363" s="29">
        <v>212.9</v>
      </c>
      <c r="J363" s="29">
        <v>219.6</v>
      </c>
      <c r="K363" s="29">
        <v>221.5</v>
      </c>
      <c r="L363" s="29"/>
      <c r="M363" s="29"/>
      <c r="N363" s="29"/>
      <c r="O363" s="29">
        <f t="shared" si="252"/>
        <v>212.9</v>
      </c>
      <c r="P363" s="29">
        <f t="shared" si="253"/>
        <v>219.6</v>
      </c>
      <c r="Q363" s="29">
        <f t="shared" si="254"/>
        <v>221.5</v>
      </c>
    </row>
    <row r="364" spans="1:17" ht="22.5" x14ac:dyDescent="0.2">
      <c r="A364" s="22" t="s">
        <v>186</v>
      </c>
      <c r="B364" s="23">
        <v>78</v>
      </c>
      <c r="C364" s="24">
        <v>703</v>
      </c>
      <c r="D364" s="25" t="s">
        <v>155</v>
      </c>
      <c r="E364" s="26" t="s">
        <v>3</v>
      </c>
      <c r="F364" s="25" t="s">
        <v>2</v>
      </c>
      <c r="G364" s="27" t="s">
        <v>185</v>
      </c>
      <c r="H364" s="28" t="s">
        <v>7</v>
      </c>
      <c r="I364" s="29">
        <f>I365</f>
        <v>104.8</v>
      </c>
      <c r="J364" s="29">
        <f t="shared" ref="J364:K364" si="309">J365</f>
        <v>104.8</v>
      </c>
      <c r="K364" s="29">
        <f t="shared" si="309"/>
        <v>107.2</v>
      </c>
      <c r="L364" s="29"/>
      <c r="M364" s="29"/>
      <c r="N364" s="29"/>
      <c r="O364" s="29">
        <f t="shared" si="252"/>
        <v>104.8</v>
      </c>
      <c r="P364" s="29">
        <f t="shared" si="253"/>
        <v>104.8</v>
      </c>
      <c r="Q364" s="29">
        <f t="shared" si="254"/>
        <v>107.2</v>
      </c>
    </row>
    <row r="365" spans="1:17" ht="22.5" x14ac:dyDescent="0.2">
      <c r="A365" s="22" t="s">
        <v>81</v>
      </c>
      <c r="B365" s="23">
        <v>78</v>
      </c>
      <c r="C365" s="24">
        <v>703</v>
      </c>
      <c r="D365" s="25" t="s">
        <v>155</v>
      </c>
      <c r="E365" s="26" t="s">
        <v>3</v>
      </c>
      <c r="F365" s="25" t="s">
        <v>2</v>
      </c>
      <c r="G365" s="27" t="s">
        <v>185</v>
      </c>
      <c r="H365" s="28">
        <v>600</v>
      </c>
      <c r="I365" s="29">
        <f>I366</f>
        <v>104.8</v>
      </c>
      <c r="J365" s="29">
        <f t="shared" ref="J365:K365" si="310">J366</f>
        <v>104.8</v>
      </c>
      <c r="K365" s="29">
        <f t="shared" si="310"/>
        <v>107.2</v>
      </c>
      <c r="L365" s="29"/>
      <c r="M365" s="29"/>
      <c r="N365" s="29"/>
      <c r="O365" s="29">
        <f t="shared" si="252"/>
        <v>104.8</v>
      </c>
      <c r="P365" s="29">
        <f t="shared" si="253"/>
        <v>104.8</v>
      </c>
      <c r="Q365" s="29">
        <f t="shared" si="254"/>
        <v>107.2</v>
      </c>
    </row>
    <row r="366" spans="1:17" ht="15" customHeight="1" x14ac:dyDescent="0.2">
      <c r="A366" s="22" t="s">
        <v>156</v>
      </c>
      <c r="B366" s="23">
        <v>78</v>
      </c>
      <c r="C366" s="24">
        <v>703</v>
      </c>
      <c r="D366" s="25" t="s">
        <v>155</v>
      </c>
      <c r="E366" s="26" t="s">
        <v>3</v>
      </c>
      <c r="F366" s="25" t="s">
        <v>2</v>
      </c>
      <c r="G366" s="27" t="s">
        <v>185</v>
      </c>
      <c r="H366" s="28">
        <v>610</v>
      </c>
      <c r="I366" s="29">
        <v>104.8</v>
      </c>
      <c r="J366" s="29">
        <v>104.8</v>
      </c>
      <c r="K366" s="29">
        <v>107.2</v>
      </c>
      <c r="L366" s="29"/>
      <c r="M366" s="29"/>
      <c r="N366" s="29"/>
      <c r="O366" s="29">
        <f t="shared" si="252"/>
        <v>104.8</v>
      </c>
      <c r="P366" s="29">
        <f t="shared" si="253"/>
        <v>104.8</v>
      </c>
      <c r="Q366" s="29">
        <f t="shared" si="254"/>
        <v>107.2</v>
      </c>
    </row>
    <row r="367" spans="1:17" x14ac:dyDescent="0.2">
      <c r="A367" s="22" t="s">
        <v>184</v>
      </c>
      <c r="B367" s="23">
        <v>78</v>
      </c>
      <c r="C367" s="24">
        <v>703</v>
      </c>
      <c r="D367" s="25" t="s">
        <v>155</v>
      </c>
      <c r="E367" s="26" t="s">
        <v>3</v>
      </c>
      <c r="F367" s="25" t="s">
        <v>2</v>
      </c>
      <c r="G367" s="27" t="s">
        <v>183</v>
      </c>
      <c r="H367" s="28" t="s">
        <v>7</v>
      </c>
      <c r="I367" s="29">
        <f>I368</f>
        <v>180.8</v>
      </c>
      <c r="J367" s="29">
        <f t="shared" ref="J367:K367" si="311">J368</f>
        <v>104.8</v>
      </c>
      <c r="K367" s="29">
        <f t="shared" si="311"/>
        <v>104.8</v>
      </c>
      <c r="L367" s="29"/>
      <c r="M367" s="29"/>
      <c r="N367" s="29"/>
      <c r="O367" s="29">
        <f t="shared" si="252"/>
        <v>180.8</v>
      </c>
      <c r="P367" s="29">
        <f t="shared" si="253"/>
        <v>104.8</v>
      </c>
      <c r="Q367" s="29">
        <f t="shared" si="254"/>
        <v>104.8</v>
      </c>
    </row>
    <row r="368" spans="1:17" ht="22.5" x14ac:dyDescent="0.2">
      <c r="A368" s="22" t="s">
        <v>81</v>
      </c>
      <c r="B368" s="23">
        <v>78</v>
      </c>
      <c r="C368" s="24">
        <v>703</v>
      </c>
      <c r="D368" s="25" t="s">
        <v>155</v>
      </c>
      <c r="E368" s="26" t="s">
        <v>3</v>
      </c>
      <c r="F368" s="25" t="s">
        <v>2</v>
      </c>
      <c r="G368" s="27" t="s">
        <v>183</v>
      </c>
      <c r="H368" s="28">
        <v>600</v>
      </c>
      <c r="I368" s="29">
        <f>I369</f>
        <v>180.8</v>
      </c>
      <c r="J368" s="29">
        <f t="shared" ref="J368:K368" si="312">J369</f>
        <v>104.8</v>
      </c>
      <c r="K368" s="29">
        <f t="shared" si="312"/>
        <v>104.8</v>
      </c>
      <c r="L368" s="29"/>
      <c r="M368" s="29"/>
      <c r="N368" s="29"/>
      <c r="O368" s="29">
        <f t="shared" si="252"/>
        <v>180.8</v>
      </c>
      <c r="P368" s="29">
        <f t="shared" si="253"/>
        <v>104.8</v>
      </c>
      <c r="Q368" s="29">
        <f t="shared" si="254"/>
        <v>104.8</v>
      </c>
    </row>
    <row r="369" spans="1:17" ht="18.95" customHeight="1" x14ac:dyDescent="0.2">
      <c r="A369" s="22" t="s">
        <v>156</v>
      </c>
      <c r="B369" s="23">
        <v>78</v>
      </c>
      <c r="C369" s="24">
        <v>703</v>
      </c>
      <c r="D369" s="25" t="s">
        <v>155</v>
      </c>
      <c r="E369" s="26" t="s">
        <v>3</v>
      </c>
      <c r="F369" s="25" t="s">
        <v>2</v>
      </c>
      <c r="G369" s="27" t="s">
        <v>183</v>
      </c>
      <c r="H369" s="28">
        <v>610</v>
      </c>
      <c r="I369" s="29">
        <v>180.8</v>
      </c>
      <c r="J369" s="29">
        <v>104.8</v>
      </c>
      <c r="K369" s="29">
        <v>104.8</v>
      </c>
      <c r="L369" s="29"/>
      <c r="M369" s="29"/>
      <c r="N369" s="29"/>
      <c r="O369" s="29">
        <f t="shared" si="252"/>
        <v>180.8</v>
      </c>
      <c r="P369" s="29">
        <f t="shared" si="253"/>
        <v>104.8</v>
      </c>
      <c r="Q369" s="29">
        <f t="shared" si="254"/>
        <v>104.8</v>
      </c>
    </row>
    <row r="370" spans="1:17" ht="45.95" customHeight="1" x14ac:dyDescent="0.2">
      <c r="A370" s="22" t="s">
        <v>182</v>
      </c>
      <c r="B370" s="23">
        <v>78</v>
      </c>
      <c r="C370" s="24">
        <v>703</v>
      </c>
      <c r="D370" s="25" t="s">
        <v>155</v>
      </c>
      <c r="E370" s="26" t="s">
        <v>3</v>
      </c>
      <c r="F370" s="25" t="s">
        <v>2</v>
      </c>
      <c r="G370" s="27" t="s">
        <v>181</v>
      </c>
      <c r="H370" s="28" t="s">
        <v>7</v>
      </c>
      <c r="I370" s="29">
        <f>I371</f>
        <v>12832.4</v>
      </c>
      <c r="J370" s="29">
        <f t="shared" ref="J370:K370" si="313">J371</f>
        <v>12892.7</v>
      </c>
      <c r="K370" s="29">
        <f t="shared" si="313"/>
        <v>13512.1</v>
      </c>
      <c r="L370" s="29"/>
      <c r="M370" s="29"/>
      <c r="N370" s="29"/>
      <c r="O370" s="29">
        <f t="shared" si="252"/>
        <v>12832.4</v>
      </c>
      <c r="P370" s="29">
        <f t="shared" si="253"/>
        <v>12892.7</v>
      </c>
      <c r="Q370" s="29">
        <f t="shared" si="254"/>
        <v>13512.1</v>
      </c>
    </row>
    <row r="371" spans="1:17" ht="22.5" customHeight="1" x14ac:dyDescent="0.2">
      <c r="A371" s="22" t="s">
        <v>81</v>
      </c>
      <c r="B371" s="23">
        <v>78</v>
      </c>
      <c r="C371" s="24">
        <v>703</v>
      </c>
      <c r="D371" s="25" t="s">
        <v>155</v>
      </c>
      <c r="E371" s="26" t="s">
        <v>3</v>
      </c>
      <c r="F371" s="25" t="s">
        <v>2</v>
      </c>
      <c r="G371" s="27" t="s">
        <v>181</v>
      </c>
      <c r="H371" s="28">
        <v>600</v>
      </c>
      <c r="I371" s="29">
        <f>I372</f>
        <v>12832.4</v>
      </c>
      <c r="J371" s="29">
        <f t="shared" ref="J371:K371" si="314">J372</f>
        <v>12892.7</v>
      </c>
      <c r="K371" s="29">
        <f t="shared" si="314"/>
        <v>13512.1</v>
      </c>
      <c r="L371" s="29"/>
      <c r="M371" s="29"/>
      <c r="N371" s="29"/>
      <c r="O371" s="29">
        <f t="shared" si="252"/>
        <v>12832.4</v>
      </c>
      <c r="P371" s="29">
        <f t="shared" si="253"/>
        <v>12892.7</v>
      </c>
      <c r="Q371" s="29">
        <f t="shared" si="254"/>
        <v>13512.1</v>
      </c>
    </row>
    <row r="372" spans="1:17" x14ac:dyDescent="0.2">
      <c r="A372" s="22" t="s">
        <v>156</v>
      </c>
      <c r="B372" s="23">
        <v>78</v>
      </c>
      <c r="C372" s="24">
        <v>703</v>
      </c>
      <c r="D372" s="25" t="s">
        <v>155</v>
      </c>
      <c r="E372" s="26" t="s">
        <v>3</v>
      </c>
      <c r="F372" s="25" t="s">
        <v>2</v>
      </c>
      <c r="G372" s="27" t="s">
        <v>181</v>
      </c>
      <c r="H372" s="28">
        <v>610</v>
      </c>
      <c r="I372" s="29">
        <v>12832.4</v>
      </c>
      <c r="J372" s="29">
        <v>12892.7</v>
      </c>
      <c r="K372" s="29">
        <v>13512.1</v>
      </c>
      <c r="L372" s="29"/>
      <c r="M372" s="29"/>
      <c r="N372" s="29"/>
      <c r="O372" s="29">
        <f t="shared" ref="O372:O439" si="315">I372+L372</f>
        <v>12832.4</v>
      </c>
      <c r="P372" s="29">
        <f t="shared" ref="P372:P439" si="316">J372+M372</f>
        <v>12892.7</v>
      </c>
      <c r="Q372" s="29">
        <f t="shared" ref="Q372:Q439" si="317">K372+N372</f>
        <v>13512.1</v>
      </c>
    </row>
    <row r="373" spans="1:17" x14ac:dyDescent="0.2">
      <c r="A373" s="22" t="s">
        <v>60</v>
      </c>
      <c r="B373" s="23">
        <v>78</v>
      </c>
      <c r="C373" s="24">
        <v>707</v>
      </c>
      <c r="D373" s="25" t="s">
        <v>7</v>
      </c>
      <c r="E373" s="26" t="s">
        <v>7</v>
      </c>
      <c r="F373" s="25" t="s">
        <v>7</v>
      </c>
      <c r="G373" s="27" t="s">
        <v>7</v>
      </c>
      <c r="H373" s="28" t="s">
        <v>7</v>
      </c>
      <c r="I373" s="29">
        <f>I374</f>
        <v>2512.6</v>
      </c>
      <c r="J373" s="29">
        <f t="shared" ref="J373:K373" si="318">J374</f>
        <v>2538</v>
      </c>
      <c r="K373" s="29">
        <f t="shared" si="318"/>
        <v>2563.5</v>
      </c>
      <c r="L373" s="29"/>
      <c r="M373" s="29"/>
      <c r="N373" s="29"/>
      <c r="O373" s="29">
        <f t="shared" si="315"/>
        <v>2512.6</v>
      </c>
      <c r="P373" s="29">
        <f t="shared" si="316"/>
        <v>2538</v>
      </c>
      <c r="Q373" s="29">
        <f t="shared" si="317"/>
        <v>2563.5</v>
      </c>
    </row>
    <row r="374" spans="1:17" ht="35.450000000000003" customHeight="1" x14ac:dyDescent="0.2">
      <c r="A374" s="32" t="s">
        <v>328</v>
      </c>
      <c r="B374" s="23">
        <v>78</v>
      </c>
      <c r="C374" s="24">
        <v>707</v>
      </c>
      <c r="D374" s="25" t="s">
        <v>155</v>
      </c>
      <c r="E374" s="26" t="s">
        <v>3</v>
      </c>
      <c r="F374" s="25" t="s">
        <v>2</v>
      </c>
      <c r="G374" s="27" t="s">
        <v>9</v>
      </c>
      <c r="H374" s="28" t="s">
        <v>7</v>
      </c>
      <c r="I374" s="29">
        <f>I375+I378</f>
        <v>2512.6</v>
      </c>
      <c r="J374" s="29">
        <f t="shared" ref="J374:K374" si="319">J375+J378</f>
        <v>2538</v>
      </c>
      <c r="K374" s="29">
        <f t="shared" si="319"/>
        <v>2563.5</v>
      </c>
      <c r="L374" s="29"/>
      <c r="M374" s="29"/>
      <c r="N374" s="29"/>
      <c r="O374" s="29">
        <f t="shared" si="315"/>
        <v>2512.6</v>
      </c>
      <c r="P374" s="29">
        <f t="shared" si="316"/>
        <v>2538</v>
      </c>
      <c r="Q374" s="29">
        <f t="shared" si="317"/>
        <v>2563.5</v>
      </c>
    </row>
    <row r="375" spans="1:17" ht="36" customHeight="1" x14ac:dyDescent="0.2">
      <c r="A375" s="22" t="s">
        <v>180</v>
      </c>
      <c r="B375" s="23">
        <v>78</v>
      </c>
      <c r="C375" s="24">
        <v>707</v>
      </c>
      <c r="D375" s="25" t="s">
        <v>155</v>
      </c>
      <c r="E375" s="26" t="s">
        <v>3</v>
      </c>
      <c r="F375" s="25" t="s">
        <v>2</v>
      </c>
      <c r="G375" s="27" t="s">
        <v>179</v>
      </c>
      <c r="H375" s="28" t="s">
        <v>7</v>
      </c>
      <c r="I375" s="29">
        <f>I376</f>
        <v>2392.6</v>
      </c>
      <c r="J375" s="29">
        <f t="shared" ref="J375:K375" si="320">J376</f>
        <v>2418</v>
      </c>
      <c r="K375" s="29">
        <f t="shared" si="320"/>
        <v>2443.5</v>
      </c>
      <c r="L375" s="29"/>
      <c r="M375" s="29"/>
      <c r="N375" s="29"/>
      <c r="O375" s="29">
        <f t="shared" si="315"/>
        <v>2392.6</v>
      </c>
      <c r="P375" s="29">
        <f t="shared" si="316"/>
        <v>2418</v>
      </c>
      <c r="Q375" s="29">
        <f t="shared" si="317"/>
        <v>2443.5</v>
      </c>
    </row>
    <row r="376" spans="1:17" ht="30" customHeight="1" x14ac:dyDescent="0.2">
      <c r="A376" s="22" t="s">
        <v>81</v>
      </c>
      <c r="B376" s="23">
        <v>78</v>
      </c>
      <c r="C376" s="24">
        <v>707</v>
      </c>
      <c r="D376" s="25" t="s">
        <v>155</v>
      </c>
      <c r="E376" s="26" t="s">
        <v>3</v>
      </c>
      <c r="F376" s="25" t="s">
        <v>2</v>
      </c>
      <c r="G376" s="27" t="s">
        <v>179</v>
      </c>
      <c r="H376" s="28">
        <v>600</v>
      </c>
      <c r="I376" s="29">
        <f>I377</f>
        <v>2392.6</v>
      </c>
      <c r="J376" s="29">
        <f t="shared" ref="J376:K376" si="321">J377</f>
        <v>2418</v>
      </c>
      <c r="K376" s="29">
        <f t="shared" si="321"/>
        <v>2443.5</v>
      </c>
      <c r="L376" s="29"/>
      <c r="M376" s="29"/>
      <c r="N376" s="29"/>
      <c r="O376" s="29">
        <f t="shared" si="315"/>
        <v>2392.6</v>
      </c>
      <c r="P376" s="29">
        <f t="shared" si="316"/>
        <v>2418</v>
      </c>
      <c r="Q376" s="29">
        <f t="shared" si="317"/>
        <v>2443.5</v>
      </c>
    </row>
    <row r="377" spans="1:17" x14ac:dyDescent="0.2">
      <c r="A377" s="22" t="s">
        <v>156</v>
      </c>
      <c r="B377" s="23">
        <v>78</v>
      </c>
      <c r="C377" s="24">
        <v>707</v>
      </c>
      <c r="D377" s="25" t="s">
        <v>155</v>
      </c>
      <c r="E377" s="26" t="s">
        <v>3</v>
      </c>
      <c r="F377" s="25" t="s">
        <v>2</v>
      </c>
      <c r="G377" s="27" t="s">
        <v>179</v>
      </c>
      <c r="H377" s="28">
        <v>610</v>
      </c>
      <c r="I377" s="29">
        <v>2392.6</v>
      </c>
      <c r="J377" s="29">
        <v>2418</v>
      </c>
      <c r="K377" s="29">
        <v>2443.5</v>
      </c>
      <c r="L377" s="29"/>
      <c r="M377" s="29"/>
      <c r="N377" s="29"/>
      <c r="O377" s="29">
        <f t="shared" si="315"/>
        <v>2392.6</v>
      </c>
      <c r="P377" s="29">
        <f t="shared" si="316"/>
        <v>2418</v>
      </c>
      <c r="Q377" s="29">
        <f t="shared" si="317"/>
        <v>2443.5</v>
      </c>
    </row>
    <row r="378" spans="1:17" ht="22.5" x14ac:dyDescent="0.2">
      <c r="A378" s="22" t="s">
        <v>178</v>
      </c>
      <c r="B378" s="23">
        <v>78</v>
      </c>
      <c r="C378" s="24">
        <v>707</v>
      </c>
      <c r="D378" s="25" t="s">
        <v>155</v>
      </c>
      <c r="E378" s="26" t="s">
        <v>3</v>
      </c>
      <c r="F378" s="25" t="s">
        <v>2</v>
      </c>
      <c r="G378" s="27" t="s">
        <v>177</v>
      </c>
      <c r="H378" s="28" t="s">
        <v>7</v>
      </c>
      <c r="I378" s="29">
        <f>I379</f>
        <v>120</v>
      </c>
      <c r="J378" s="29">
        <f t="shared" ref="J378:K378" si="322">J379</f>
        <v>120</v>
      </c>
      <c r="K378" s="29">
        <f t="shared" si="322"/>
        <v>120</v>
      </c>
      <c r="L378" s="29"/>
      <c r="M378" s="29"/>
      <c r="N378" s="29"/>
      <c r="O378" s="29">
        <f t="shared" si="315"/>
        <v>120</v>
      </c>
      <c r="P378" s="29">
        <f t="shared" si="316"/>
        <v>120</v>
      </c>
      <c r="Q378" s="29">
        <f t="shared" si="317"/>
        <v>120</v>
      </c>
    </row>
    <row r="379" spans="1:17" ht="22.5" x14ac:dyDescent="0.2">
      <c r="A379" s="22" t="s">
        <v>81</v>
      </c>
      <c r="B379" s="23">
        <v>78</v>
      </c>
      <c r="C379" s="24">
        <v>707</v>
      </c>
      <c r="D379" s="25" t="s">
        <v>155</v>
      </c>
      <c r="E379" s="26" t="s">
        <v>3</v>
      </c>
      <c r="F379" s="25" t="s">
        <v>2</v>
      </c>
      <c r="G379" s="27" t="s">
        <v>177</v>
      </c>
      <c r="H379" s="28">
        <v>600</v>
      </c>
      <c r="I379" s="29">
        <f>I380</f>
        <v>120</v>
      </c>
      <c r="J379" s="29">
        <f t="shared" ref="J379:K379" si="323">J380</f>
        <v>120</v>
      </c>
      <c r="K379" s="29">
        <f t="shared" si="323"/>
        <v>120</v>
      </c>
      <c r="L379" s="29"/>
      <c r="M379" s="29"/>
      <c r="N379" s="29"/>
      <c r="O379" s="29">
        <f t="shared" si="315"/>
        <v>120</v>
      </c>
      <c r="P379" s="29">
        <f t="shared" si="316"/>
        <v>120</v>
      </c>
      <c r="Q379" s="29">
        <f t="shared" si="317"/>
        <v>120</v>
      </c>
    </row>
    <row r="380" spans="1:17" x14ac:dyDescent="0.2">
      <c r="A380" s="22" t="s">
        <v>156</v>
      </c>
      <c r="B380" s="23">
        <v>78</v>
      </c>
      <c r="C380" s="24">
        <v>707</v>
      </c>
      <c r="D380" s="25" t="s">
        <v>155</v>
      </c>
      <c r="E380" s="26" t="s">
        <v>3</v>
      </c>
      <c r="F380" s="25" t="s">
        <v>2</v>
      </c>
      <c r="G380" s="27" t="s">
        <v>177</v>
      </c>
      <c r="H380" s="28">
        <v>610</v>
      </c>
      <c r="I380" s="29">
        <v>120</v>
      </c>
      <c r="J380" s="29">
        <v>120</v>
      </c>
      <c r="K380" s="29">
        <v>120</v>
      </c>
      <c r="L380" s="29"/>
      <c r="M380" s="29"/>
      <c r="N380" s="29"/>
      <c r="O380" s="29">
        <f t="shared" si="315"/>
        <v>120</v>
      </c>
      <c r="P380" s="29">
        <f t="shared" si="316"/>
        <v>120</v>
      </c>
      <c r="Q380" s="29">
        <f t="shared" si="317"/>
        <v>120</v>
      </c>
    </row>
    <row r="381" spans="1:17" ht="20.45" customHeight="1" x14ac:dyDescent="0.2">
      <c r="A381" s="22" t="s">
        <v>176</v>
      </c>
      <c r="B381" s="23">
        <v>78</v>
      </c>
      <c r="C381" s="24">
        <v>709</v>
      </c>
      <c r="D381" s="25" t="s">
        <v>7</v>
      </c>
      <c r="E381" s="26" t="s">
        <v>7</v>
      </c>
      <c r="F381" s="25" t="s">
        <v>7</v>
      </c>
      <c r="G381" s="27" t="s">
        <v>7</v>
      </c>
      <c r="H381" s="28" t="s">
        <v>7</v>
      </c>
      <c r="I381" s="29">
        <f>I382+I387+I391</f>
        <v>15299.599999999999</v>
      </c>
      <c r="J381" s="29">
        <f>J382+J387+J391</f>
        <v>15793.099999999999</v>
      </c>
      <c r="K381" s="29">
        <f>K382+K387+K391</f>
        <v>16322.9</v>
      </c>
      <c r="L381" s="29">
        <f>L382+L418</f>
        <v>30</v>
      </c>
      <c r="M381" s="29">
        <f>M382+M418</f>
        <v>0</v>
      </c>
      <c r="N381" s="29">
        <f>N382+N418</f>
        <v>0</v>
      </c>
      <c r="O381" s="29">
        <f t="shared" si="315"/>
        <v>15329.599999999999</v>
      </c>
      <c r="P381" s="29">
        <f t="shared" si="316"/>
        <v>15793.099999999999</v>
      </c>
      <c r="Q381" s="29">
        <f t="shared" si="317"/>
        <v>16322.9</v>
      </c>
    </row>
    <row r="382" spans="1:17" ht="38.1" customHeight="1" x14ac:dyDescent="0.2">
      <c r="A382" s="32" t="s">
        <v>327</v>
      </c>
      <c r="B382" s="23">
        <v>78</v>
      </c>
      <c r="C382" s="24">
        <v>709</v>
      </c>
      <c r="D382" s="25">
        <v>2</v>
      </c>
      <c r="E382" s="26">
        <v>0</v>
      </c>
      <c r="F382" s="25">
        <v>0</v>
      </c>
      <c r="G382" s="27">
        <v>0</v>
      </c>
      <c r="H382" s="28"/>
      <c r="I382" s="29">
        <f>I383</f>
        <v>300</v>
      </c>
      <c r="J382" s="29">
        <f t="shared" ref="J382:K382" si="324">J383</f>
        <v>300</v>
      </c>
      <c r="K382" s="29">
        <f t="shared" si="324"/>
        <v>300</v>
      </c>
      <c r="L382" s="29"/>
      <c r="M382" s="29"/>
      <c r="N382" s="29"/>
      <c r="O382" s="29">
        <f t="shared" si="315"/>
        <v>300</v>
      </c>
      <c r="P382" s="29">
        <f t="shared" si="316"/>
        <v>300</v>
      </c>
      <c r="Q382" s="29">
        <f t="shared" si="317"/>
        <v>300</v>
      </c>
    </row>
    <row r="383" spans="1:17" ht="30.6" customHeight="1" x14ac:dyDescent="0.2">
      <c r="A383" s="32" t="s">
        <v>379</v>
      </c>
      <c r="B383" s="23">
        <v>78</v>
      </c>
      <c r="C383" s="24">
        <v>709</v>
      </c>
      <c r="D383" s="25">
        <v>2</v>
      </c>
      <c r="E383" s="26">
        <v>5</v>
      </c>
      <c r="F383" s="25">
        <v>0</v>
      </c>
      <c r="G383" s="27">
        <v>0</v>
      </c>
      <c r="H383" s="28"/>
      <c r="I383" s="29">
        <f>I384</f>
        <v>300</v>
      </c>
      <c r="J383" s="29">
        <f t="shared" ref="J383:K384" si="325">J384</f>
        <v>300</v>
      </c>
      <c r="K383" s="29">
        <f t="shared" si="325"/>
        <v>300</v>
      </c>
      <c r="L383" s="29"/>
      <c r="M383" s="29"/>
      <c r="N383" s="29"/>
      <c r="O383" s="29">
        <f t="shared" si="315"/>
        <v>300</v>
      </c>
      <c r="P383" s="29">
        <f t="shared" si="316"/>
        <v>300</v>
      </c>
      <c r="Q383" s="29">
        <f t="shared" si="317"/>
        <v>300</v>
      </c>
    </row>
    <row r="384" spans="1:17" ht="22.5" x14ac:dyDescent="0.2">
      <c r="A384" s="22" t="s">
        <v>175</v>
      </c>
      <c r="B384" s="23">
        <v>78</v>
      </c>
      <c r="C384" s="24">
        <v>709</v>
      </c>
      <c r="D384" s="25">
        <v>2</v>
      </c>
      <c r="E384" s="26">
        <v>5</v>
      </c>
      <c r="F384" s="25">
        <v>0</v>
      </c>
      <c r="G384" s="27">
        <v>80690</v>
      </c>
      <c r="H384" s="28"/>
      <c r="I384" s="29">
        <f>I385</f>
        <v>300</v>
      </c>
      <c r="J384" s="29">
        <f t="shared" si="325"/>
        <v>300</v>
      </c>
      <c r="K384" s="29">
        <f t="shared" si="325"/>
        <v>300</v>
      </c>
      <c r="L384" s="29"/>
      <c r="M384" s="29"/>
      <c r="N384" s="29"/>
      <c r="O384" s="29">
        <f t="shared" si="315"/>
        <v>300</v>
      </c>
      <c r="P384" s="29">
        <f t="shared" si="316"/>
        <v>300</v>
      </c>
      <c r="Q384" s="29">
        <f t="shared" si="317"/>
        <v>300</v>
      </c>
    </row>
    <row r="385" spans="1:17" ht="22.5" x14ac:dyDescent="0.2">
      <c r="A385" s="22" t="s">
        <v>81</v>
      </c>
      <c r="B385" s="23">
        <v>78</v>
      </c>
      <c r="C385" s="24">
        <v>709</v>
      </c>
      <c r="D385" s="25">
        <v>2</v>
      </c>
      <c r="E385" s="26">
        <v>5</v>
      </c>
      <c r="F385" s="25">
        <v>0</v>
      </c>
      <c r="G385" s="27">
        <v>80690</v>
      </c>
      <c r="H385" s="28">
        <v>600</v>
      </c>
      <c r="I385" s="29">
        <f>I386</f>
        <v>300</v>
      </c>
      <c r="J385" s="29">
        <f t="shared" ref="J385:K385" si="326">J386</f>
        <v>300</v>
      </c>
      <c r="K385" s="29">
        <f t="shared" si="326"/>
        <v>300</v>
      </c>
      <c r="L385" s="29"/>
      <c r="M385" s="29"/>
      <c r="N385" s="29"/>
      <c r="O385" s="29">
        <f t="shared" si="315"/>
        <v>300</v>
      </c>
      <c r="P385" s="29">
        <f t="shared" si="316"/>
        <v>300</v>
      </c>
      <c r="Q385" s="29">
        <f t="shared" si="317"/>
        <v>300</v>
      </c>
    </row>
    <row r="386" spans="1:17" x14ac:dyDescent="0.2">
      <c r="A386" s="22" t="s">
        <v>156</v>
      </c>
      <c r="B386" s="23">
        <v>78</v>
      </c>
      <c r="C386" s="24">
        <v>709</v>
      </c>
      <c r="D386" s="25">
        <v>2</v>
      </c>
      <c r="E386" s="26">
        <v>5</v>
      </c>
      <c r="F386" s="25">
        <v>0</v>
      </c>
      <c r="G386" s="27">
        <v>80690</v>
      </c>
      <c r="H386" s="28">
        <v>610</v>
      </c>
      <c r="I386" s="29">
        <v>300</v>
      </c>
      <c r="J386" s="29">
        <v>300</v>
      </c>
      <c r="K386" s="29">
        <v>300</v>
      </c>
      <c r="L386" s="29"/>
      <c r="M386" s="29"/>
      <c r="N386" s="29"/>
      <c r="O386" s="29">
        <f t="shared" si="315"/>
        <v>300</v>
      </c>
      <c r="P386" s="29">
        <f t="shared" si="316"/>
        <v>300</v>
      </c>
      <c r="Q386" s="29">
        <f t="shared" si="317"/>
        <v>300</v>
      </c>
    </row>
    <row r="387" spans="1:17" ht="63" customHeight="1" x14ac:dyDescent="0.2">
      <c r="A387" s="32" t="s">
        <v>329</v>
      </c>
      <c r="B387" s="23">
        <v>78</v>
      </c>
      <c r="C387" s="24">
        <v>709</v>
      </c>
      <c r="D387" s="25">
        <v>3</v>
      </c>
      <c r="E387" s="26" t="s">
        <v>3</v>
      </c>
      <c r="F387" s="25" t="s">
        <v>2</v>
      </c>
      <c r="G387" s="27" t="s">
        <v>9</v>
      </c>
      <c r="H387" s="28" t="s">
        <v>7</v>
      </c>
      <c r="I387" s="29">
        <f>I388</f>
        <v>173</v>
      </c>
      <c r="J387" s="29">
        <f t="shared" ref="J387:K387" si="327">J388</f>
        <v>173</v>
      </c>
      <c r="K387" s="29">
        <f t="shared" si="327"/>
        <v>173</v>
      </c>
      <c r="L387" s="29"/>
      <c r="M387" s="29"/>
      <c r="N387" s="29"/>
      <c r="O387" s="29">
        <f t="shared" si="315"/>
        <v>173</v>
      </c>
      <c r="P387" s="29">
        <f t="shared" si="316"/>
        <v>173</v>
      </c>
      <c r="Q387" s="29">
        <f t="shared" si="317"/>
        <v>173</v>
      </c>
    </row>
    <row r="388" spans="1:17" x14ac:dyDescent="0.2">
      <c r="A388" s="22" t="s">
        <v>165</v>
      </c>
      <c r="B388" s="23">
        <v>78</v>
      </c>
      <c r="C388" s="24">
        <v>709</v>
      </c>
      <c r="D388" s="25">
        <v>3</v>
      </c>
      <c r="E388" s="26">
        <v>0</v>
      </c>
      <c r="F388" s="25" t="s">
        <v>2</v>
      </c>
      <c r="G388" s="27" t="s">
        <v>164</v>
      </c>
      <c r="H388" s="28" t="s">
        <v>7</v>
      </c>
      <c r="I388" s="29">
        <f>I389</f>
        <v>173</v>
      </c>
      <c r="J388" s="29">
        <f t="shared" ref="J388:K389" si="328">J389</f>
        <v>173</v>
      </c>
      <c r="K388" s="29">
        <f t="shared" si="328"/>
        <v>173</v>
      </c>
      <c r="L388" s="29"/>
      <c r="M388" s="29"/>
      <c r="N388" s="29"/>
      <c r="O388" s="29">
        <f t="shared" si="315"/>
        <v>173</v>
      </c>
      <c r="P388" s="29">
        <f t="shared" si="316"/>
        <v>173</v>
      </c>
      <c r="Q388" s="29">
        <f t="shared" si="317"/>
        <v>173</v>
      </c>
    </row>
    <row r="389" spans="1:17" ht="22.5" x14ac:dyDescent="0.2">
      <c r="A389" s="22" t="s">
        <v>81</v>
      </c>
      <c r="B389" s="23">
        <v>78</v>
      </c>
      <c r="C389" s="24">
        <v>709</v>
      </c>
      <c r="D389" s="25">
        <v>3</v>
      </c>
      <c r="E389" s="26">
        <v>0</v>
      </c>
      <c r="F389" s="25" t="s">
        <v>2</v>
      </c>
      <c r="G389" s="27" t="s">
        <v>164</v>
      </c>
      <c r="H389" s="28">
        <v>600</v>
      </c>
      <c r="I389" s="29">
        <f>I390</f>
        <v>173</v>
      </c>
      <c r="J389" s="29">
        <f t="shared" si="328"/>
        <v>173</v>
      </c>
      <c r="K389" s="29">
        <f t="shared" si="328"/>
        <v>173</v>
      </c>
      <c r="L389" s="29"/>
      <c r="M389" s="29"/>
      <c r="N389" s="29"/>
      <c r="O389" s="29">
        <f t="shared" si="315"/>
        <v>173</v>
      </c>
      <c r="P389" s="29">
        <f t="shared" si="316"/>
        <v>173</v>
      </c>
      <c r="Q389" s="29">
        <f t="shared" si="317"/>
        <v>173</v>
      </c>
    </row>
    <row r="390" spans="1:17" ht="17.100000000000001" customHeight="1" x14ac:dyDescent="0.2">
      <c r="A390" s="22" t="s">
        <v>156</v>
      </c>
      <c r="B390" s="23">
        <v>78</v>
      </c>
      <c r="C390" s="24">
        <v>709</v>
      </c>
      <c r="D390" s="25">
        <v>3</v>
      </c>
      <c r="E390" s="26">
        <v>0</v>
      </c>
      <c r="F390" s="25" t="s">
        <v>2</v>
      </c>
      <c r="G390" s="27" t="s">
        <v>164</v>
      </c>
      <c r="H390" s="28">
        <v>610</v>
      </c>
      <c r="I390" s="29">
        <v>173</v>
      </c>
      <c r="J390" s="29">
        <v>173</v>
      </c>
      <c r="K390" s="29">
        <v>173</v>
      </c>
      <c r="L390" s="29"/>
      <c r="M390" s="29"/>
      <c r="N390" s="29"/>
      <c r="O390" s="29">
        <f t="shared" si="315"/>
        <v>173</v>
      </c>
      <c r="P390" s="29">
        <f t="shared" si="316"/>
        <v>173</v>
      </c>
      <c r="Q390" s="29">
        <f t="shared" si="317"/>
        <v>173</v>
      </c>
    </row>
    <row r="391" spans="1:17" ht="33.75" x14ac:dyDescent="0.2">
      <c r="A391" s="32" t="s">
        <v>328</v>
      </c>
      <c r="B391" s="23">
        <v>78</v>
      </c>
      <c r="C391" s="24">
        <v>709</v>
      </c>
      <c r="D391" s="25">
        <v>4</v>
      </c>
      <c r="E391" s="26" t="s">
        <v>3</v>
      </c>
      <c r="F391" s="25" t="s">
        <v>2</v>
      </c>
      <c r="G391" s="27" t="s">
        <v>9</v>
      </c>
      <c r="H391" s="28" t="s">
        <v>7</v>
      </c>
      <c r="I391" s="29">
        <f>I392+I399+I406+I409+I412+I415</f>
        <v>14826.599999999999</v>
      </c>
      <c r="J391" s="29">
        <f t="shared" ref="J391:K391" si="329">J392+J399+J406+J409+J412+J415</f>
        <v>15320.099999999999</v>
      </c>
      <c r="K391" s="29">
        <f t="shared" si="329"/>
        <v>15849.9</v>
      </c>
      <c r="L391" s="29"/>
      <c r="M391" s="29"/>
      <c r="N391" s="29"/>
      <c r="O391" s="29">
        <f t="shared" si="315"/>
        <v>14826.599999999999</v>
      </c>
      <c r="P391" s="29">
        <f t="shared" si="316"/>
        <v>15320.099999999999</v>
      </c>
      <c r="Q391" s="29">
        <f t="shared" si="317"/>
        <v>15849.9</v>
      </c>
    </row>
    <row r="392" spans="1:17" ht="22.5" x14ac:dyDescent="0.2">
      <c r="A392" s="22" t="s">
        <v>172</v>
      </c>
      <c r="B392" s="23">
        <v>78</v>
      </c>
      <c r="C392" s="24">
        <v>709</v>
      </c>
      <c r="D392" s="25" t="s">
        <v>155</v>
      </c>
      <c r="E392" s="26" t="s">
        <v>3</v>
      </c>
      <c r="F392" s="25" t="s">
        <v>2</v>
      </c>
      <c r="G392" s="27" t="s">
        <v>11</v>
      </c>
      <c r="H392" s="28" t="s">
        <v>7</v>
      </c>
      <c r="I392" s="29">
        <f>I393+I395+I397</f>
        <v>4397.3999999999996</v>
      </c>
      <c r="J392" s="29">
        <f t="shared" ref="J392:K392" si="330">J393+J395+J397</f>
        <v>4530.8</v>
      </c>
      <c r="K392" s="29">
        <f t="shared" si="330"/>
        <v>4699.8999999999996</v>
      </c>
      <c r="L392" s="29"/>
      <c r="M392" s="29"/>
      <c r="N392" s="29"/>
      <c r="O392" s="29">
        <f t="shared" si="315"/>
        <v>4397.3999999999996</v>
      </c>
      <c r="P392" s="29">
        <f t="shared" si="316"/>
        <v>4530.8</v>
      </c>
      <c r="Q392" s="29">
        <f t="shared" si="317"/>
        <v>4699.8999999999996</v>
      </c>
    </row>
    <row r="393" spans="1:17" ht="45" x14ac:dyDescent="0.2">
      <c r="A393" s="22" t="s">
        <v>6</v>
      </c>
      <c r="B393" s="23">
        <v>78</v>
      </c>
      <c r="C393" s="24">
        <v>709</v>
      </c>
      <c r="D393" s="25" t="s">
        <v>155</v>
      </c>
      <c r="E393" s="26" t="s">
        <v>3</v>
      </c>
      <c r="F393" s="25" t="s">
        <v>2</v>
      </c>
      <c r="G393" s="27" t="s">
        <v>11</v>
      </c>
      <c r="H393" s="28">
        <v>100</v>
      </c>
      <c r="I393" s="29">
        <f>I394</f>
        <v>4328</v>
      </c>
      <c r="J393" s="29">
        <f t="shared" ref="J393:K393" si="331">J394</f>
        <v>4487.6000000000004</v>
      </c>
      <c r="K393" s="29">
        <f t="shared" si="331"/>
        <v>4656.7</v>
      </c>
      <c r="L393" s="29"/>
      <c r="M393" s="29"/>
      <c r="N393" s="29"/>
      <c r="O393" s="29">
        <f t="shared" si="315"/>
        <v>4328</v>
      </c>
      <c r="P393" s="29">
        <f t="shared" si="316"/>
        <v>4487.6000000000004</v>
      </c>
      <c r="Q393" s="29">
        <f t="shared" si="317"/>
        <v>4656.7</v>
      </c>
    </row>
    <row r="394" spans="1:17" ht="22.5" x14ac:dyDescent="0.2">
      <c r="A394" s="22" t="s">
        <v>5</v>
      </c>
      <c r="B394" s="23">
        <v>78</v>
      </c>
      <c r="C394" s="24">
        <v>709</v>
      </c>
      <c r="D394" s="25" t="s">
        <v>155</v>
      </c>
      <c r="E394" s="26" t="s">
        <v>3</v>
      </c>
      <c r="F394" s="25" t="s">
        <v>2</v>
      </c>
      <c r="G394" s="27" t="s">
        <v>11</v>
      </c>
      <c r="H394" s="28">
        <v>120</v>
      </c>
      <c r="I394" s="29">
        <v>4328</v>
      </c>
      <c r="J394" s="29">
        <v>4487.6000000000004</v>
      </c>
      <c r="K394" s="29">
        <v>4656.7</v>
      </c>
      <c r="L394" s="29"/>
      <c r="M394" s="29"/>
      <c r="N394" s="29"/>
      <c r="O394" s="29">
        <f t="shared" si="315"/>
        <v>4328</v>
      </c>
      <c r="P394" s="29">
        <f t="shared" si="316"/>
        <v>4487.6000000000004</v>
      </c>
      <c r="Q394" s="29">
        <f t="shared" si="317"/>
        <v>4656.7</v>
      </c>
    </row>
    <row r="395" spans="1:17" ht="22.5" x14ac:dyDescent="0.2">
      <c r="A395" s="22" t="s">
        <v>14</v>
      </c>
      <c r="B395" s="23">
        <v>78</v>
      </c>
      <c r="C395" s="24">
        <v>709</v>
      </c>
      <c r="D395" s="25" t="s">
        <v>155</v>
      </c>
      <c r="E395" s="26" t="s">
        <v>3</v>
      </c>
      <c r="F395" s="25" t="s">
        <v>2</v>
      </c>
      <c r="G395" s="27" t="s">
        <v>11</v>
      </c>
      <c r="H395" s="28">
        <v>200</v>
      </c>
      <c r="I395" s="29">
        <f>I396</f>
        <v>68.900000000000006</v>
      </c>
      <c r="J395" s="29">
        <f t="shared" ref="J395:K395" si="332">J396</f>
        <v>42.7</v>
      </c>
      <c r="K395" s="29">
        <f t="shared" si="332"/>
        <v>42.7</v>
      </c>
      <c r="L395" s="29"/>
      <c r="M395" s="29"/>
      <c r="N395" s="29"/>
      <c r="O395" s="29">
        <f t="shared" si="315"/>
        <v>68.900000000000006</v>
      </c>
      <c r="P395" s="29">
        <f t="shared" si="316"/>
        <v>42.7</v>
      </c>
      <c r="Q395" s="29">
        <f t="shared" si="317"/>
        <v>42.7</v>
      </c>
    </row>
    <row r="396" spans="1:17" ht="22.5" x14ac:dyDescent="0.2">
      <c r="A396" s="22" t="s">
        <v>13</v>
      </c>
      <c r="B396" s="23">
        <v>78</v>
      </c>
      <c r="C396" s="24">
        <v>709</v>
      </c>
      <c r="D396" s="25" t="s">
        <v>155</v>
      </c>
      <c r="E396" s="26" t="s">
        <v>3</v>
      </c>
      <c r="F396" s="25" t="s">
        <v>2</v>
      </c>
      <c r="G396" s="27" t="s">
        <v>11</v>
      </c>
      <c r="H396" s="28">
        <v>240</v>
      </c>
      <c r="I396" s="29">
        <f>68.9</f>
        <v>68.900000000000006</v>
      </c>
      <c r="J396" s="29">
        <v>42.7</v>
      </c>
      <c r="K396" s="29">
        <v>42.7</v>
      </c>
      <c r="L396" s="29"/>
      <c r="M396" s="29"/>
      <c r="N396" s="29"/>
      <c r="O396" s="29">
        <f t="shared" si="315"/>
        <v>68.900000000000006</v>
      </c>
      <c r="P396" s="29">
        <f t="shared" si="316"/>
        <v>42.7</v>
      </c>
      <c r="Q396" s="29">
        <f t="shared" si="317"/>
        <v>42.7</v>
      </c>
    </row>
    <row r="397" spans="1:17" x14ac:dyDescent="0.2">
      <c r="A397" s="22" t="s">
        <v>72</v>
      </c>
      <c r="B397" s="23">
        <v>78</v>
      </c>
      <c r="C397" s="24">
        <v>709</v>
      </c>
      <c r="D397" s="25" t="s">
        <v>155</v>
      </c>
      <c r="E397" s="26" t="s">
        <v>3</v>
      </c>
      <c r="F397" s="25" t="s">
        <v>2</v>
      </c>
      <c r="G397" s="27" t="s">
        <v>11</v>
      </c>
      <c r="H397" s="28">
        <v>800</v>
      </c>
      <c r="I397" s="29">
        <f>I398</f>
        <v>0.5</v>
      </c>
      <c r="J397" s="29">
        <f t="shared" ref="J397:K397" si="333">J398</f>
        <v>0.5</v>
      </c>
      <c r="K397" s="29">
        <f t="shared" si="333"/>
        <v>0.5</v>
      </c>
      <c r="L397" s="29"/>
      <c r="M397" s="29"/>
      <c r="N397" s="29"/>
      <c r="O397" s="29">
        <f t="shared" si="315"/>
        <v>0.5</v>
      </c>
      <c r="P397" s="29">
        <f t="shared" si="316"/>
        <v>0.5</v>
      </c>
      <c r="Q397" s="29">
        <f t="shared" si="317"/>
        <v>0.5</v>
      </c>
    </row>
    <row r="398" spans="1:17" x14ac:dyDescent="0.2">
      <c r="A398" s="22" t="s">
        <v>71</v>
      </c>
      <c r="B398" s="23">
        <v>78</v>
      </c>
      <c r="C398" s="24">
        <v>709</v>
      </c>
      <c r="D398" s="25" t="s">
        <v>155</v>
      </c>
      <c r="E398" s="26" t="s">
        <v>3</v>
      </c>
      <c r="F398" s="25" t="s">
        <v>2</v>
      </c>
      <c r="G398" s="27" t="s">
        <v>11</v>
      </c>
      <c r="H398" s="28">
        <v>850</v>
      </c>
      <c r="I398" s="29">
        <v>0.5</v>
      </c>
      <c r="J398" s="29">
        <v>0.5</v>
      </c>
      <c r="K398" s="29">
        <v>0.5</v>
      </c>
      <c r="L398" s="29"/>
      <c r="M398" s="29"/>
      <c r="N398" s="29"/>
      <c r="O398" s="29">
        <f t="shared" si="315"/>
        <v>0.5</v>
      </c>
      <c r="P398" s="29">
        <f t="shared" si="316"/>
        <v>0.5</v>
      </c>
      <c r="Q398" s="29">
        <f t="shared" si="317"/>
        <v>0.5</v>
      </c>
    </row>
    <row r="399" spans="1:17" ht="22.5" x14ac:dyDescent="0.2">
      <c r="A399" s="22" t="s">
        <v>74</v>
      </c>
      <c r="B399" s="23">
        <v>78</v>
      </c>
      <c r="C399" s="24">
        <v>709</v>
      </c>
      <c r="D399" s="25" t="s">
        <v>155</v>
      </c>
      <c r="E399" s="26" t="s">
        <v>3</v>
      </c>
      <c r="F399" s="25" t="s">
        <v>2</v>
      </c>
      <c r="G399" s="27" t="s">
        <v>70</v>
      </c>
      <c r="H399" s="28" t="s">
        <v>7</v>
      </c>
      <c r="I399" s="29">
        <f>I400+I402+I404</f>
        <v>9615.1999999999989</v>
      </c>
      <c r="J399" s="29">
        <f t="shared" ref="J399:K399" si="334">J400+J402+J404</f>
        <v>9903.2999999999993</v>
      </c>
      <c r="K399" s="29">
        <f t="shared" si="334"/>
        <v>10264</v>
      </c>
      <c r="L399" s="29"/>
      <c r="M399" s="29"/>
      <c r="N399" s="29"/>
      <c r="O399" s="29">
        <f t="shared" si="315"/>
        <v>9615.1999999999989</v>
      </c>
      <c r="P399" s="29">
        <f t="shared" si="316"/>
        <v>9903.2999999999993</v>
      </c>
      <c r="Q399" s="29">
        <f t="shared" si="317"/>
        <v>10264</v>
      </c>
    </row>
    <row r="400" spans="1:17" ht="45" x14ac:dyDescent="0.2">
      <c r="A400" s="22" t="s">
        <v>6</v>
      </c>
      <c r="B400" s="23">
        <v>78</v>
      </c>
      <c r="C400" s="24">
        <v>709</v>
      </c>
      <c r="D400" s="25" t="s">
        <v>155</v>
      </c>
      <c r="E400" s="26" t="s">
        <v>3</v>
      </c>
      <c r="F400" s="25" t="s">
        <v>2</v>
      </c>
      <c r="G400" s="27" t="s">
        <v>70</v>
      </c>
      <c r="H400" s="28">
        <v>100</v>
      </c>
      <c r="I400" s="29">
        <f>I401</f>
        <v>8914.4</v>
      </c>
      <c r="J400" s="29">
        <f t="shared" ref="J400:K400" si="335">J401</f>
        <v>9202.5</v>
      </c>
      <c r="K400" s="29">
        <f t="shared" si="335"/>
        <v>9563.2000000000007</v>
      </c>
      <c r="L400" s="29"/>
      <c r="M400" s="29"/>
      <c r="N400" s="29"/>
      <c r="O400" s="29">
        <f t="shared" si="315"/>
        <v>8914.4</v>
      </c>
      <c r="P400" s="29">
        <f t="shared" si="316"/>
        <v>9202.5</v>
      </c>
      <c r="Q400" s="29">
        <f t="shared" si="317"/>
        <v>9563.2000000000007</v>
      </c>
    </row>
    <row r="401" spans="1:17" x14ac:dyDescent="0.2">
      <c r="A401" s="22" t="s">
        <v>73</v>
      </c>
      <c r="B401" s="23">
        <v>78</v>
      </c>
      <c r="C401" s="24">
        <v>709</v>
      </c>
      <c r="D401" s="25" t="s">
        <v>155</v>
      </c>
      <c r="E401" s="26" t="s">
        <v>3</v>
      </c>
      <c r="F401" s="25" t="s">
        <v>2</v>
      </c>
      <c r="G401" s="27" t="s">
        <v>70</v>
      </c>
      <c r="H401" s="28">
        <v>110</v>
      </c>
      <c r="I401" s="29">
        <f>2860.5+6053.9</f>
        <v>8914.4</v>
      </c>
      <c r="J401" s="29">
        <f>2952.4+6250.1</f>
        <v>9202.5</v>
      </c>
      <c r="K401" s="29">
        <f>3067.4+6495.8</f>
        <v>9563.2000000000007</v>
      </c>
      <c r="L401" s="29"/>
      <c r="M401" s="29"/>
      <c r="N401" s="29"/>
      <c r="O401" s="29">
        <f t="shared" si="315"/>
        <v>8914.4</v>
      </c>
      <c r="P401" s="29">
        <f t="shared" si="316"/>
        <v>9202.5</v>
      </c>
      <c r="Q401" s="29">
        <f t="shared" si="317"/>
        <v>9563.2000000000007</v>
      </c>
    </row>
    <row r="402" spans="1:17" ht="22.5" x14ac:dyDescent="0.2">
      <c r="A402" s="22" t="s">
        <v>14</v>
      </c>
      <c r="B402" s="23">
        <v>78</v>
      </c>
      <c r="C402" s="24">
        <v>709</v>
      </c>
      <c r="D402" s="25" t="s">
        <v>155</v>
      </c>
      <c r="E402" s="26" t="s">
        <v>3</v>
      </c>
      <c r="F402" s="25" t="s">
        <v>2</v>
      </c>
      <c r="G402" s="27" t="s">
        <v>70</v>
      </c>
      <c r="H402" s="28">
        <v>200</v>
      </c>
      <c r="I402" s="29">
        <f>I403</f>
        <v>677.8</v>
      </c>
      <c r="J402" s="29">
        <f t="shared" ref="J402:K402" si="336">J403</f>
        <v>677.8</v>
      </c>
      <c r="K402" s="29">
        <f t="shared" si="336"/>
        <v>677.8</v>
      </c>
      <c r="L402" s="29"/>
      <c r="M402" s="29"/>
      <c r="N402" s="29"/>
      <c r="O402" s="29">
        <f t="shared" si="315"/>
        <v>677.8</v>
      </c>
      <c r="P402" s="29">
        <f t="shared" si="316"/>
        <v>677.8</v>
      </c>
      <c r="Q402" s="29">
        <f t="shared" si="317"/>
        <v>677.8</v>
      </c>
    </row>
    <row r="403" spans="1:17" ht="22.5" x14ac:dyDescent="0.2">
      <c r="A403" s="22" t="s">
        <v>13</v>
      </c>
      <c r="B403" s="23">
        <v>78</v>
      </c>
      <c r="C403" s="24">
        <v>709</v>
      </c>
      <c r="D403" s="25" t="s">
        <v>155</v>
      </c>
      <c r="E403" s="26" t="s">
        <v>3</v>
      </c>
      <c r="F403" s="25" t="s">
        <v>2</v>
      </c>
      <c r="G403" s="27" t="s">
        <v>70</v>
      </c>
      <c r="H403" s="28">
        <v>240</v>
      </c>
      <c r="I403" s="29">
        <f>231.6+446.2</f>
        <v>677.8</v>
      </c>
      <c r="J403" s="29">
        <f>231.6+446.2</f>
        <v>677.8</v>
      </c>
      <c r="K403" s="29">
        <f>231.6+446.2</f>
        <v>677.8</v>
      </c>
      <c r="L403" s="29"/>
      <c r="M403" s="29"/>
      <c r="N403" s="29"/>
      <c r="O403" s="29">
        <f t="shared" si="315"/>
        <v>677.8</v>
      </c>
      <c r="P403" s="29">
        <f t="shared" si="316"/>
        <v>677.8</v>
      </c>
      <c r="Q403" s="29">
        <f t="shared" si="317"/>
        <v>677.8</v>
      </c>
    </row>
    <row r="404" spans="1:17" x14ac:dyDescent="0.2">
      <c r="A404" s="22" t="s">
        <v>72</v>
      </c>
      <c r="B404" s="23">
        <v>78</v>
      </c>
      <c r="C404" s="24">
        <v>709</v>
      </c>
      <c r="D404" s="25" t="s">
        <v>155</v>
      </c>
      <c r="E404" s="26" t="s">
        <v>3</v>
      </c>
      <c r="F404" s="25" t="s">
        <v>2</v>
      </c>
      <c r="G404" s="27" t="s">
        <v>70</v>
      </c>
      <c r="H404" s="28">
        <v>800</v>
      </c>
      <c r="I404" s="29">
        <f>I405</f>
        <v>23</v>
      </c>
      <c r="J404" s="29">
        <f t="shared" ref="J404:K404" si="337">J405</f>
        <v>23</v>
      </c>
      <c r="K404" s="29">
        <f t="shared" si="337"/>
        <v>23</v>
      </c>
      <c r="L404" s="29"/>
      <c r="M404" s="29"/>
      <c r="N404" s="29"/>
      <c r="O404" s="29">
        <f t="shared" si="315"/>
        <v>23</v>
      </c>
      <c r="P404" s="29">
        <f t="shared" si="316"/>
        <v>23</v>
      </c>
      <c r="Q404" s="29">
        <f t="shared" si="317"/>
        <v>23</v>
      </c>
    </row>
    <row r="405" spans="1:17" x14ac:dyDescent="0.2">
      <c r="A405" s="22" t="s">
        <v>71</v>
      </c>
      <c r="B405" s="23">
        <v>78</v>
      </c>
      <c r="C405" s="24">
        <v>709</v>
      </c>
      <c r="D405" s="25" t="s">
        <v>155</v>
      </c>
      <c r="E405" s="26" t="s">
        <v>3</v>
      </c>
      <c r="F405" s="25" t="s">
        <v>2</v>
      </c>
      <c r="G405" s="27" t="s">
        <v>70</v>
      </c>
      <c r="H405" s="28">
        <v>850</v>
      </c>
      <c r="I405" s="29">
        <f>16.8+6.2</f>
        <v>23</v>
      </c>
      <c r="J405" s="29">
        <f t="shared" ref="J405:K405" si="338">16.8+6.2</f>
        <v>23</v>
      </c>
      <c r="K405" s="29">
        <f t="shared" si="338"/>
        <v>23</v>
      </c>
      <c r="L405" s="29"/>
      <c r="M405" s="29"/>
      <c r="N405" s="29"/>
      <c r="O405" s="29">
        <f t="shared" si="315"/>
        <v>23</v>
      </c>
      <c r="P405" s="29">
        <f t="shared" si="316"/>
        <v>23</v>
      </c>
      <c r="Q405" s="29">
        <f t="shared" si="317"/>
        <v>23</v>
      </c>
    </row>
    <row r="406" spans="1:17" ht="48.6" customHeight="1" x14ac:dyDescent="0.2">
      <c r="A406" s="22" t="s">
        <v>171</v>
      </c>
      <c r="B406" s="23">
        <v>78</v>
      </c>
      <c r="C406" s="24">
        <v>709</v>
      </c>
      <c r="D406" s="25" t="s">
        <v>155</v>
      </c>
      <c r="E406" s="26" t="s">
        <v>3</v>
      </c>
      <c r="F406" s="25" t="s">
        <v>2</v>
      </c>
      <c r="G406" s="27" t="s">
        <v>170</v>
      </c>
      <c r="H406" s="28" t="s">
        <v>7</v>
      </c>
      <c r="I406" s="29">
        <f>I407</f>
        <v>350</v>
      </c>
      <c r="J406" s="29">
        <f t="shared" ref="J406:K406" si="339">J407</f>
        <v>350</v>
      </c>
      <c r="K406" s="29">
        <f t="shared" si="339"/>
        <v>350</v>
      </c>
      <c r="L406" s="29"/>
      <c r="M406" s="29"/>
      <c r="N406" s="29"/>
      <c r="O406" s="29">
        <f t="shared" si="315"/>
        <v>350</v>
      </c>
      <c r="P406" s="29">
        <f t="shared" si="316"/>
        <v>350</v>
      </c>
      <c r="Q406" s="29">
        <f t="shared" si="317"/>
        <v>350</v>
      </c>
    </row>
    <row r="407" spans="1:17" ht="22.5" x14ac:dyDescent="0.2">
      <c r="A407" s="22" t="s">
        <v>81</v>
      </c>
      <c r="B407" s="23">
        <v>78</v>
      </c>
      <c r="C407" s="24">
        <v>709</v>
      </c>
      <c r="D407" s="25" t="s">
        <v>155</v>
      </c>
      <c r="E407" s="26" t="s">
        <v>3</v>
      </c>
      <c r="F407" s="25" t="s">
        <v>2</v>
      </c>
      <c r="G407" s="27" t="s">
        <v>170</v>
      </c>
      <c r="H407" s="28">
        <v>600</v>
      </c>
      <c r="I407" s="29">
        <f>I408</f>
        <v>350</v>
      </c>
      <c r="J407" s="29">
        <f t="shared" ref="J407:K407" si="340">J408</f>
        <v>350</v>
      </c>
      <c r="K407" s="29">
        <f t="shared" si="340"/>
        <v>350</v>
      </c>
      <c r="L407" s="29"/>
      <c r="M407" s="29"/>
      <c r="N407" s="29"/>
      <c r="O407" s="29">
        <f t="shared" si="315"/>
        <v>350</v>
      </c>
      <c r="P407" s="29">
        <f t="shared" si="316"/>
        <v>350</v>
      </c>
      <c r="Q407" s="29">
        <f t="shared" si="317"/>
        <v>350</v>
      </c>
    </row>
    <row r="408" spans="1:17" ht="22.5" x14ac:dyDescent="0.2">
      <c r="A408" s="22" t="s">
        <v>80</v>
      </c>
      <c r="B408" s="23">
        <v>78</v>
      </c>
      <c r="C408" s="24">
        <v>709</v>
      </c>
      <c r="D408" s="25" t="s">
        <v>155</v>
      </c>
      <c r="E408" s="26" t="s">
        <v>3</v>
      </c>
      <c r="F408" s="25" t="s">
        <v>2</v>
      </c>
      <c r="G408" s="27" t="s">
        <v>170</v>
      </c>
      <c r="H408" s="28">
        <v>630</v>
      </c>
      <c r="I408" s="29">
        <v>350</v>
      </c>
      <c r="J408" s="29">
        <v>350</v>
      </c>
      <c r="K408" s="29">
        <v>350</v>
      </c>
      <c r="L408" s="29"/>
      <c r="M408" s="29"/>
      <c r="N408" s="29"/>
      <c r="O408" s="29">
        <f t="shared" si="315"/>
        <v>350</v>
      </c>
      <c r="P408" s="29">
        <f t="shared" si="316"/>
        <v>350</v>
      </c>
      <c r="Q408" s="29">
        <f t="shared" si="317"/>
        <v>350</v>
      </c>
    </row>
    <row r="409" spans="1:17" ht="50.1" customHeight="1" x14ac:dyDescent="0.2">
      <c r="A409" s="22" t="s">
        <v>271</v>
      </c>
      <c r="B409" s="23">
        <v>78</v>
      </c>
      <c r="C409" s="24">
        <v>709</v>
      </c>
      <c r="D409" s="25" t="s">
        <v>155</v>
      </c>
      <c r="E409" s="26" t="s">
        <v>3</v>
      </c>
      <c r="F409" s="25" t="s">
        <v>2</v>
      </c>
      <c r="G409" s="27" t="s">
        <v>169</v>
      </c>
      <c r="H409" s="28" t="s">
        <v>7</v>
      </c>
      <c r="I409" s="29">
        <f>I410</f>
        <v>279</v>
      </c>
      <c r="J409" s="29">
        <f t="shared" ref="J409:K409" si="341">J410</f>
        <v>279</v>
      </c>
      <c r="K409" s="29">
        <f t="shared" si="341"/>
        <v>279</v>
      </c>
      <c r="L409" s="29"/>
      <c r="M409" s="29"/>
      <c r="N409" s="29"/>
      <c r="O409" s="29">
        <f t="shared" si="315"/>
        <v>279</v>
      </c>
      <c r="P409" s="29">
        <f t="shared" si="316"/>
        <v>279</v>
      </c>
      <c r="Q409" s="29">
        <f t="shared" si="317"/>
        <v>279</v>
      </c>
    </row>
    <row r="410" spans="1:17" ht="22.5" x14ac:dyDescent="0.2">
      <c r="A410" s="22" t="s">
        <v>81</v>
      </c>
      <c r="B410" s="23">
        <v>78</v>
      </c>
      <c r="C410" s="24">
        <v>709</v>
      </c>
      <c r="D410" s="25" t="s">
        <v>155</v>
      </c>
      <c r="E410" s="26" t="s">
        <v>3</v>
      </c>
      <c r="F410" s="25" t="s">
        <v>2</v>
      </c>
      <c r="G410" s="27" t="s">
        <v>169</v>
      </c>
      <c r="H410" s="28">
        <v>600</v>
      </c>
      <c r="I410" s="29">
        <f>I411</f>
        <v>279</v>
      </c>
      <c r="J410" s="29">
        <f t="shared" ref="J410:K410" si="342">J411</f>
        <v>279</v>
      </c>
      <c r="K410" s="29">
        <f t="shared" si="342"/>
        <v>279</v>
      </c>
      <c r="L410" s="29"/>
      <c r="M410" s="29"/>
      <c r="N410" s="29"/>
      <c r="O410" s="29">
        <f t="shared" si="315"/>
        <v>279</v>
      </c>
      <c r="P410" s="29">
        <f t="shared" si="316"/>
        <v>279</v>
      </c>
      <c r="Q410" s="29">
        <f t="shared" si="317"/>
        <v>279</v>
      </c>
    </row>
    <row r="411" spans="1:17" x14ac:dyDescent="0.2">
      <c r="A411" s="22" t="s">
        <v>156</v>
      </c>
      <c r="B411" s="23">
        <v>78</v>
      </c>
      <c r="C411" s="24">
        <v>709</v>
      </c>
      <c r="D411" s="25" t="s">
        <v>155</v>
      </c>
      <c r="E411" s="26" t="s">
        <v>3</v>
      </c>
      <c r="F411" s="25" t="s">
        <v>2</v>
      </c>
      <c r="G411" s="27" t="s">
        <v>169</v>
      </c>
      <c r="H411" s="28">
        <v>610</v>
      </c>
      <c r="I411" s="29">
        <v>279</v>
      </c>
      <c r="J411" s="29">
        <v>279</v>
      </c>
      <c r="K411" s="29">
        <v>279</v>
      </c>
      <c r="L411" s="29"/>
      <c r="M411" s="29"/>
      <c r="N411" s="29"/>
      <c r="O411" s="29">
        <f t="shared" si="315"/>
        <v>279</v>
      </c>
      <c r="P411" s="29">
        <f t="shared" si="316"/>
        <v>279</v>
      </c>
      <c r="Q411" s="29">
        <f t="shared" si="317"/>
        <v>279</v>
      </c>
    </row>
    <row r="412" spans="1:17" ht="41.1" customHeight="1" x14ac:dyDescent="0.2">
      <c r="A412" s="22" t="s">
        <v>168</v>
      </c>
      <c r="B412" s="23">
        <v>78</v>
      </c>
      <c r="C412" s="24">
        <v>709</v>
      </c>
      <c r="D412" s="25" t="s">
        <v>155</v>
      </c>
      <c r="E412" s="26" t="s">
        <v>3</v>
      </c>
      <c r="F412" s="25" t="s">
        <v>2</v>
      </c>
      <c r="G412" s="27" t="s">
        <v>166</v>
      </c>
      <c r="H412" s="28" t="s">
        <v>7</v>
      </c>
      <c r="I412" s="29">
        <f>I413</f>
        <v>144</v>
      </c>
      <c r="J412" s="29">
        <f t="shared" ref="J412:K412" si="343">J413</f>
        <v>216</v>
      </c>
      <c r="K412" s="29">
        <f t="shared" si="343"/>
        <v>216</v>
      </c>
      <c r="L412" s="29"/>
      <c r="M412" s="29"/>
      <c r="N412" s="29"/>
      <c r="O412" s="29">
        <f t="shared" si="315"/>
        <v>144</v>
      </c>
      <c r="P412" s="29">
        <f t="shared" si="316"/>
        <v>216</v>
      </c>
      <c r="Q412" s="29">
        <f t="shared" si="317"/>
        <v>216</v>
      </c>
    </row>
    <row r="413" spans="1:17" x14ac:dyDescent="0.2">
      <c r="A413" s="22" t="s">
        <v>40</v>
      </c>
      <c r="B413" s="23">
        <v>78</v>
      </c>
      <c r="C413" s="24">
        <v>709</v>
      </c>
      <c r="D413" s="25" t="s">
        <v>155</v>
      </c>
      <c r="E413" s="26" t="s">
        <v>3</v>
      </c>
      <c r="F413" s="25" t="s">
        <v>2</v>
      </c>
      <c r="G413" s="27" t="s">
        <v>166</v>
      </c>
      <c r="H413" s="28">
        <v>300</v>
      </c>
      <c r="I413" s="29">
        <f>I414</f>
        <v>144</v>
      </c>
      <c r="J413" s="29">
        <f t="shared" ref="J413:K413" si="344">J414</f>
        <v>216</v>
      </c>
      <c r="K413" s="29">
        <f t="shared" si="344"/>
        <v>216</v>
      </c>
      <c r="L413" s="29"/>
      <c r="M413" s="29"/>
      <c r="N413" s="29"/>
      <c r="O413" s="29">
        <f t="shared" si="315"/>
        <v>144</v>
      </c>
      <c r="P413" s="29">
        <f t="shared" si="316"/>
        <v>216</v>
      </c>
      <c r="Q413" s="29">
        <f t="shared" si="317"/>
        <v>216</v>
      </c>
    </row>
    <row r="414" spans="1:17" x14ac:dyDescent="0.2">
      <c r="A414" s="22" t="s">
        <v>167</v>
      </c>
      <c r="B414" s="23">
        <v>78</v>
      </c>
      <c r="C414" s="24">
        <v>709</v>
      </c>
      <c r="D414" s="25" t="s">
        <v>155</v>
      </c>
      <c r="E414" s="26" t="s">
        <v>3</v>
      </c>
      <c r="F414" s="25" t="s">
        <v>2</v>
      </c>
      <c r="G414" s="27" t="s">
        <v>166</v>
      </c>
      <c r="H414" s="28">
        <v>340</v>
      </c>
      <c r="I414" s="29">
        <v>144</v>
      </c>
      <c r="J414" s="29">
        <v>216</v>
      </c>
      <c r="K414" s="29">
        <v>216</v>
      </c>
      <c r="L414" s="29"/>
      <c r="M414" s="29"/>
      <c r="N414" s="29"/>
      <c r="O414" s="29">
        <f t="shared" si="315"/>
        <v>144</v>
      </c>
      <c r="P414" s="29">
        <f t="shared" si="316"/>
        <v>216</v>
      </c>
      <c r="Q414" s="29">
        <f t="shared" si="317"/>
        <v>216</v>
      </c>
    </row>
    <row r="415" spans="1:17" ht="33.75" x14ac:dyDescent="0.2">
      <c r="A415" s="22" t="s">
        <v>345</v>
      </c>
      <c r="B415" s="23">
        <v>78</v>
      </c>
      <c r="C415" s="24">
        <v>709</v>
      </c>
      <c r="D415" s="25" t="s">
        <v>155</v>
      </c>
      <c r="E415" s="26" t="s">
        <v>3</v>
      </c>
      <c r="F415" s="25" t="s">
        <v>2</v>
      </c>
      <c r="G415" s="27" t="s">
        <v>344</v>
      </c>
      <c r="H415" s="28" t="s">
        <v>7</v>
      </c>
      <c r="I415" s="29">
        <f t="shared" ref="I415:K416" si="345">I416</f>
        <v>41</v>
      </c>
      <c r="J415" s="29">
        <f t="shared" si="345"/>
        <v>41</v>
      </c>
      <c r="K415" s="29">
        <f t="shared" si="345"/>
        <v>41</v>
      </c>
      <c r="L415" s="29"/>
      <c r="M415" s="29"/>
      <c r="N415" s="29"/>
      <c r="O415" s="29">
        <f t="shared" si="315"/>
        <v>41</v>
      </c>
      <c r="P415" s="29">
        <f t="shared" si="316"/>
        <v>41</v>
      </c>
      <c r="Q415" s="29">
        <f t="shared" si="317"/>
        <v>41</v>
      </c>
    </row>
    <row r="416" spans="1:17" ht="22.5" x14ac:dyDescent="0.2">
      <c r="A416" s="22" t="s">
        <v>81</v>
      </c>
      <c r="B416" s="23">
        <v>78</v>
      </c>
      <c r="C416" s="24">
        <v>709</v>
      </c>
      <c r="D416" s="25" t="s">
        <v>155</v>
      </c>
      <c r="E416" s="26" t="s">
        <v>3</v>
      </c>
      <c r="F416" s="25" t="s">
        <v>2</v>
      </c>
      <c r="G416" s="27" t="s">
        <v>344</v>
      </c>
      <c r="H416" s="28">
        <v>600</v>
      </c>
      <c r="I416" s="29">
        <f t="shared" si="345"/>
        <v>41</v>
      </c>
      <c r="J416" s="29">
        <f t="shared" si="345"/>
        <v>41</v>
      </c>
      <c r="K416" s="29">
        <f t="shared" si="345"/>
        <v>41</v>
      </c>
      <c r="L416" s="29"/>
      <c r="M416" s="29"/>
      <c r="N416" s="29"/>
      <c r="O416" s="29">
        <f t="shared" si="315"/>
        <v>41</v>
      </c>
      <c r="P416" s="29">
        <f t="shared" si="316"/>
        <v>41</v>
      </c>
      <c r="Q416" s="29">
        <f t="shared" si="317"/>
        <v>41</v>
      </c>
    </row>
    <row r="417" spans="1:17" x14ac:dyDescent="0.2">
      <c r="A417" s="22" t="s">
        <v>156</v>
      </c>
      <c r="B417" s="23">
        <v>78</v>
      </c>
      <c r="C417" s="24">
        <v>709</v>
      </c>
      <c r="D417" s="25" t="s">
        <v>155</v>
      </c>
      <c r="E417" s="26" t="s">
        <v>3</v>
      </c>
      <c r="F417" s="25" t="s">
        <v>2</v>
      </c>
      <c r="G417" s="27" t="s">
        <v>344</v>
      </c>
      <c r="H417" s="28">
        <v>610</v>
      </c>
      <c r="I417" s="29">
        <v>41</v>
      </c>
      <c r="J417" s="29">
        <v>41</v>
      </c>
      <c r="K417" s="29">
        <v>41</v>
      </c>
      <c r="L417" s="29"/>
      <c r="M417" s="29"/>
      <c r="N417" s="29"/>
      <c r="O417" s="29">
        <f t="shared" si="315"/>
        <v>41</v>
      </c>
      <c r="P417" s="29">
        <f t="shared" si="316"/>
        <v>41</v>
      </c>
      <c r="Q417" s="29">
        <f t="shared" si="317"/>
        <v>41</v>
      </c>
    </row>
    <row r="418" spans="1:17" s="7" customFormat="1" ht="56.25" x14ac:dyDescent="0.2">
      <c r="A418" s="32" t="s">
        <v>323</v>
      </c>
      <c r="B418" s="23">
        <v>78</v>
      </c>
      <c r="C418" s="24">
        <v>709</v>
      </c>
      <c r="D418" s="25">
        <v>12</v>
      </c>
      <c r="E418" s="26">
        <v>0</v>
      </c>
      <c r="F418" s="25">
        <v>0</v>
      </c>
      <c r="G418" s="27">
        <v>0</v>
      </c>
      <c r="H418" s="28"/>
      <c r="I418" s="29">
        <f>I419</f>
        <v>0</v>
      </c>
      <c r="J418" s="29">
        <f t="shared" ref="J418:K420" si="346">J419</f>
        <v>0</v>
      </c>
      <c r="K418" s="29">
        <f t="shared" si="346"/>
        <v>0</v>
      </c>
      <c r="L418" s="29">
        <f>L419</f>
        <v>30</v>
      </c>
      <c r="M418" s="29">
        <f t="shared" ref="M418:N420" si="347">M419</f>
        <v>0</v>
      </c>
      <c r="N418" s="29">
        <f t="shared" si="347"/>
        <v>0</v>
      </c>
      <c r="O418" s="29">
        <f t="shared" ref="O418:O421" si="348">I418+L418</f>
        <v>30</v>
      </c>
      <c r="P418" s="29">
        <f t="shared" ref="P418:P421" si="349">J418+M418</f>
        <v>0</v>
      </c>
      <c r="Q418" s="29">
        <f t="shared" ref="Q418:Q421" si="350">K418+N418</f>
        <v>0</v>
      </c>
    </row>
    <row r="419" spans="1:17" s="7" customFormat="1" x14ac:dyDescent="0.2">
      <c r="A419" s="22" t="s">
        <v>406</v>
      </c>
      <c r="B419" s="23">
        <v>78</v>
      </c>
      <c r="C419" s="24">
        <v>709</v>
      </c>
      <c r="D419" s="25">
        <v>12</v>
      </c>
      <c r="E419" s="26">
        <v>0</v>
      </c>
      <c r="F419" s="25">
        <v>0</v>
      </c>
      <c r="G419" s="27">
        <v>80680</v>
      </c>
      <c r="H419" s="28"/>
      <c r="I419" s="29">
        <f>I420</f>
        <v>0</v>
      </c>
      <c r="J419" s="29">
        <f t="shared" si="346"/>
        <v>0</v>
      </c>
      <c r="K419" s="29">
        <f t="shared" si="346"/>
        <v>0</v>
      </c>
      <c r="L419" s="29">
        <f>L420</f>
        <v>30</v>
      </c>
      <c r="M419" s="29">
        <f t="shared" si="347"/>
        <v>0</v>
      </c>
      <c r="N419" s="29">
        <f t="shared" si="347"/>
        <v>0</v>
      </c>
      <c r="O419" s="29">
        <f t="shared" si="348"/>
        <v>30</v>
      </c>
      <c r="P419" s="29">
        <f t="shared" si="349"/>
        <v>0</v>
      </c>
      <c r="Q419" s="29">
        <f t="shared" si="350"/>
        <v>0</v>
      </c>
    </row>
    <row r="420" spans="1:17" s="7" customFormat="1" ht="22.5" x14ac:dyDescent="0.2">
      <c r="A420" s="22" t="s">
        <v>81</v>
      </c>
      <c r="B420" s="23">
        <v>78</v>
      </c>
      <c r="C420" s="24">
        <v>709</v>
      </c>
      <c r="D420" s="25">
        <v>12</v>
      </c>
      <c r="E420" s="26">
        <v>0</v>
      </c>
      <c r="F420" s="25">
        <v>0</v>
      </c>
      <c r="G420" s="27">
        <v>80680</v>
      </c>
      <c r="H420" s="28">
        <v>600</v>
      </c>
      <c r="I420" s="29">
        <f>I421</f>
        <v>0</v>
      </c>
      <c r="J420" s="29">
        <f t="shared" si="346"/>
        <v>0</v>
      </c>
      <c r="K420" s="29">
        <f t="shared" si="346"/>
        <v>0</v>
      </c>
      <c r="L420" s="29">
        <f>L421</f>
        <v>30</v>
      </c>
      <c r="M420" s="29">
        <f t="shared" si="347"/>
        <v>0</v>
      </c>
      <c r="N420" s="29">
        <f t="shared" si="347"/>
        <v>0</v>
      </c>
      <c r="O420" s="29">
        <f t="shared" si="348"/>
        <v>30</v>
      </c>
      <c r="P420" s="29">
        <f t="shared" si="349"/>
        <v>0</v>
      </c>
      <c r="Q420" s="29">
        <f t="shared" si="350"/>
        <v>0</v>
      </c>
    </row>
    <row r="421" spans="1:17" s="7" customFormat="1" x14ac:dyDescent="0.2">
      <c r="A421" s="22" t="s">
        <v>156</v>
      </c>
      <c r="B421" s="23">
        <v>78</v>
      </c>
      <c r="C421" s="24">
        <v>709</v>
      </c>
      <c r="D421" s="25">
        <v>12</v>
      </c>
      <c r="E421" s="26">
        <v>0</v>
      </c>
      <c r="F421" s="25">
        <v>0</v>
      </c>
      <c r="G421" s="27">
        <v>80680</v>
      </c>
      <c r="H421" s="28">
        <v>610</v>
      </c>
      <c r="I421" s="29">
        <v>0</v>
      </c>
      <c r="J421" s="29">
        <v>0</v>
      </c>
      <c r="K421" s="29">
        <v>0</v>
      </c>
      <c r="L421" s="29">
        <v>30</v>
      </c>
      <c r="M421" s="29">
        <v>0</v>
      </c>
      <c r="N421" s="29">
        <v>0</v>
      </c>
      <c r="O421" s="29">
        <f t="shared" si="348"/>
        <v>30</v>
      </c>
      <c r="P421" s="29">
        <f t="shared" si="349"/>
        <v>0</v>
      </c>
      <c r="Q421" s="29">
        <f t="shared" si="350"/>
        <v>0</v>
      </c>
    </row>
    <row r="422" spans="1:17" x14ac:dyDescent="0.2">
      <c r="A422" s="22" t="s">
        <v>55</v>
      </c>
      <c r="B422" s="23">
        <v>78</v>
      </c>
      <c r="C422" s="24">
        <v>1000</v>
      </c>
      <c r="D422" s="25" t="s">
        <v>7</v>
      </c>
      <c r="E422" s="26" t="s">
        <v>7</v>
      </c>
      <c r="F422" s="25" t="s">
        <v>7</v>
      </c>
      <c r="G422" s="27" t="s">
        <v>7</v>
      </c>
      <c r="H422" s="28" t="s">
        <v>7</v>
      </c>
      <c r="I422" s="29">
        <f>I423</f>
        <v>8554.2999999999993</v>
      </c>
      <c r="J422" s="29">
        <f t="shared" ref="J422:K422" si="351">J423</f>
        <v>8581.9</v>
      </c>
      <c r="K422" s="29">
        <f t="shared" si="351"/>
        <v>8593.9</v>
      </c>
      <c r="L422" s="29"/>
      <c r="M422" s="29"/>
      <c r="N422" s="29"/>
      <c r="O422" s="29">
        <f t="shared" si="315"/>
        <v>8554.2999999999993</v>
      </c>
      <c r="P422" s="29">
        <f t="shared" si="316"/>
        <v>8581.9</v>
      </c>
      <c r="Q422" s="29">
        <f t="shared" si="317"/>
        <v>8593.9</v>
      </c>
    </row>
    <row r="423" spans="1:17" x14ac:dyDescent="0.2">
      <c r="A423" s="22" t="s">
        <v>106</v>
      </c>
      <c r="B423" s="23">
        <v>78</v>
      </c>
      <c r="C423" s="24">
        <v>1004</v>
      </c>
      <c r="D423" s="25" t="s">
        <v>7</v>
      </c>
      <c r="E423" s="26" t="s">
        <v>7</v>
      </c>
      <c r="F423" s="25" t="s">
        <v>7</v>
      </c>
      <c r="G423" s="27" t="s">
        <v>7</v>
      </c>
      <c r="H423" s="28" t="s">
        <v>7</v>
      </c>
      <c r="I423" s="29">
        <f>I424</f>
        <v>8554.2999999999993</v>
      </c>
      <c r="J423" s="29">
        <f t="shared" ref="J423:K423" si="352">J424</f>
        <v>8581.9</v>
      </c>
      <c r="K423" s="29">
        <f t="shared" si="352"/>
        <v>8593.9</v>
      </c>
      <c r="L423" s="29"/>
      <c r="M423" s="29"/>
      <c r="N423" s="29"/>
      <c r="O423" s="29">
        <f t="shared" si="315"/>
        <v>8554.2999999999993</v>
      </c>
      <c r="P423" s="29">
        <f t="shared" si="316"/>
        <v>8581.9</v>
      </c>
      <c r="Q423" s="29">
        <f t="shared" si="317"/>
        <v>8593.9</v>
      </c>
    </row>
    <row r="424" spans="1:17" ht="33.75" x14ac:dyDescent="0.2">
      <c r="A424" s="32" t="s">
        <v>328</v>
      </c>
      <c r="B424" s="23">
        <v>78</v>
      </c>
      <c r="C424" s="24">
        <v>1004</v>
      </c>
      <c r="D424" s="25" t="s">
        <v>155</v>
      </c>
      <c r="E424" s="26" t="s">
        <v>3</v>
      </c>
      <c r="F424" s="25" t="s">
        <v>2</v>
      </c>
      <c r="G424" s="27" t="s">
        <v>9</v>
      </c>
      <c r="H424" s="28" t="s">
        <v>7</v>
      </c>
      <c r="I424" s="29">
        <f>I425+I428</f>
        <v>8554.2999999999993</v>
      </c>
      <c r="J424" s="29">
        <f t="shared" ref="J424:K424" si="353">J425+J428</f>
        <v>8581.9</v>
      </c>
      <c r="K424" s="29">
        <f t="shared" si="353"/>
        <v>8593.9</v>
      </c>
      <c r="L424" s="29"/>
      <c r="M424" s="29"/>
      <c r="N424" s="29"/>
      <c r="O424" s="29">
        <f t="shared" si="315"/>
        <v>8554.2999999999993</v>
      </c>
      <c r="P424" s="29">
        <f t="shared" si="316"/>
        <v>8581.9</v>
      </c>
      <c r="Q424" s="29">
        <f t="shared" si="317"/>
        <v>8593.9</v>
      </c>
    </row>
    <row r="425" spans="1:17" ht="36" customHeight="1" x14ac:dyDescent="0.2">
      <c r="A425" s="22" t="s">
        <v>162</v>
      </c>
      <c r="B425" s="23">
        <v>78</v>
      </c>
      <c r="C425" s="24">
        <v>1004</v>
      </c>
      <c r="D425" s="25" t="s">
        <v>155</v>
      </c>
      <c r="E425" s="26" t="s">
        <v>3</v>
      </c>
      <c r="F425" s="25" t="s">
        <v>2</v>
      </c>
      <c r="G425" s="27" t="s">
        <v>161</v>
      </c>
      <c r="H425" s="28" t="s">
        <v>7</v>
      </c>
      <c r="I425" s="29">
        <f>I426</f>
        <v>8136.8</v>
      </c>
      <c r="J425" s="29">
        <f t="shared" ref="J425:K425" si="354">J426</f>
        <v>8147.2</v>
      </c>
      <c r="K425" s="29">
        <f t="shared" si="354"/>
        <v>8141.5</v>
      </c>
      <c r="L425" s="29"/>
      <c r="M425" s="29"/>
      <c r="N425" s="29"/>
      <c r="O425" s="29">
        <f t="shared" si="315"/>
        <v>8136.8</v>
      </c>
      <c r="P425" s="29">
        <f t="shared" si="316"/>
        <v>8147.2</v>
      </c>
      <c r="Q425" s="29">
        <f t="shared" si="317"/>
        <v>8141.5</v>
      </c>
    </row>
    <row r="426" spans="1:17" ht="26.45" customHeight="1" x14ac:dyDescent="0.2">
      <c r="A426" s="22" t="s">
        <v>81</v>
      </c>
      <c r="B426" s="23">
        <v>78</v>
      </c>
      <c r="C426" s="24">
        <v>1004</v>
      </c>
      <c r="D426" s="25" t="s">
        <v>155</v>
      </c>
      <c r="E426" s="26" t="s">
        <v>3</v>
      </c>
      <c r="F426" s="25" t="s">
        <v>2</v>
      </c>
      <c r="G426" s="27" t="s">
        <v>161</v>
      </c>
      <c r="H426" s="28">
        <v>600</v>
      </c>
      <c r="I426" s="29">
        <f>I427</f>
        <v>8136.8</v>
      </c>
      <c r="J426" s="29">
        <f t="shared" ref="J426:K426" si="355">J427</f>
        <v>8147.2</v>
      </c>
      <c r="K426" s="29">
        <f t="shared" si="355"/>
        <v>8141.5</v>
      </c>
      <c r="L426" s="29"/>
      <c r="M426" s="29"/>
      <c r="N426" s="29"/>
      <c r="O426" s="29">
        <f t="shared" si="315"/>
        <v>8136.8</v>
      </c>
      <c r="P426" s="29">
        <f t="shared" si="316"/>
        <v>8147.2</v>
      </c>
      <c r="Q426" s="29">
        <f t="shared" si="317"/>
        <v>8141.5</v>
      </c>
    </row>
    <row r="427" spans="1:17" x14ac:dyDescent="0.2">
      <c r="A427" s="22" t="s">
        <v>156</v>
      </c>
      <c r="B427" s="23">
        <v>78</v>
      </c>
      <c r="C427" s="24">
        <v>1004</v>
      </c>
      <c r="D427" s="25" t="s">
        <v>155</v>
      </c>
      <c r="E427" s="26" t="s">
        <v>3</v>
      </c>
      <c r="F427" s="25" t="s">
        <v>2</v>
      </c>
      <c r="G427" s="27" t="s">
        <v>161</v>
      </c>
      <c r="H427" s="28">
        <v>610</v>
      </c>
      <c r="I427" s="29">
        <v>8136.8</v>
      </c>
      <c r="J427" s="29">
        <v>8147.2</v>
      </c>
      <c r="K427" s="29">
        <v>8141.5</v>
      </c>
      <c r="L427" s="29"/>
      <c r="M427" s="29"/>
      <c r="N427" s="29"/>
      <c r="O427" s="29">
        <f t="shared" si="315"/>
        <v>8136.8</v>
      </c>
      <c r="P427" s="29">
        <f t="shared" si="316"/>
        <v>8147.2</v>
      </c>
      <c r="Q427" s="29">
        <f t="shared" si="317"/>
        <v>8141.5</v>
      </c>
    </row>
    <row r="428" spans="1:17" ht="45" x14ac:dyDescent="0.2">
      <c r="A428" s="22" t="s">
        <v>163</v>
      </c>
      <c r="B428" s="23">
        <v>78</v>
      </c>
      <c r="C428" s="24">
        <v>1004</v>
      </c>
      <c r="D428" s="25" t="s">
        <v>155</v>
      </c>
      <c r="E428" s="26" t="s">
        <v>3</v>
      </c>
      <c r="F428" s="25" t="s">
        <v>2</v>
      </c>
      <c r="G428" s="27" t="s">
        <v>160</v>
      </c>
      <c r="H428" s="28" t="s">
        <v>7</v>
      </c>
      <c r="I428" s="29">
        <f>I429</f>
        <v>417.5</v>
      </c>
      <c r="J428" s="29">
        <f t="shared" ref="J428:K428" si="356">J429</f>
        <v>434.7</v>
      </c>
      <c r="K428" s="29">
        <f t="shared" si="356"/>
        <v>452.4</v>
      </c>
      <c r="L428" s="29"/>
      <c r="M428" s="29"/>
      <c r="N428" s="29"/>
      <c r="O428" s="29">
        <f t="shared" si="315"/>
        <v>417.5</v>
      </c>
      <c r="P428" s="29">
        <f t="shared" si="316"/>
        <v>434.7</v>
      </c>
      <c r="Q428" s="29">
        <f t="shared" si="317"/>
        <v>452.4</v>
      </c>
    </row>
    <row r="429" spans="1:17" ht="24.95" customHeight="1" x14ac:dyDescent="0.2">
      <c r="A429" s="22" t="s">
        <v>81</v>
      </c>
      <c r="B429" s="23">
        <v>78</v>
      </c>
      <c r="C429" s="24">
        <v>1004</v>
      </c>
      <c r="D429" s="25" t="s">
        <v>155</v>
      </c>
      <c r="E429" s="26" t="s">
        <v>3</v>
      </c>
      <c r="F429" s="25" t="s">
        <v>2</v>
      </c>
      <c r="G429" s="27" t="s">
        <v>160</v>
      </c>
      <c r="H429" s="28">
        <v>600</v>
      </c>
      <c r="I429" s="29">
        <f>I430</f>
        <v>417.5</v>
      </c>
      <c r="J429" s="29">
        <f t="shared" ref="J429:K429" si="357">J430</f>
        <v>434.7</v>
      </c>
      <c r="K429" s="29">
        <f t="shared" si="357"/>
        <v>452.4</v>
      </c>
      <c r="L429" s="29"/>
      <c r="M429" s="29"/>
      <c r="N429" s="29"/>
      <c r="O429" s="29">
        <f t="shared" si="315"/>
        <v>417.5</v>
      </c>
      <c r="P429" s="29">
        <f t="shared" si="316"/>
        <v>434.7</v>
      </c>
      <c r="Q429" s="29">
        <f t="shared" si="317"/>
        <v>452.4</v>
      </c>
    </row>
    <row r="430" spans="1:17" x14ac:dyDescent="0.2">
      <c r="A430" s="22" t="s">
        <v>156</v>
      </c>
      <c r="B430" s="23">
        <v>78</v>
      </c>
      <c r="C430" s="24">
        <v>1004</v>
      </c>
      <c r="D430" s="25" t="s">
        <v>155</v>
      </c>
      <c r="E430" s="26" t="s">
        <v>3</v>
      </c>
      <c r="F430" s="25" t="s">
        <v>2</v>
      </c>
      <c r="G430" s="27" t="s">
        <v>160</v>
      </c>
      <c r="H430" s="28">
        <v>610</v>
      </c>
      <c r="I430" s="29">
        <f>41.7+375.8</f>
        <v>417.5</v>
      </c>
      <c r="J430" s="29">
        <f>43.4+391.3</f>
        <v>434.7</v>
      </c>
      <c r="K430" s="29">
        <f>45.2+407.2</f>
        <v>452.4</v>
      </c>
      <c r="L430" s="29"/>
      <c r="M430" s="29"/>
      <c r="N430" s="29"/>
      <c r="O430" s="29">
        <f t="shared" si="315"/>
        <v>417.5</v>
      </c>
      <c r="P430" s="29">
        <f t="shared" si="316"/>
        <v>434.7</v>
      </c>
      <c r="Q430" s="29">
        <f t="shared" si="317"/>
        <v>452.4</v>
      </c>
    </row>
    <row r="431" spans="1:17" x14ac:dyDescent="0.2">
      <c r="A431" s="22" t="s">
        <v>39</v>
      </c>
      <c r="B431" s="23">
        <v>78</v>
      </c>
      <c r="C431" s="24">
        <v>1100</v>
      </c>
      <c r="D431" s="25" t="s">
        <v>7</v>
      </c>
      <c r="E431" s="26" t="s">
        <v>7</v>
      </c>
      <c r="F431" s="25" t="s">
        <v>7</v>
      </c>
      <c r="G431" s="27" t="s">
        <v>7</v>
      </c>
      <c r="H431" s="28" t="s">
        <v>7</v>
      </c>
      <c r="I431" s="29">
        <f>I432+I437</f>
        <v>1328.2</v>
      </c>
      <c r="J431" s="29">
        <f t="shared" ref="J431:K431" si="358">J432+J437</f>
        <v>1338.5</v>
      </c>
      <c r="K431" s="29">
        <f t="shared" si="358"/>
        <v>1349.4</v>
      </c>
      <c r="L431" s="29"/>
      <c r="M431" s="29"/>
      <c r="N431" s="29"/>
      <c r="O431" s="29">
        <f t="shared" si="315"/>
        <v>1328.2</v>
      </c>
      <c r="P431" s="29">
        <f t="shared" si="316"/>
        <v>1338.5</v>
      </c>
      <c r="Q431" s="29">
        <f t="shared" si="317"/>
        <v>1349.4</v>
      </c>
    </row>
    <row r="432" spans="1:17" x14ac:dyDescent="0.2">
      <c r="A432" s="22" t="s">
        <v>38</v>
      </c>
      <c r="B432" s="23">
        <v>78</v>
      </c>
      <c r="C432" s="24">
        <v>1102</v>
      </c>
      <c r="D432" s="25" t="s">
        <v>7</v>
      </c>
      <c r="E432" s="26" t="s">
        <v>7</v>
      </c>
      <c r="F432" s="25" t="s">
        <v>7</v>
      </c>
      <c r="G432" s="27" t="s">
        <v>7</v>
      </c>
      <c r="H432" s="28" t="s">
        <v>7</v>
      </c>
      <c r="I432" s="29">
        <f>I433</f>
        <v>800</v>
      </c>
      <c r="J432" s="29">
        <f t="shared" ref="J432:K432" si="359">J433</f>
        <v>800</v>
      </c>
      <c r="K432" s="29">
        <f t="shared" si="359"/>
        <v>800</v>
      </c>
      <c r="L432" s="29"/>
      <c r="M432" s="29"/>
      <c r="N432" s="29"/>
      <c r="O432" s="29">
        <f t="shared" si="315"/>
        <v>800</v>
      </c>
      <c r="P432" s="29">
        <f t="shared" si="316"/>
        <v>800</v>
      </c>
      <c r="Q432" s="29">
        <f t="shared" si="317"/>
        <v>800</v>
      </c>
    </row>
    <row r="433" spans="1:17" ht="33.75" x14ac:dyDescent="0.2">
      <c r="A433" s="32" t="s">
        <v>328</v>
      </c>
      <c r="B433" s="23">
        <v>78</v>
      </c>
      <c r="C433" s="24">
        <v>1102</v>
      </c>
      <c r="D433" s="25" t="s">
        <v>155</v>
      </c>
      <c r="E433" s="26" t="s">
        <v>3</v>
      </c>
      <c r="F433" s="25" t="s">
        <v>2</v>
      </c>
      <c r="G433" s="27" t="s">
        <v>9</v>
      </c>
      <c r="H433" s="28" t="s">
        <v>7</v>
      </c>
      <c r="I433" s="29">
        <f>I434</f>
        <v>800</v>
      </c>
      <c r="J433" s="29">
        <f t="shared" ref="J433:K433" si="360">J434</f>
        <v>800</v>
      </c>
      <c r="K433" s="29">
        <f t="shared" si="360"/>
        <v>800</v>
      </c>
      <c r="L433" s="29"/>
      <c r="M433" s="29"/>
      <c r="N433" s="29"/>
      <c r="O433" s="29">
        <f t="shared" si="315"/>
        <v>800</v>
      </c>
      <c r="P433" s="29">
        <f t="shared" si="316"/>
        <v>800</v>
      </c>
      <c r="Q433" s="29">
        <f t="shared" si="317"/>
        <v>800</v>
      </c>
    </row>
    <row r="434" spans="1:17" ht="22.5" x14ac:dyDescent="0.2">
      <c r="A434" s="22" t="s">
        <v>262</v>
      </c>
      <c r="B434" s="23">
        <v>78</v>
      </c>
      <c r="C434" s="24">
        <v>1102</v>
      </c>
      <c r="D434" s="25" t="s">
        <v>155</v>
      </c>
      <c r="E434" s="26" t="s">
        <v>3</v>
      </c>
      <c r="F434" s="25" t="s">
        <v>2</v>
      </c>
      <c r="G434" s="27" t="s">
        <v>159</v>
      </c>
      <c r="H434" s="28" t="s">
        <v>7</v>
      </c>
      <c r="I434" s="29">
        <f>I435</f>
        <v>800</v>
      </c>
      <c r="J434" s="29">
        <f t="shared" ref="J434:K434" si="361">J435</f>
        <v>800</v>
      </c>
      <c r="K434" s="29">
        <f t="shared" si="361"/>
        <v>800</v>
      </c>
      <c r="L434" s="29"/>
      <c r="M434" s="29"/>
      <c r="N434" s="29"/>
      <c r="O434" s="29">
        <f t="shared" si="315"/>
        <v>800</v>
      </c>
      <c r="P434" s="29">
        <f t="shared" si="316"/>
        <v>800</v>
      </c>
      <c r="Q434" s="29">
        <f t="shared" si="317"/>
        <v>800</v>
      </c>
    </row>
    <row r="435" spans="1:17" ht="22.5" x14ac:dyDescent="0.2">
      <c r="A435" s="22" t="s">
        <v>81</v>
      </c>
      <c r="B435" s="23">
        <v>78</v>
      </c>
      <c r="C435" s="24">
        <v>1102</v>
      </c>
      <c r="D435" s="25" t="s">
        <v>155</v>
      </c>
      <c r="E435" s="26" t="s">
        <v>3</v>
      </c>
      <c r="F435" s="25" t="s">
        <v>2</v>
      </c>
      <c r="G435" s="27" t="s">
        <v>159</v>
      </c>
      <c r="H435" s="28">
        <v>600</v>
      </c>
      <c r="I435" s="29">
        <f>I436</f>
        <v>800</v>
      </c>
      <c r="J435" s="29">
        <f t="shared" ref="J435:K435" si="362">J436</f>
        <v>800</v>
      </c>
      <c r="K435" s="29">
        <f t="shared" si="362"/>
        <v>800</v>
      </c>
      <c r="L435" s="29"/>
      <c r="M435" s="29"/>
      <c r="N435" s="29"/>
      <c r="O435" s="29">
        <f t="shared" si="315"/>
        <v>800</v>
      </c>
      <c r="P435" s="29">
        <f t="shared" si="316"/>
        <v>800</v>
      </c>
      <c r="Q435" s="29">
        <f t="shared" si="317"/>
        <v>800</v>
      </c>
    </row>
    <row r="436" spans="1:17" x14ac:dyDescent="0.2">
      <c r="A436" s="22" t="s">
        <v>156</v>
      </c>
      <c r="B436" s="23">
        <v>78</v>
      </c>
      <c r="C436" s="24">
        <v>1102</v>
      </c>
      <c r="D436" s="25" t="s">
        <v>155</v>
      </c>
      <c r="E436" s="26" t="s">
        <v>3</v>
      </c>
      <c r="F436" s="25" t="s">
        <v>2</v>
      </c>
      <c r="G436" s="27" t="s">
        <v>159</v>
      </c>
      <c r="H436" s="28">
        <v>610</v>
      </c>
      <c r="I436" s="29">
        <v>800</v>
      </c>
      <c r="J436" s="29">
        <v>800</v>
      </c>
      <c r="K436" s="29">
        <v>800</v>
      </c>
      <c r="L436" s="29"/>
      <c r="M436" s="29"/>
      <c r="N436" s="29"/>
      <c r="O436" s="29">
        <f t="shared" si="315"/>
        <v>800</v>
      </c>
      <c r="P436" s="29">
        <f t="shared" si="316"/>
        <v>800</v>
      </c>
      <c r="Q436" s="29">
        <f t="shared" si="317"/>
        <v>800</v>
      </c>
    </row>
    <row r="437" spans="1:17" x14ac:dyDescent="0.2">
      <c r="A437" s="22" t="s">
        <v>158</v>
      </c>
      <c r="B437" s="23">
        <v>78</v>
      </c>
      <c r="C437" s="24">
        <v>1105</v>
      </c>
      <c r="D437" s="25" t="s">
        <v>7</v>
      </c>
      <c r="E437" s="26" t="s">
        <v>7</v>
      </c>
      <c r="F437" s="25" t="s">
        <v>7</v>
      </c>
      <c r="G437" s="27" t="s">
        <v>7</v>
      </c>
      <c r="H437" s="28" t="s">
        <v>7</v>
      </c>
      <c r="I437" s="29">
        <f>I438</f>
        <v>528.20000000000005</v>
      </c>
      <c r="J437" s="29">
        <f t="shared" ref="J437:K440" si="363">J438</f>
        <v>538.5</v>
      </c>
      <c r="K437" s="29">
        <f t="shared" si="363"/>
        <v>549.4</v>
      </c>
      <c r="L437" s="29"/>
      <c r="M437" s="29"/>
      <c r="N437" s="29"/>
      <c r="O437" s="29">
        <f t="shared" si="315"/>
        <v>528.20000000000005</v>
      </c>
      <c r="P437" s="29">
        <f t="shared" si="316"/>
        <v>538.5</v>
      </c>
      <c r="Q437" s="29">
        <f t="shared" si="317"/>
        <v>549.4</v>
      </c>
    </row>
    <row r="438" spans="1:17" ht="33.75" x14ac:dyDescent="0.2">
      <c r="A438" s="32" t="s">
        <v>328</v>
      </c>
      <c r="B438" s="23">
        <v>78</v>
      </c>
      <c r="C438" s="24">
        <v>1105</v>
      </c>
      <c r="D438" s="25" t="s">
        <v>155</v>
      </c>
      <c r="E438" s="26" t="s">
        <v>3</v>
      </c>
      <c r="F438" s="25" t="s">
        <v>2</v>
      </c>
      <c r="G438" s="27" t="s">
        <v>9</v>
      </c>
      <c r="H438" s="28" t="s">
        <v>7</v>
      </c>
      <c r="I438" s="29">
        <f>I439</f>
        <v>528.20000000000005</v>
      </c>
      <c r="J438" s="29">
        <f t="shared" si="363"/>
        <v>538.5</v>
      </c>
      <c r="K438" s="29">
        <f t="shared" si="363"/>
        <v>549.4</v>
      </c>
      <c r="L438" s="29"/>
      <c r="M438" s="29"/>
      <c r="N438" s="29"/>
      <c r="O438" s="29">
        <f t="shared" si="315"/>
        <v>528.20000000000005</v>
      </c>
      <c r="P438" s="29">
        <f t="shared" si="316"/>
        <v>538.5</v>
      </c>
      <c r="Q438" s="29">
        <f t="shared" si="317"/>
        <v>549.4</v>
      </c>
    </row>
    <row r="439" spans="1:17" ht="45" x14ac:dyDescent="0.2">
      <c r="A439" s="22" t="s">
        <v>157</v>
      </c>
      <c r="B439" s="23">
        <v>78</v>
      </c>
      <c r="C439" s="24">
        <v>1105</v>
      </c>
      <c r="D439" s="25" t="s">
        <v>155</v>
      </c>
      <c r="E439" s="26" t="s">
        <v>3</v>
      </c>
      <c r="F439" s="25" t="s">
        <v>2</v>
      </c>
      <c r="G439" s="27" t="s">
        <v>154</v>
      </c>
      <c r="H439" s="28" t="s">
        <v>7</v>
      </c>
      <c r="I439" s="29">
        <f>I440</f>
        <v>528.20000000000005</v>
      </c>
      <c r="J439" s="29">
        <f t="shared" si="363"/>
        <v>538.5</v>
      </c>
      <c r="K439" s="29">
        <f t="shared" si="363"/>
        <v>549.4</v>
      </c>
      <c r="L439" s="29"/>
      <c r="M439" s="29"/>
      <c r="N439" s="29"/>
      <c r="O439" s="29">
        <f t="shared" si="315"/>
        <v>528.20000000000005</v>
      </c>
      <c r="P439" s="29">
        <f t="shared" si="316"/>
        <v>538.5</v>
      </c>
      <c r="Q439" s="29">
        <f t="shared" si="317"/>
        <v>549.4</v>
      </c>
    </row>
    <row r="440" spans="1:17" ht="22.5" x14ac:dyDescent="0.2">
      <c r="A440" s="22" t="s">
        <v>81</v>
      </c>
      <c r="B440" s="23">
        <v>78</v>
      </c>
      <c r="C440" s="24">
        <v>1105</v>
      </c>
      <c r="D440" s="25" t="s">
        <v>155</v>
      </c>
      <c r="E440" s="26" t="s">
        <v>3</v>
      </c>
      <c r="F440" s="25" t="s">
        <v>2</v>
      </c>
      <c r="G440" s="27" t="s">
        <v>154</v>
      </c>
      <c r="H440" s="28">
        <v>600</v>
      </c>
      <c r="I440" s="29">
        <f>I441</f>
        <v>528.20000000000005</v>
      </c>
      <c r="J440" s="29">
        <f t="shared" si="363"/>
        <v>538.5</v>
      </c>
      <c r="K440" s="29">
        <f t="shared" si="363"/>
        <v>549.4</v>
      </c>
      <c r="L440" s="29"/>
      <c r="M440" s="29"/>
      <c r="N440" s="29"/>
      <c r="O440" s="29">
        <f t="shared" ref="O440:O503" si="364">I440+L440</f>
        <v>528.20000000000005</v>
      </c>
      <c r="P440" s="29">
        <f t="shared" ref="P440:P503" si="365">J440+M440</f>
        <v>538.5</v>
      </c>
      <c r="Q440" s="29">
        <f t="shared" ref="Q440:Q503" si="366">K440+N440</f>
        <v>549.4</v>
      </c>
    </row>
    <row r="441" spans="1:17" x14ac:dyDescent="0.2">
      <c r="A441" s="22" t="s">
        <v>156</v>
      </c>
      <c r="B441" s="23">
        <v>78</v>
      </c>
      <c r="C441" s="24">
        <v>1105</v>
      </c>
      <c r="D441" s="25" t="s">
        <v>155</v>
      </c>
      <c r="E441" s="26" t="s">
        <v>3</v>
      </c>
      <c r="F441" s="25" t="s">
        <v>2</v>
      </c>
      <c r="G441" s="27" t="s">
        <v>154</v>
      </c>
      <c r="H441" s="28">
        <v>610</v>
      </c>
      <c r="I441" s="29">
        <v>528.20000000000005</v>
      </c>
      <c r="J441" s="29">
        <v>538.5</v>
      </c>
      <c r="K441" s="29">
        <v>549.4</v>
      </c>
      <c r="L441" s="29"/>
      <c r="M441" s="29"/>
      <c r="N441" s="29"/>
      <c r="O441" s="29">
        <f t="shared" si="364"/>
        <v>528.20000000000005</v>
      </c>
      <c r="P441" s="29">
        <f t="shared" si="365"/>
        <v>538.5</v>
      </c>
      <c r="Q441" s="29">
        <f t="shared" si="366"/>
        <v>549.4</v>
      </c>
    </row>
    <row r="442" spans="1:17" ht="35.450000000000003" customHeight="1" x14ac:dyDescent="0.2">
      <c r="A442" s="32" t="s">
        <v>153</v>
      </c>
      <c r="B442" s="86">
        <v>94</v>
      </c>
      <c r="C442" s="34" t="s">
        <v>7</v>
      </c>
      <c r="D442" s="63" t="s">
        <v>7</v>
      </c>
      <c r="E442" s="64" t="s">
        <v>7</v>
      </c>
      <c r="F442" s="63" t="s">
        <v>7</v>
      </c>
      <c r="G442" s="65" t="s">
        <v>7</v>
      </c>
      <c r="H442" s="35" t="s">
        <v>7</v>
      </c>
      <c r="I442" s="66">
        <f>I443+I476+I482+I488</f>
        <v>59905.8</v>
      </c>
      <c r="J442" s="66">
        <f>J443+J476+J482+J488</f>
        <v>41264.600000000006</v>
      </c>
      <c r="K442" s="66">
        <f>K443+K476+K482+K488</f>
        <v>41801.600000000006</v>
      </c>
      <c r="L442" s="66">
        <f>L443+L476+L482+L488</f>
        <v>4545.5666700000002</v>
      </c>
      <c r="M442" s="66"/>
      <c r="N442" s="66">
        <f t="shared" ref="N442" si="367">N443+N476+N482+N488</f>
        <v>9499.9976000000006</v>
      </c>
      <c r="O442" s="66">
        <f t="shared" si="364"/>
        <v>64451.366670000003</v>
      </c>
      <c r="P442" s="66">
        <f t="shared" si="365"/>
        <v>41264.600000000006</v>
      </c>
      <c r="Q442" s="66">
        <f t="shared" si="366"/>
        <v>51301.597600000008</v>
      </c>
    </row>
    <row r="443" spans="1:17" x14ac:dyDescent="0.2">
      <c r="A443" s="22" t="s">
        <v>26</v>
      </c>
      <c r="B443" s="23">
        <v>94</v>
      </c>
      <c r="C443" s="24">
        <v>100</v>
      </c>
      <c r="D443" s="25" t="s">
        <v>7</v>
      </c>
      <c r="E443" s="26" t="s">
        <v>7</v>
      </c>
      <c r="F443" s="25" t="s">
        <v>7</v>
      </c>
      <c r="G443" s="27" t="s">
        <v>7</v>
      </c>
      <c r="H443" s="28" t="s">
        <v>7</v>
      </c>
      <c r="I443" s="29">
        <f>I444+I449+I458+I463</f>
        <v>29829</v>
      </c>
      <c r="J443" s="29">
        <f t="shared" ref="J443:K443" si="368">J444+J449+J458+J463</f>
        <v>30650.800000000003</v>
      </c>
      <c r="K443" s="29">
        <f t="shared" si="368"/>
        <v>31114.1</v>
      </c>
      <c r="L443" s="29">
        <f>L444+L449+L458+L463</f>
        <v>4545.5666700000002</v>
      </c>
      <c r="M443" s="29"/>
      <c r="N443" s="29">
        <f t="shared" ref="N443" si="369">N444+N449+N458+N463</f>
        <v>9499.9976000000006</v>
      </c>
      <c r="O443" s="29">
        <f t="shared" si="364"/>
        <v>34374.56667</v>
      </c>
      <c r="P443" s="29">
        <f t="shared" si="365"/>
        <v>30650.800000000003</v>
      </c>
      <c r="Q443" s="29">
        <f t="shared" si="366"/>
        <v>40614.097600000001</v>
      </c>
    </row>
    <row r="444" spans="1:17" ht="33.75" x14ac:dyDescent="0.2">
      <c r="A444" s="22" t="s">
        <v>96</v>
      </c>
      <c r="B444" s="23">
        <v>94</v>
      </c>
      <c r="C444" s="24">
        <v>104</v>
      </c>
      <c r="D444" s="25" t="s">
        <v>7</v>
      </c>
      <c r="E444" s="26" t="s">
        <v>7</v>
      </c>
      <c r="F444" s="25" t="s">
        <v>7</v>
      </c>
      <c r="G444" s="27" t="s">
        <v>7</v>
      </c>
      <c r="H444" s="28" t="s">
        <v>7</v>
      </c>
      <c r="I444" s="29">
        <f>I445</f>
        <v>625</v>
      </c>
      <c r="J444" s="29">
        <f t="shared" ref="J444:K444" si="370">J445</f>
        <v>625</v>
      </c>
      <c r="K444" s="29">
        <f t="shared" si="370"/>
        <v>625</v>
      </c>
      <c r="L444" s="29"/>
      <c r="M444" s="29"/>
      <c r="N444" s="29"/>
      <c r="O444" s="29">
        <f t="shared" si="364"/>
        <v>625</v>
      </c>
      <c r="P444" s="29">
        <f t="shared" si="365"/>
        <v>625</v>
      </c>
      <c r="Q444" s="29">
        <f t="shared" si="366"/>
        <v>625</v>
      </c>
    </row>
    <row r="445" spans="1:17" ht="56.25" x14ac:dyDescent="0.2">
      <c r="A445" s="32" t="s">
        <v>323</v>
      </c>
      <c r="B445" s="23">
        <v>94</v>
      </c>
      <c r="C445" s="24">
        <v>104</v>
      </c>
      <c r="D445" s="25">
        <v>12</v>
      </c>
      <c r="E445" s="26" t="s">
        <v>3</v>
      </c>
      <c r="F445" s="25" t="s">
        <v>2</v>
      </c>
      <c r="G445" s="27" t="s">
        <v>9</v>
      </c>
      <c r="H445" s="28" t="s">
        <v>7</v>
      </c>
      <c r="I445" s="29">
        <f>I446</f>
        <v>625</v>
      </c>
      <c r="J445" s="29">
        <f t="shared" ref="J445:K445" si="371">J446</f>
        <v>625</v>
      </c>
      <c r="K445" s="29">
        <f t="shared" si="371"/>
        <v>625</v>
      </c>
      <c r="L445" s="29"/>
      <c r="M445" s="29"/>
      <c r="N445" s="29"/>
      <c r="O445" s="29">
        <f t="shared" si="364"/>
        <v>625</v>
      </c>
      <c r="P445" s="29">
        <f t="shared" si="365"/>
        <v>625</v>
      </c>
      <c r="Q445" s="29">
        <f t="shared" si="366"/>
        <v>625</v>
      </c>
    </row>
    <row r="446" spans="1:17" ht="22.5" x14ac:dyDescent="0.2">
      <c r="A446" s="22" t="s">
        <v>152</v>
      </c>
      <c r="B446" s="23">
        <v>94</v>
      </c>
      <c r="C446" s="24">
        <v>104</v>
      </c>
      <c r="D446" s="25">
        <v>12</v>
      </c>
      <c r="E446" s="26" t="s">
        <v>3</v>
      </c>
      <c r="F446" s="25" t="s">
        <v>2</v>
      </c>
      <c r="G446" s="27" t="s">
        <v>151</v>
      </c>
      <c r="H446" s="28" t="s">
        <v>7</v>
      </c>
      <c r="I446" s="29">
        <f>I447</f>
        <v>625</v>
      </c>
      <c r="J446" s="29">
        <f t="shared" ref="J446:K446" si="372">J447</f>
        <v>625</v>
      </c>
      <c r="K446" s="29">
        <f t="shared" si="372"/>
        <v>625</v>
      </c>
      <c r="L446" s="29"/>
      <c r="M446" s="29"/>
      <c r="N446" s="29"/>
      <c r="O446" s="29">
        <f t="shared" si="364"/>
        <v>625</v>
      </c>
      <c r="P446" s="29">
        <f t="shared" si="365"/>
        <v>625</v>
      </c>
      <c r="Q446" s="29">
        <f t="shared" si="366"/>
        <v>625</v>
      </c>
    </row>
    <row r="447" spans="1:17" x14ac:dyDescent="0.2">
      <c r="A447" s="22" t="s">
        <v>29</v>
      </c>
      <c r="B447" s="23">
        <v>94</v>
      </c>
      <c r="C447" s="24">
        <v>104</v>
      </c>
      <c r="D447" s="25">
        <v>12</v>
      </c>
      <c r="E447" s="26" t="s">
        <v>3</v>
      </c>
      <c r="F447" s="25" t="s">
        <v>2</v>
      </c>
      <c r="G447" s="27" t="s">
        <v>151</v>
      </c>
      <c r="H447" s="28">
        <v>500</v>
      </c>
      <c r="I447" s="29">
        <f>I448</f>
        <v>625</v>
      </c>
      <c r="J447" s="29">
        <f t="shared" ref="J447:K447" si="373">J448</f>
        <v>625</v>
      </c>
      <c r="K447" s="29">
        <f t="shared" si="373"/>
        <v>625</v>
      </c>
      <c r="L447" s="29"/>
      <c r="M447" s="29"/>
      <c r="N447" s="29"/>
      <c r="O447" s="29">
        <f t="shared" si="364"/>
        <v>625</v>
      </c>
      <c r="P447" s="29">
        <f t="shared" si="365"/>
        <v>625</v>
      </c>
      <c r="Q447" s="29">
        <f t="shared" si="366"/>
        <v>625</v>
      </c>
    </row>
    <row r="448" spans="1:17" x14ac:dyDescent="0.2">
      <c r="A448" s="22" t="s">
        <v>144</v>
      </c>
      <c r="B448" s="23">
        <v>94</v>
      </c>
      <c r="C448" s="24">
        <v>104</v>
      </c>
      <c r="D448" s="25">
        <v>12</v>
      </c>
      <c r="E448" s="26" t="s">
        <v>3</v>
      </c>
      <c r="F448" s="25" t="s">
        <v>2</v>
      </c>
      <c r="G448" s="27" t="s">
        <v>151</v>
      </c>
      <c r="H448" s="28">
        <v>530</v>
      </c>
      <c r="I448" s="29">
        <v>625</v>
      </c>
      <c r="J448" s="29">
        <v>625</v>
      </c>
      <c r="K448" s="29">
        <v>625</v>
      </c>
      <c r="L448" s="29"/>
      <c r="M448" s="29"/>
      <c r="N448" s="29"/>
      <c r="O448" s="29">
        <f t="shared" si="364"/>
        <v>625</v>
      </c>
      <c r="P448" s="29">
        <f t="shared" si="365"/>
        <v>625</v>
      </c>
      <c r="Q448" s="29">
        <f t="shared" si="366"/>
        <v>625</v>
      </c>
    </row>
    <row r="449" spans="1:17" ht="33.75" x14ac:dyDescent="0.2">
      <c r="A449" s="22" t="s">
        <v>17</v>
      </c>
      <c r="B449" s="23">
        <v>94</v>
      </c>
      <c r="C449" s="24">
        <v>106</v>
      </c>
      <c r="D449" s="25" t="s">
        <v>7</v>
      </c>
      <c r="E449" s="26" t="s">
        <v>7</v>
      </c>
      <c r="F449" s="25" t="s">
        <v>7</v>
      </c>
      <c r="G449" s="27" t="s">
        <v>7</v>
      </c>
      <c r="H449" s="28" t="s">
        <v>7</v>
      </c>
      <c r="I449" s="29">
        <f>I450</f>
        <v>11979.3</v>
      </c>
      <c r="J449" s="29">
        <f t="shared" ref="J449:K450" si="374">J450</f>
        <v>12444.5</v>
      </c>
      <c r="K449" s="29">
        <f t="shared" si="374"/>
        <v>12907.8</v>
      </c>
      <c r="L449" s="29"/>
      <c r="M449" s="29"/>
      <c r="N449" s="29"/>
      <c r="O449" s="29">
        <f t="shared" si="364"/>
        <v>11979.3</v>
      </c>
      <c r="P449" s="29">
        <f t="shared" si="365"/>
        <v>12444.5</v>
      </c>
      <c r="Q449" s="29">
        <f t="shared" si="366"/>
        <v>12907.8</v>
      </c>
    </row>
    <row r="450" spans="1:17" ht="56.25" x14ac:dyDescent="0.2">
      <c r="A450" s="32" t="s">
        <v>323</v>
      </c>
      <c r="B450" s="23">
        <v>94</v>
      </c>
      <c r="C450" s="24">
        <v>106</v>
      </c>
      <c r="D450" s="25">
        <v>12</v>
      </c>
      <c r="E450" s="26" t="s">
        <v>3</v>
      </c>
      <c r="F450" s="25" t="s">
        <v>2</v>
      </c>
      <c r="G450" s="27" t="s">
        <v>9</v>
      </c>
      <c r="H450" s="28" t="s">
        <v>7</v>
      </c>
      <c r="I450" s="29">
        <f>I451</f>
        <v>11979.3</v>
      </c>
      <c r="J450" s="29">
        <f t="shared" si="374"/>
        <v>12444.5</v>
      </c>
      <c r="K450" s="29">
        <f t="shared" si="374"/>
        <v>12907.8</v>
      </c>
      <c r="L450" s="29"/>
      <c r="M450" s="29"/>
      <c r="N450" s="29"/>
      <c r="O450" s="29">
        <f t="shared" si="364"/>
        <v>11979.3</v>
      </c>
      <c r="P450" s="29">
        <f t="shared" si="365"/>
        <v>12444.5</v>
      </c>
      <c r="Q450" s="29">
        <f t="shared" si="366"/>
        <v>12907.8</v>
      </c>
    </row>
    <row r="451" spans="1:17" ht="22.5" x14ac:dyDescent="0.2">
      <c r="A451" s="22" t="s">
        <v>15</v>
      </c>
      <c r="B451" s="23">
        <v>94</v>
      </c>
      <c r="C451" s="24">
        <v>106</v>
      </c>
      <c r="D451" s="25">
        <v>12</v>
      </c>
      <c r="E451" s="26" t="s">
        <v>3</v>
      </c>
      <c r="F451" s="25" t="s">
        <v>2</v>
      </c>
      <c r="G451" s="27" t="s">
        <v>11</v>
      </c>
      <c r="H451" s="28" t="s">
        <v>7</v>
      </c>
      <c r="I451" s="29">
        <f>I452+I454+I456</f>
        <v>11979.3</v>
      </c>
      <c r="J451" s="29">
        <f t="shared" ref="J451:K451" si="375">J452+J454+J456</f>
        <v>12444.5</v>
      </c>
      <c r="K451" s="29">
        <f t="shared" si="375"/>
        <v>12907.8</v>
      </c>
      <c r="L451" s="29"/>
      <c r="M451" s="29"/>
      <c r="N451" s="29"/>
      <c r="O451" s="29">
        <f t="shared" si="364"/>
        <v>11979.3</v>
      </c>
      <c r="P451" s="29">
        <f t="shared" si="365"/>
        <v>12444.5</v>
      </c>
      <c r="Q451" s="29">
        <f t="shared" si="366"/>
        <v>12907.8</v>
      </c>
    </row>
    <row r="452" spans="1:17" ht="51" customHeight="1" x14ac:dyDescent="0.2">
      <c r="A452" s="22" t="s">
        <v>6</v>
      </c>
      <c r="B452" s="23">
        <v>94</v>
      </c>
      <c r="C452" s="24">
        <v>106</v>
      </c>
      <c r="D452" s="25">
        <v>12</v>
      </c>
      <c r="E452" s="26" t="s">
        <v>3</v>
      </c>
      <c r="F452" s="25" t="s">
        <v>2</v>
      </c>
      <c r="G452" s="27" t="s">
        <v>11</v>
      </c>
      <c r="H452" s="28">
        <v>100</v>
      </c>
      <c r="I452" s="29">
        <f>I453</f>
        <v>11678</v>
      </c>
      <c r="J452" s="29">
        <f t="shared" ref="J452:K452" si="376">J453</f>
        <v>11678</v>
      </c>
      <c r="K452" s="29">
        <f t="shared" si="376"/>
        <v>11678</v>
      </c>
      <c r="L452" s="29"/>
      <c r="M452" s="29"/>
      <c r="N452" s="29"/>
      <c r="O452" s="29">
        <f t="shared" si="364"/>
        <v>11678</v>
      </c>
      <c r="P452" s="29">
        <f t="shared" si="365"/>
        <v>11678</v>
      </c>
      <c r="Q452" s="29">
        <f t="shared" si="366"/>
        <v>11678</v>
      </c>
    </row>
    <row r="453" spans="1:17" ht="22.5" x14ac:dyDescent="0.2">
      <c r="A453" s="22" t="s">
        <v>5</v>
      </c>
      <c r="B453" s="23">
        <v>94</v>
      </c>
      <c r="C453" s="24">
        <v>106</v>
      </c>
      <c r="D453" s="25">
        <v>12</v>
      </c>
      <c r="E453" s="26" t="s">
        <v>3</v>
      </c>
      <c r="F453" s="25" t="s">
        <v>2</v>
      </c>
      <c r="G453" s="27" t="s">
        <v>11</v>
      </c>
      <c r="H453" s="28">
        <v>120</v>
      </c>
      <c r="I453" s="29">
        <v>11678</v>
      </c>
      <c r="J453" s="29">
        <v>11678</v>
      </c>
      <c r="K453" s="29">
        <v>11678</v>
      </c>
      <c r="L453" s="29"/>
      <c r="M453" s="29"/>
      <c r="N453" s="29"/>
      <c r="O453" s="29">
        <f t="shared" si="364"/>
        <v>11678</v>
      </c>
      <c r="P453" s="29">
        <f t="shared" si="365"/>
        <v>11678</v>
      </c>
      <c r="Q453" s="29">
        <f t="shared" si="366"/>
        <v>11678</v>
      </c>
    </row>
    <row r="454" spans="1:17" ht="22.5" x14ac:dyDescent="0.2">
      <c r="A454" s="22" t="s">
        <v>14</v>
      </c>
      <c r="B454" s="23">
        <v>94</v>
      </c>
      <c r="C454" s="24">
        <v>106</v>
      </c>
      <c r="D454" s="25">
        <v>12</v>
      </c>
      <c r="E454" s="26" t="s">
        <v>3</v>
      </c>
      <c r="F454" s="25" t="s">
        <v>2</v>
      </c>
      <c r="G454" s="27" t="s">
        <v>11</v>
      </c>
      <c r="H454" s="28">
        <v>200</v>
      </c>
      <c r="I454" s="29">
        <f>I455</f>
        <v>301.3</v>
      </c>
      <c r="J454" s="29">
        <f t="shared" ref="J454:K454" si="377">J455</f>
        <v>766.5</v>
      </c>
      <c r="K454" s="29">
        <f t="shared" si="377"/>
        <v>1229.8</v>
      </c>
      <c r="L454" s="29"/>
      <c r="M454" s="29"/>
      <c r="N454" s="29"/>
      <c r="O454" s="29">
        <f t="shared" si="364"/>
        <v>301.3</v>
      </c>
      <c r="P454" s="29">
        <f t="shared" si="365"/>
        <v>766.5</v>
      </c>
      <c r="Q454" s="29">
        <f t="shared" si="366"/>
        <v>1229.8</v>
      </c>
    </row>
    <row r="455" spans="1:17" ht="22.5" x14ac:dyDescent="0.2">
      <c r="A455" s="22" t="s">
        <v>13</v>
      </c>
      <c r="B455" s="23">
        <v>94</v>
      </c>
      <c r="C455" s="24">
        <v>106</v>
      </c>
      <c r="D455" s="25">
        <v>12</v>
      </c>
      <c r="E455" s="26" t="s">
        <v>3</v>
      </c>
      <c r="F455" s="25" t="s">
        <v>2</v>
      </c>
      <c r="G455" s="27" t="s">
        <v>11</v>
      </c>
      <c r="H455" s="28">
        <v>240</v>
      </c>
      <c r="I455" s="29">
        <v>301.3</v>
      </c>
      <c r="J455" s="29">
        <v>766.5</v>
      </c>
      <c r="K455" s="29">
        <v>1229.8</v>
      </c>
      <c r="L455" s="29"/>
      <c r="M455" s="29"/>
      <c r="N455" s="29"/>
      <c r="O455" s="29">
        <f t="shared" si="364"/>
        <v>301.3</v>
      </c>
      <c r="P455" s="29">
        <f t="shared" si="365"/>
        <v>766.5</v>
      </c>
      <c r="Q455" s="29">
        <f t="shared" si="366"/>
        <v>1229.8</v>
      </c>
    </row>
    <row r="456" spans="1:17" x14ac:dyDescent="0.2">
      <c r="A456" s="22" t="s">
        <v>72</v>
      </c>
      <c r="B456" s="23">
        <v>94</v>
      </c>
      <c r="C456" s="24">
        <v>106</v>
      </c>
      <c r="D456" s="25">
        <v>12</v>
      </c>
      <c r="E456" s="26" t="s">
        <v>3</v>
      </c>
      <c r="F456" s="25" t="s">
        <v>2</v>
      </c>
      <c r="G456" s="27" t="s">
        <v>11</v>
      </c>
      <c r="H456" s="28">
        <v>800</v>
      </c>
      <c r="I456" s="29">
        <f>I457</f>
        <v>0</v>
      </c>
      <c r="J456" s="29">
        <f t="shared" ref="J456:K456" si="378">J457</f>
        <v>0</v>
      </c>
      <c r="K456" s="29">
        <f t="shared" si="378"/>
        <v>0</v>
      </c>
      <c r="L456" s="29"/>
      <c r="M456" s="29"/>
      <c r="N456" s="29"/>
      <c r="O456" s="29">
        <f t="shared" si="364"/>
        <v>0</v>
      </c>
      <c r="P456" s="29">
        <f t="shared" si="365"/>
        <v>0</v>
      </c>
      <c r="Q456" s="29">
        <f t="shared" si="366"/>
        <v>0</v>
      </c>
    </row>
    <row r="457" spans="1:17" x14ac:dyDescent="0.2">
      <c r="A457" s="22" t="s">
        <v>71</v>
      </c>
      <c r="B457" s="23">
        <v>94</v>
      </c>
      <c r="C457" s="24">
        <v>106</v>
      </c>
      <c r="D457" s="25">
        <v>12</v>
      </c>
      <c r="E457" s="26" t="s">
        <v>3</v>
      </c>
      <c r="F457" s="25" t="s">
        <v>2</v>
      </c>
      <c r="G457" s="27" t="s">
        <v>11</v>
      </c>
      <c r="H457" s="28">
        <v>850</v>
      </c>
      <c r="I457" s="29"/>
      <c r="J457" s="29"/>
      <c r="K457" s="29">
        <f t="shared" ref="K457" si="379">I457+J457</f>
        <v>0</v>
      </c>
      <c r="L457" s="29"/>
      <c r="M457" s="29"/>
      <c r="N457" s="29"/>
      <c r="O457" s="29">
        <f t="shared" si="364"/>
        <v>0</v>
      </c>
      <c r="P457" s="29">
        <f t="shared" si="365"/>
        <v>0</v>
      </c>
      <c r="Q457" s="29">
        <f t="shared" si="366"/>
        <v>0</v>
      </c>
    </row>
    <row r="458" spans="1:17" x14ac:dyDescent="0.2">
      <c r="A458" s="22" t="s">
        <v>150</v>
      </c>
      <c r="B458" s="23">
        <v>94</v>
      </c>
      <c r="C458" s="24">
        <v>111</v>
      </c>
      <c r="D458" s="25" t="s">
        <v>7</v>
      </c>
      <c r="E458" s="26" t="s">
        <v>7</v>
      </c>
      <c r="F458" s="25" t="s">
        <v>7</v>
      </c>
      <c r="G458" s="27" t="s">
        <v>7</v>
      </c>
      <c r="H458" s="28" t="s">
        <v>7</v>
      </c>
      <c r="I458" s="29">
        <f>I459</f>
        <v>5000</v>
      </c>
      <c r="J458" s="29">
        <f t="shared" ref="J458:K458" si="380">J459</f>
        <v>5000</v>
      </c>
      <c r="K458" s="29">
        <f t="shared" si="380"/>
        <v>5000</v>
      </c>
      <c r="L458" s="29"/>
      <c r="M458" s="29"/>
      <c r="N458" s="29"/>
      <c r="O458" s="29">
        <f t="shared" si="364"/>
        <v>5000</v>
      </c>
      <c r="P458" s="29">
        <f t="shared" si="365"/>
        <v>5000</v>
      </c>
      <c r="Q458" s="29">
        <f t="shared" si="366"/>
        <v>5000</v>
      </c>
    </row>
    <row r="459" spans="1:17" ht="22.5" x14ac:dyDescent="0.2">
      <c r="A459" s="87" t="s">
        <v>32</v>
      </c>
      <c r="B459" s="23">
        <v>94</v>
      </c>
      <c r="C459" s="24">
        <v>111</v>
      </c>
      <c r="D459" s="25" t="s">
        <v>31</v>
      </c>
      <c r="E459" s="26" t="s">
        <v>3</v>
      </c>
      <c r="F459" s="25" t="s">
        <v>2</v>
      </c>
      <c r="G459" s="27" t="s">
        <v>9</v>
      </c>
      <c r="H459" s="28" t="s">
        <v>7</v>
      </c>
      <c r="I459" s="29">
        <f>I460</f>
        <v>5000</v>
      </c>
      <c r="J459" s="29">
        <f t="shared" ref="J459:K459" si="381">J460</f>
        <v>5000</v>
      </c>
      <c r="K459" s="29">
        <f t="shared" si="381"/>
        <v>5000</v>
      </c>
      <c r="L459" s="29"/>
      <c r="M459" s="29"/>
      <c r="N459" s="29"/>
      <c r="O459" s="29">
        <f t="shared" si="364"/>
        <v>5000</v>
      </c>
      <c r="P459" s="29">
        <f t="shared" si="365"/>
        <v>5000</v>
      </c>
      <c r="Q459" s="29">
        <f t="shared" si="366"/>
        <v>5000</v>
      </c>
    </row>
    <row r="460" spans="1:17" ht="22.5" x14ac:dyDescent="0.2">
      <c r="A460" s="87" t="s">
        <v>32</v>
      </c>
      <c r="B460" s="23">
        <v>94</v>
      </c>
      <c r="C460" s="24">
        <v>111</v>
      </c>
      <c r="D460" s="25" t="s">
        <v>31</v>
      </c>
      <c r="E460" s="26" t="s">
        <v>3</v>
      </c>
      <c r="F460" s="25" t="s">
        <v>2</v>
      </c>
      <c r="G460" s="27" t="s">
        <v>30</v>
      </c>
      <c r="H460" s="28" t="s">
        <v>7</v>
      </c>
      <c r="I460" s="29">
        <f>I461</f>
        <v>5000</v>
      </c>
      <c r="J460" s="29">
        <f t="shared" ref="J460:K460" si="382">J461</f>
        <v>5000</v>
      </c>
      <c r="K460" s="29">
        <f t="shared" si="382"/>
        <v>5000</v>
      </c>
      <c r="L460" s="29"/>
      <c r="M460" s="29"/>
      <c r="N460" s="29"/>
      <c r="O460" s="29">
        <f t="shared" si="364"/>
        <v>5000</v>
      </c>
      <c r="P460" s="29">
        <f t="shared" si="365"/>
        <v>5000</v>
      </c>
      <c r="Q460" s="29">
        <f t="shared" si="366"/>
        <v>5000</v>
      </c>
    </row>
    <row r="461" spans="1:17" x14ac:dyDescent="0.2">
      <c r="A461" s="22" t="s">
        <v>72</v>
      </c>
      <c r="B461" s="23">
        <v>94</v>
      </c>
      <c r="C461" s="24">
        <v>111</v>
      </c>
      <c r="D461" s="25" t="s">
        <v>31</v>
      </c>
      <c r="E461" s="26" t="s">
        <v>3</v>
      </c>
      <c r="F461" s="25" t="s">
        <v>2</v>
      </c>
      <c r="G461" s="27" t="s">
        <v>30</v>
      </c>
      <c r="H461" s="28">
        <v>800</v>
      </c>
      <c r="I461" s="29">
        <f>I462</f>
        <v>5000</v>
      </c>
      <c r="J461" s="29">
        <f t="shared" ref="J461:K461" si="383">J462</f>
        <v>5000</v>
      </c>
      <c r="K461" s="29">
        <f t="shared" si="383"/>
        <v>5000</v>
      </c>
      <c r="L461" s="29"/>
      <c r="M461" s="29"/>
      <c r="N461" s="29"/>
      <c r="O461" s="29">
        <f t="shared" si="364"/>
        <v>5000</v>
      </c>
      <c r="P461" s="29">
        <f t="shared" si="365"/>
        <v>5000</v>
      </c>
      <c r="Q461" s="29">
        <f t="shared" si="366"/>
        <v>5000</v>
      </c>
    </row>
    <row r="462" spans="1:17" x14ac:dyDescent="0.2">
      <c r="A462" s="22" t="s">
        <v>149</v>
      </c>
      <c r="B462" s="23">
        <v>94</v>
      </c>
      <c r="C462" s="24">
        <v>111</v>
      </c>
      <c r="D462" s="25" t="s">
        <v>31</v>
      </c>
      <c r="E462" s="26" t="s">
        <v>3</v>
      </c>
      <c r="F462" s="25" t="s">
        <v>2</v>
      </c>
      <c r="G462" s="27" t="s">
        <v>30</v>
      </c>
      <c r="H462" s="28">
        <v>870</v>
      </c>
      <c r="I462" s="29">
        <v>5000</v>
      </c>
      <c r="J462" s="29">
        <v>5000</v>
      </c>
      <c r="K462" s="29">
        <v>5000</v>
      </c>
      <c r="L462" s="29"/>
      <c r="M462" s="29"/>
      <c r="N462" s="29"/>
      <c r="O462" s="29">
        <f t="shared" si="364"/>
        <v>5000</v>
      </c>
      <c r="P462" s="29">
        <f t="shared" si="365"/>
        <v>5000</v>
      </c>
      <c r="Q462" s="29">
        <f t="shared" si="366"/>
        <v>5000</v>
      </c>
    </row>
    <row r="463" spans="1:17" ht="20.45" customHeight="1" x14ac:dyDescent="0.2">
      <c r="A463" s="22" t="s">
        <v>89</v>
      </c>
      <c r="B463" s="23">
        <v>94</v>
      </c>
      <c r="C463" s="24">
        <v>113</v>
      </c>
      <c r="D463" s="25" t="s">
        <v>7</v>
      </c>
      <c r="E463" s="26" t="s">
        <v>7</v>
      </c>
      <c r="F463" s="25" t="s">
        <v>7</v>
      </c>
      <c r="G463" s="27" t="s">
        <v>7</v>
      </c>
      <c r="H463" s="28" t="s">
        <v>7</v>
      </c>
      <c r="I463" s="29">
        <f>I464+I469</f>
        <v>12224.7</v>
      </c>
      <c r="J463" s="29">
        <f t="shared" ref="J463:K463" si="384">J464+J469</f>
        <v>12581.300000000001</v>
      </c>
      <c r="K463" s="29">
        <f t="shared" si="384"/>
        <v>12581.300000000001</v>
      </c>
      <c r="L463" s="29">
        <f>L464+L469</f>
        <v>4545.5666700000002</v>
      </c>
      <c r="M463" s="29"/>
      <c r="N463" s="29">
        <f t="shared" ref="N463" si="385">N464+N469</f>
        <v>9499.9976000000006</v>
      </c>
      <c r="O463" s="29">
        <f t="shared" si="364"/>
        <v>16770.266670000001</v>
      </c>
      <c r="P463" s="29">
        <f t="shared" si="365"/>
        <v>12581.300000000001</v>
      </c>
      <c r="Q463" s="29">
        <f t="shared" si="366"/>
        <v>22081.297600000002</v>
      </c>
    </row>
    <row r="464" spans="1:17" ht="54" customHeight="1" x14ac:dyDescent="0.2">
      <c r="A464" s="32" t="s">
        <v>333</v>
      </c>
      <c r="B464" s="23">
        <v>94</v>
      </c>
      <c r="C464" s="24">
        <v>113</v>
      </c>
      <c r="D464" s="25">
        <v>11</v>
      </c>
      <c r="E464" s="26" t="s">
        <v>3</v>
      </c>
      <c r="F464" s="25" t="s">
        <v>2</v>
      </c>
      <c r="G464" s="27" t="s">
        <v>9</v>
      </c>
      <c r="H464" s="28" t="s">
        <v>7</v>
      </c>
      <c r="I464" s="29">
        <f>I466</f>
        <v>736.6</v>
      </c>
      <c r="J464" s="29">
        <f t="shared" ref="J464:K464" si="386">J466</f>
        <v>736.6</v>
      </c>
      <c r="K464" s="29">
        <f t="shared" si="386"/>
        <v>736.6</v>
      </c>
      <c r="L464" s="29"/>
      <c r="M464" s="29"/>
      <c r="N464" s="29"/>
      <c r="O464" s="29">
        <f t="shared" si="364"/>
        <v>736.6</v>
      </c>
      <c r="P464" s="29">
        <f t="shared" si="365"/>
        <v>736.6</v>
      </c>
      <c r="Q464" s="29">
        <f t="shared" si="366"/>
        <v>736.6</v>
      </c>
    </row>
    <row r="465" spans="1:17" ht="22.5" x14ac:dyDescent="0.2">
      <c r="A465" s="32" t="s">
        <v>361</v>
      </c>
      <c r="B465" s="23">
        <v>94</v>
      </c>
      <c r="C465" s="24">
        <v>113</v>
      </c>
      <c r="D465" s="25">
        <v>11</v>
      </c>
      <c r="E465" s="26">
        <v>1</v>
      </c>
      <c r="F465" s="25" t="s">
        <v>2</v>
      </c>
      <c r="G465" s="27">
        <v>0</v>
      </c>
      <c r="H465" s="28"/>
      <c r="I465" s="29">
        <f>I466</f>
        <v>736.6</v>
      </c>
      <c r="J465" s="29">
        <f t="shared" ref="J465:K465" si="387">J466</f>
        <v>736.6</v>
      </c>
      <c r="K465" s="29">
        <f t="shared" si="387"/>
        <v>736.6</v>
      </c>
      <c r="L465" s="29"/>
      <c r="M465" s="29"/>
      <c r="N465" s="29"/>
      <c r="O465" s="29">
        <f t="shared" si="364"/>
        <v>736.6</v>
      </c>
      <c r="P465" s="29">
        <f t="shared" si="365"/>
        <v>736.6</v>
      </c>
      <c r="Q465" s="29">
        <f t="shared" si="366"/>
        <v>736.6</v>
      </c>
    </row>
    <row r="466" spans="1:17" ht="22.5" x14ac:dyDescent="0.2">
      <c r="A466" s="22" t="s">
        <v>84</v>
      </c>
      <c r="B466" s="23">
        <v>94</v>
      </c>
      <c r="C466" s="24">
        <v>113</v>
      </c>
      <c r="D466" s="25">
        <v>11</v>
      </c>
      <c r="E466" s="26">
        <v>1</v>
      </c>
      <c r="F466" s="25" t="s">
        <v>2</v>
      </c>
      <c r="G466" s="27" t="s">
        <v>83</v>
      </c>
      <c r="H466" s="28" t="s">
        <v>7</v>
      </c>
      <c r="I466" s="29">
        <f>I467</f>
        <v>736.6</v>
      </c>
      <c r="J466" s="29">
        <f t="shared" ref="J466:K466" si="388">J467</f>
        <v>736.6</v>
      </c>
      <c r="K466" s="29">
        <f t="shared" si="388"/>
        <v>736.6</v>
      </c>
      <c r="L466" s="29"/>
      <c r="M466" s="29"/>
      <c r="N466" s="29"/>
      <c r="O466" s="29">
        <f t="shared" si="364"/>
        <v>736.6</v>
      </c>
      <c r="P466" s="29">
        <f t="shared" si="365"/>
        <v>736.6</v>
      </c>
      <c r="Q466" s="29">
        <f t="shared" si="366"/>
        <v>736.6</v>
      </c>
    </row>
    <row r="467" spans="1:17" ht="22.5" x14ac:dyDescent="0.2">
      <c r="A467" s="22" t="s">
        <v>14</v>
      </c>
      <c r="B467" s="23">
        <v>94</v>
      </c>
      <c r="C467" s="24">
        <v>113</v>
      </c>
      <c r="D467" s="25">
        <v>11</v>
      </c>
      <c r="E467" s="26">
        <v>1</v>
      </c>
      <c r="F467" s="25" t="s">
        <v>2</v>
      </c>
      <c r="G467" s="27" t="s">
        <v>83</v>
      </c>
      <c r="H467" s="28">
        <v>200</v>
      </c>
      <c r="I467" s="29">
        <f>I468</f>
        <v>736.6</v>
      </c>
      <c r="J467" s="29">
        <f t="shared" ref="J467:K467" si="389">J468</f>
        <v>736.6</v>
      </c>
      <c r="K467" s="29">
        <f t="shared" si="389"/>
        <v>736.6</v>
      </c>
      <c r="L467" s="29"/>
      <c r="M467" s="29"/>
      <c r="N467" s="29"/>
      <c r="O467" s="29">
        <f t="shared" si="364"/>
        <v>736.6</v>
      </c>
      <c r="P467" s="29">
        <f t="shared" si="365"/>
        <v>736.6</v>
      </c>
      <c r="Q467" s="29">
        <f t="shared" si="366"/>
        <v>736.6</v>
      </c>
    </row>
    <row r="468" spans="1:17" ht="22.5" x14ac:dyDescent="0.2">
      <c r="A468" s="22" t="s">
        <v>13</v>
      </c>
      <c r="B468" s="23">
        <v>94</v>
      </c>
      <c r="C468" s="24">
        <v>113</v>
      </c>
      <c r="D468" s="25">
        <v>11</v>
      </c>
      <c r="E468" s="26">
        <v>1</v>
      </c>
      <c r="F468" s="25" t="s">
        <v>2</v>
      </c>
      <c r="G468" s="27" t="s">
        <v>83</v>
      </c>
      <c r="H468" s="28">
        <v>240</v>
      </c>
      <c r="I468" s="29">
        <v>736.6</v>
      </c>
      <c r="J468" s="29">
        <v>736.6</v>
      </c>
      <c r="K468" s="29">
        <v>736.6</v>
      </c>
      <c r="L468" s="29"/>
      <c r="M468" s="29"/>
      <c r="N468" s="29"/>
      <c r="O468" s="29">
        <f t="shared" si="364"/>
        <v>736.6</v>
      </c>
      <c r="P468" s="29">
        <f t="shared" si="365"/>
        <v>736.6</v>
      </c>
      <c r="Q468" s="29">
        <f t="shared" si="366"/>
        <v>736.6</v>
      </c>
    </row>
    <row r="469" spans="1:17" ht="22.5" x14ac:dyDescent="0.2">
      <c r="A469" s="22" t="s">
        <v>10</v>
      </c>
      <c r="B469" s="23">
        <v>94</v>
      </c>
      <c r="C469" s="24">
        <v>113</v>
      </c>
      <c r="D469" s="25" t="s">
        <v>4</v>
      </c>
      <c r="E469" s="26">
        <v>0</v>
      </c>
      <c r="F469" s="25" t="s">
        <v>2</v>
      </c>
      <c r="G469" s="27" t="s">
        <v>9</v>
      </c>
      <c r="H469" s="28" t="s">
        <v>7</v>
      </c>
      <c r="I469" s="29">
        <f>I470+I473</f>
        <v>11488.1</v>
      </c>
      <c r="J469" s="29">
        <f>J470+J473</f>
        <v>11844.7</v>
      </c>
      <c r="K469" s="29">
        <f>K470+K473</f>
        <v>11844.7</v>
      </c>
      <c r="L469" s="29">
        <f>L473</f>
        <v>4545.5666700000002</v>
      </c>
      <c r="M469" s="29"/>
      <c r="N469" s="29">
        <f t="shared" ref="N469" si="390">N473</f>
        <v>9499.9976000000006</v>
      </c>
      <c r="O469" s="29">
        <f t="shared" si="364"/>
        <v>16033.666670000001</v>
      </c>
      <c r="P469" s="29">
        <f t="shared" si="365"/>
        <v>11844.7</v>
      </c>
      <c r="Q469" s="29">
        <f t="shared" si="366"/>
        <v>21344.6976</v>
      </c>
    </row>
    <row r="470" spans="1:17" ht="33.75" x14ac:dyDescent="0.2">
      <c r="A470" s="22" t="s">
        <v>78</v>
      </c>
      <c r="B470" s="23">
        <v>94</v>
      </c>
      <c r="C470" s="24">
        <v>113</v>
      </c>
      <c r="D470" s="25" t="s">
        <v>4</v>
      </c>
      <c r="E470" s="26" t="s">
        <v>3</v>
      </c>
      <c r="F470" s="25" t="s">
        <v>2</v>
      </c>
      <c r="G470" s="27" t="s">
        <v>77</v>
      </c>
      <c r="H470" s="28" t="s">
        <v>7</v>
      </c>
      <c r="I470" s="29">
        <f>I471</f>
        <v>3000</v>
      </c>
      <c r="J470" s="29">
        <f t="shared" ref="J470:K471" si="391">J471</f>
        <v>3000</v>
      </c>
      <c r="K470" s="29">
        <f t="shared" si="391"/>
        <v>3000</v>
      </c>
      <c r="L470" s="29"/>
      <c r="M470" s="29"/>
      <c r="N470" s="29"/>
      <c r="O470" s="29">
        <f t="shared" si="364"/>
        <v>3000</v>
      </c>
      <c r="P470" s="29">
        <f t="shared" si="365"/>
        <v>3000</v>
      </c>
      <c r="Q470" s="29">
        <f t="shared" si="366"/>
        <v>3000</v>
      </c>
    </row>
    <row r="471" spans="1:17" x14ac:dyDescent="0.2">
      <c r="A471" s="22" t="s">
        <v>72</v>
      </c>
      <c r="B471" s="23">
        <v>94</v>
      </c>
      <c r="C471" s="24">
        <v>113</v>
      </c>
      <c r="D471" s="25" t="s">
        <v>4</v>
      </c>
      <c r="E471" s="26" t="s">
        <v>3</v>
      </c>
      <c r="F471" s="25" t="s">
        <v>2</v>
      </c>
      <c r="G471" s="27" t="s">
        <v>77</v>
      </c>
      <c r="H471" s="28">
        <v>800</v>
      </c>
      <c r="I471" s="29">
        <f>I472</f>
        <v>3000</v>
      </c>
      <c r="J471" s="29">
        <f t="shared" si="391"/>
        <v>3000</v>
      </c>
      <c r="K471" s="29">
        <f t="shared" si="391"/>
        <v>3000</v>
      </c>
      <c r="L471" s="29"/>
      <c r="M471" s="29"/>
      <c r="N471" s="29"/>
      <c r="O471" s="29">
        <f t="shared" si="364"/>
        <v>3000</v>
      </c>
      <c r="P471" s="29">
        <f t="shared" si="365"/>
        <v>3000</v>
      </c>
      <c r="Q471" s="29">
        <f t="shared" si="366"/>
        <v>3000</v>
      </c>
    </row>
    <row r="472" spans="1:17" x14ac:dyDescent="0.2">
      <c r="A472" s="22" t="s">
        <v>149</v>
      </c>
      <c r="B472" s="23">
        <v>94</v>
      </c>
      <c r="C472" s="24">
        <v>113</v>
      </c>
      <c r="D472" s="25" t="s">
        <v>4</v>
      </c>
      <c r="E472" s="26" t="s">
        <v>3</v>
      </c>
      <c r="F472" s="25" t="s">
        <v>2</v>
      </c>
      <c r="G472" s="27" t="s">
        <v>77</v>
      </c>
      <c r="H472" s="28">
        <v>870</v>
      </c>
      <c r="I472" s="29">
        <v>3000</v>
      </c>
      <c r="J472" s="29">
        <v>3000</v>
      </c>
      <c r="K472" s="29">
        <v>3000</v>
      </c>
      <c r="L472" s="29"/>
      <c r="M472" s="29"/>
      <c r="N472" s="29"/>
      <c r="O472" s="29">
        <f t="shared" si="364"/>
        <v>3000</v>
      </c>
      <c r="P472" s="29">
        <f t="shared" si="365"/>
        <v>3000</v>
      </c>
      <c r="Q472" s="29">
        <f t="shared" si="366"/>
        <v>3000</v>
      </c>
    </row>
    <row r="473" spans="1:17" ht="56.25" x14ac:dyDescent="0.2">
      <c r="A473" s="22" t="s">
        <v>284</v>
      </c>
      <c r="B473" s="23">
        <v>94</v>
      </c>
      <c r="C473" s="24">
        <v>113</v>
      </c>
      <c r="D473" s="25" t="s">
        <v>4</v>
      </c>
      <c r="E473" s="26" t="s">
        <v>3</v>
      </c>
      <c r="F473" s="25" t="s">
        <v>2</v>
      </c>
      <c r="G473" s="27" t="s">
        <v>148</v>
      </c>
      <c r="H473" s="28" t="s">
        <v>7</v>
      </c>
      <c r="I473" s="29">
        <f>I474</f>
        <v>8488.1</v>
      </c>
      <c r="J473" s="29">
        <f t="shared" ref="J473:K473" si="392">J474</f>
        <v>8844.7000000000007</v>
      </c>
      <c r="K473" s="29">
        <f t="shared" si="392"/>
        <v>8844.7000000000007</v>
      </c>
      <c r="L473" s="29">
        <f>L474</f>
        <v>4545.5666700000002</v>
      </c>
      <c r="M473" s="29"/>
      <c r="N473" s="29">
        <f>N474</f>
        <v>9499.9976000000006</v>
      </c>
      <c r="O473" s="29">
        <f t="shared" si="364"/>
        <v>13033.666670000001</v>
      </c>
      <c r="P473" s="29">
        <f t="shared" si="365"/>
        <v>8844.7000000000007</v>
      </c>
      <c r="Q473" s="29">
        <f t="shared" si="366"/>
        <v>18344.6976</v>
      </c>
    </row>
    <row r="474" spans="1:17" x14ac:dyDescent="0.2">
      <c r="A474" s="22" t="s">
        <v>72</v>
      </c>
      <c r="B474" s="23">
        <v>94</v>
      </c>
      <c r="C474" s="24">
        <v>113</v>
      </c>
      <c r="D474" s="25" t="s">
        <v>4</v>
      </c>
      <c r="E474" s="26" t="s">
        <v>3</v>
      </c>
      <c r="F474" s="25" t="s">
        <v>2</v>
      </c>
      <c r="G474" s="27" t="s">
        <v>148</v>
      </c>
      <c r="H474" s="28">
        <v>800</v>
      </c>
      <c r="I474" s="29">
        <f>I475</f>
        <v>8488.1</v>
      </c>
      <c r="J474" s="29">
        <f t="shared" ref="J474:K474" si="393">J475</f>
        <v>8844.7000000000007</v>
      </c>
      <c r="K474" s="29">
        <f t="shared" si="393"/>
        <v>8844.7000000000007</v>
      </c>
      <c r="L474" s="29">
        <f>L475</f>
        <v>4545.5666700000002</v>
      </c>
      <c r="M474" s="29"/>
      <c r="N474" s="29">
        <f>N475</f>
        <v>9499.9976000000006</v>
      </c>
      <c r="O474" s="29">
        <f t="shared" si="364"/>
        <v>13033.666670000001</v>
      </c>
      <c r="P474" s="29">
        <f t="shared" si="365"/>
        <v>8844.7000000000007</v>
      </c>
      <c r="Q474" s="29">
        <f t="shared" si="366"/>
        <v>18344.6976</v>
      </c>
    </row>
    <row r="475" spans="1:17" x14ac:dyDescent="0.2">
      <c r="A475" s="22" t="s">
        <v>149</v>
      </c>
      <c r="B475" s="23">
        <v>94</v>
      </c>
      <c r="C475" s="24">
        <v>113</v>
      </c>
      <c r="D475" s="25" t="s">
        <v>4</v>
      </c>
      <c r="E475" s="26" t="s">
        <v>3</v>
      </c>
      <c r="F475" s="25" t="s">
        <v>2</v>
      </c>
      <c r="G475" s="27" t="s">
        <v>148</v>
      </c>
      <c r="H475" s="28">
        <v>870</v>
      </c>
      <c r="I475" s="29">
        <f>9203.4-560-155.3</f>
        <v>8488.1</v>
      </c>
      <c r="J475" s="29">
        <f>9000-155.3</f>
        <v>8844.7000000000007</v>
      </c>
      <c r="K475" s="29">
        <f>9000-155.3</f>
        <v>8844.7000000000007</v>
      </c>
      <c r="L475" s="29">
        <f>-149.23333-69+5250-440-46.2</f>
        <v>4545.5666700000002</v>
      </c>
      <c r="M475" s="29"/>
      <c r="N475" s="29">
        <f>9500-0.0024</f>
        <v>9499.9976000000006</v>
      </c>
      <c r="O475" s="29">
        <f t="shared" si="364"/>
        <v>13033.666670000001</v>
      </c>
      <c r="P475" s="29">
        <f t="shared" si="365"/>
        <v>8844.7000000000007</v>
      </c>
      <c r="Q475" s="29">
        <f t="shared" si="366"/>
        <v>18344.6976</v>
      </c>
    </row>
    <row r="476" spans="1:17" x14ac:dyDescent="0.2">
      <c r="A476" s="22" t="s">
        <v>147</v>
      </c>
      <c r="B476" s="23">
        <v>94</v>
      </c>
      <c r="C476" s="24">
        <v>200</v>
      </c>
      <c r="D476" s="25" t="s">
        <v>7</v>
      </c>
      <c r="E476" s="26" t="s">
        <v>7</v>
      </c>
      <c r="F476" s="25" t="s">
        <v>7</v>
      </c>
      <c r="G476" s="27" t="s">
        <v>7</v>
      </c>
      <c r="H476" s="28" t="s">
        <v>7</v>
      </c>
      <c r="I476" s="29">
        <f>I477</f>
        <v>3086.4</v>
      </c>
      <c r="J476" s="29">
        <f t="shared" ref="J476:K476" si="394">J477</f>
        <v>3099.4</v>
      </c>
      <c r="K476" s="29">
        <f t="shared" si="394"/>
        <v>3171.8</v>
      </c>
      <c r="L476" s="29"/>
      <c r="M476" s="29"/>
      <c r="N476" s="29"/>
      <c r="O476" s="29">
        <f t="shared" si="364"/>
        <v>3086.4</v>
      </c>
      <c r="P476" s="29">
        <f t="shared" si="365"/>
        <v>3099.4</v>
      </c>
      <c r="Q476" s="29">
        <f t="shared" si="366"/>
        <v>3171.8</v>
      </c>
    </row>
    <row r="477" spans="1:17" x14ac:dyDescent="0.2">
      <c r="A477" s="22" t="s">
        <v>146</v>
      </c>
      <c r="B477" s="23">
        <v>94</v>
      </c>
      <c r="C477" s="24">
        <v>203</v>
      </c>
      <c r="D477" s="25" t="s">
        <v>7</v>
      </c>
      <c r="E477" s="26" t="s">
        <v>7</v>
      </c>
      <c r="F477" s="25" t="s">
        <v>7</v>
      </c>
      <c r="G477" s="27" t="s">
        <v>7</v>
      </c>
      <c r="H477" s="28" t="s">
        <v>7</v>
      </c>
      <c r="I477" s="29">
        <f>I478</f>
        <v>3086.4</v>
      </c>
      <c r="J477" s="29">
        <f t="shared" ref="J477:K477" si="395">J478</f>
        <v>3099.4</v>
      </c>
      <c r="K477" s="29">
        <f t="shared" si="395"/>
        <v>3171.8</v>
      </c>
      <c r="L477" s="29"/>
      <c r="M477" s="29"/>
      <c r="N477" s="29"/>
      <c r="O477" s="29">
        <f t="shared" si="364"/>
        <v>3086.4</v>
      </c>
      <c r="P477" s="29">
        <f t="shared" si="365"/>
        <v>3099.4</v>
      </c>
      <c r="Q477" s="29">
        <f t="shared" si="366"/>
        <v>3171.8</v>
      </c>
    </row>
    <row r="478" spans="1:17" ht="56.25" x14ac:dyDescent="0.2">
      <c r="A478" s="32" t="s">
        <v>323</v>
      </c>
      <c r="B478" s="23">
        <v>94</v>
      </c>
      <c r="C478" s="24">
        <v>203</v>
      </c>
      <c r="D478" s="25">
        <v>12</v>
      </c>
      <c r="E478" s="26" t="s">
        <v>3</v>
      </c>
      <c r="F478" s="25" t="s">
        <v>2</v>
      </c>
      <c r="G478" s="27" t="s">
        <v>9</v>
      </c>
      <c r="H478" s="28" t="s">
        <v>7</v>
      </c>
      <c r="I478" s="29">
        <f>I479</f>
        <v>3086.4</v>
      </c>
      <c r="J478" s="29">
        <f t="shared" ref="J478:K478" si="396">J479</f>
        <v>3099.4</v>
      </c>
      <c r="K478" s="29">
        <f t="shared" si="396"/>
        <v>3171.8</v>
      </c>
      <c r="L478" s="29"/>
      <c r="M478" s="29"/>
      <c r="N478" s="29"/>
      <c r="O478" s="29">
        <f t="shared" si="364"/>
        <v>3086.4</v>
      </c>
      <c r="P478" s="29">
        <f t="shared" si="365"/>
        <v>3099.4</v>
      </c>
      <c r="Q478" s="29">
        <f t="shared" si="366"/>
        <v>3171.8</v>
      </c>
    </row>
    <row r="479" spans="1:17" ht="22.5" x14ac:dyDescent="0.2">
      <c r="A479" s="22" t="s">
        <v>145</v>
      </c>
      <c r="B479" s="23">
        <v>94</v>
      </c>
      <c r="C479" s="24">
        <v>203</v>
      </c>
      <c r="D479" s="25">
        <v>12</v>
      </c>
      <c r="E479" s="26" t="s">
        <v>3</v>
      </c>
      <c r="F479" s="25" t="s">
        <v>2</v>
      </c>
      <c r="G479" s="27" t="s">
        <v>143</v>
      </c>
      <c r="H479" s="28" t="s">
        <v>7</v>
      </c>
      <c r="I479" s="29">
        <f>I480</f>
        <v>3086.4</v>
      </c>
      <c r="J479" s="29">
        <f t="shared" ref="J479:K479" si="397">J480</f>
        <v>3099.4</v>
      </c>
      <c r="K479" s="29">
        <f t="shared" si="397"/>
        <v>3171.8</v>
      </c>
      <c r="L479" s="29"/>
      <c r="M479" s="29"/>
      <c r="N479" s="29"/>
      <c r="O479" s="29">
        <f t="shared" si="364"/>
        <v>3086.4</v>
      </c>
      <c r="P479" s="29">
        <f t="shared" si="365"/>
        <v>3099.4</v>
      </c>
      <c r="Q479" s="29">
        <f t="shared" si="366"/>
        <v>3171.8</v>
      </c>
    </row>
    <row r="480" spans="1:17" x14ac:dyDescent="0.2">
      <c r="A480" s="22" t="s">
        <v>29</v>
      </c>
      <c r="B480" s="23">
        <v>94</v>
      </c>
      <c r="C480" s="24">
        <v>203</v>
      </c>
      <c r="D480" s="25">
        <v>12</v>
      </c>
      <c r="E480" s="26" t="s">
        <v>3</v>
      </c>
      <c r="F480" s="25" t="s">
        <v>2</v>
      </c>
      <c r="G480" s="27" t="s">
        <v>143</v>
      </c>
      <c r="H480" s="28">
        <v>500</v>
      </c>
      <c r="I480" s="29">
        <f>I481</f>
        <v>3086.4</v>
      </c>
      <c r="J480" s="29">
        <f t="shared" ref="J480:K480" si="398">J481</f>
        <v>3099.4</v>
      </c>
      <c r="K480" s="29">
        <f t="shared" si="398"/>
        <v>3171.8</v>
      </c>
      <c r="L480" s="29"/>
      <c r="M480" s="29"/>
      <c r="N480" s="29"/>
      <c r="O480" s="29">
        <f t="shared" si="364"/>
        <v>3086.4</v>
      </c>
      <c r="P480" s="29">
        <f t="shared" si="365"/>
        <v>3099.4</v>
      </c>
      <c r="Q480" s="29">
        <f t="shared" si="366"/>
        <v>3171.8</v>
      </c>
    </row>
    <row r="481" spans="1:17" x14ac:dyDescent="0.2">
      <c r="A481" s="22" t="s">
        <v>144</v>
      </c>
      <c r="B481" s="23">
        <v>94</v>
      </c>
      <c r="C481" s="24">
        <v>203</v>
      </c>
      <c r="D481" s="25">
        <v>12</v>
      </c>
      <c r="E481" s="26" t="s">
        <v>3</v>
      </c>
      <c r="F481" s="25" t="s">
        <v>2</v>
      </c>
      <c r="G481" s="27" t="s">
        <v>143</v>
      </c>
      <c r="H481" s="28">
        <v>530</v>
      </c>
      <c r="I481" s="29">
        <v>3086.4</v>
      </c>
      <c r="J481" s="29">
        <v>3099.4</v>
      </c>
      <c r="K481" s="29">
        <v>3171.8</v>
      </c>
      <c r="L481" s="29"/>
      <c r="M481" s="29"/>
      <c r="N481" s="29"/>
      <c r="O481" s="29">
        <f t="shared" si="364"/>
        <v>3086.4</v>
      </c>
      <c r="P481" s="29">
        <f t="shared" si="365"/>
        <v>3099.4</v>
      </c>
      <c r="Q481" s="29">
        <f t="shared" si="366"/>
        <v>3171.8</v>
      </c>
    </row>
    <row r="482" spans="1:17" ht="22.5" x14ac:dyDescent="0.2">
      <c r="A482" s="22" t="s">
        <v>142</v>
      </c>
      <c r="B482" s="23">
        <v>94</v>
      </c>
      <c r="C482" s="24">
        <v>1300</v>
      </c>
      <c r="D482" s="25" t="s">
        <v>7</v>
      </c>
      <c r="E482" s="26" t="s">
        <v>7</v>
      </c>
      <c r="F482" s="25" t="s">
        <v>7</v>
      </c>
      <c r="G482" s="27" t="s">
        <v>7</v>
      </c>
      <c r="H482" s="28" t="s">
        <v>7</v>
      </c>
      <c r="I482" s="29">
        <f>I483</f>
        <v>2412.3000000000002</v>
      </c>
      <c r="J482" s="29">
        <f t="shared" ref="J482:K482" si="399">J483</f>
        <v>2413.1999999999998</v>
      </c>
      <c r="K482" s="29">
        <f t="shared" si="399"/>
        <v>2414.5</v>
      </c>
      <c r="L482" s="29"/>
      <c r="M482" s="29"/>
      <c r="N482" s="29"/>
      <c r="O482" s="29">
        <f t="shared" si="364"/>
        <v>2412.3000000000002</v>
      </c>
      <c r="P482" s="29">
        <f t="shared" si="365"/>
        <v>2413.1999999999998</v>
      </c>
      <c r="Q482" s="29">
        <f t="shared" si="366"/>
        <v>2414.5</v>
      </c>
    </row>
    <row r="483" spans="1:17" ht="22.5" x14ac:dyDescent="0.2">
      <c r="A483" s="22" t="s">
        <v>141</v>
      </c>
      <c r="B483" s="23">
        <v>94</v>
      </c>
      <c r="C483" s="24">
        <v>1301</v>
      </c>
      <c r="D483" s="25" t="s">
        <v>7</v>
      </c>
      <c r="E483" s="26" t="s">
        <v>7</v>
      </c>
      <c r="F483" s="25" t="s">
        <v>7</v>
      </c>
      <c r="G483" s="27" t="s">
        <v>7</v>
      </c>
      <c r="H483" s="28" t="s">
        <v>7</v>
      </c>
      <c r="I483" s="29">
        <f>I484</f>
        <v>2412.3000000000002</v>
      </c>
      <c r="J483" s="29">
        <f t="shared" ref="J483:K483" si="400">J484</f>
        <v>2413.1999999999998</v>
      </c>
      <c r="K483" s="29">
        <f t="shared" si="400"/>
        <v>2414.5</v>
      </c>
      <c r="L483" s="29"/>
      <c r="M483" s="29"/>
      <c r="N483" s="29"/>
      <c r="O483" s="29">
        <f t="shared" si="364"/>
        <v>2412.3000000000002</v>
      </c>
      <c r="P483" s="29">
        <f t="shared" si="365"/>
        <v>2413.1999999999998</v>
      </c>
      <c r="Q483" s="29">
        <f t="shared" si="366"/>
        <v>2414.5</v>
      </c>
    </row>
    <row r="484" spans="1:17" ht="56.25" x14ac:dyDescent="0.2">
      <c r="A484" s="32" t="s">
        <v>323</v>
      </c>
      <c r="B484" s="23">
        <v>94</v>
      </c>
      <c r="C484" s="24">
        <v>1301</v>
      </c>
      <c r="D484" s="25">
        <v>12</v>
      </c>
      <c r="E484" s="26" t="s">
        <v>3</v>
      </c>
      <c r="F484" s="25" t="s">
        <v>2</v>
      </c>
      <c r="G484" s="27" t="s">
        <v>9</v>
      </c>
      <c r="H484" s="28" t="s">
        <v>7</v>
      </c>
      <c r="I484" s="29">
        <f>I485</f>
        <v>2412.3000000000002</v>
      </c>
      <c r="J484" s="29">
        <f t="shared" ref="J484:K484" si="401">J485</f>
        <v>2413.1999999999998</v>
      </c>
      <c r="K484" s="29">
        <f t="shared" si="401"/>
        <v>2414.5</v>
      </c>
      <c r="L484" s="29"/>
      <c r="M484" s="29"/>
      <c r="N484" s="29"/>
      <c r="O484" s="29">
        <f t="shared" si="364"/>
        <v>2412.3000000000002</v>
      </c>
      <c r="P484" s="29">
        <f t="shared" si="365"/>
        <v>2413.1999999999998</v>
      </c>
      <c r="Q484" s="29">
        <f t="shared" si="366"/>
        <v>2414.5</v>
      </c>
    </row>
    <row r="485" spans="1:17" x14ac:dyDescent="0.2">
      <c r="A485" s="22" t="s">
        <v>139</v>
      </c>
      <c r="B485" s="23">
        <v>94</v>
      </c>
      <c r="C485" s="24">
        <v>1301</v>
      </c>
      <c r="D485" s="25">
        <v>12</v>
      </c>
      <c r="E485" s="26" t="s">
        <v>3</v>
      </c>
      <c r="F485" s="25" t="s">
        <v>2</v>
      </c>
      <c r="G485" s="27" t="s">
        <v>138</v>
      </c>
      <c r="H485" s="28" t="s">
        <v>7</v>
      </c>
      <c r="I485" s="29">
        <f>I486</f>
        <v>2412.3000000000002</v>
      </c>
      <c r="J485" s="29">
        <f t="shared" ref="J485:K485" si="402">J486</f>
        <v>2413.1999999999998</v>
      </c>
      <c r="K485" s="29">
        <f t="shared" si="402"/>
        <v>2414.5</v>
      </c>
      <c r="L485" s="29"/>
      <c r="M485" s="29"/>
      <c r="N485" s="29"/>
      <c r="O485" s="29">
        <f t="shared" si="364"/>
        <v>2412.3000000000002</v>
      </c>
      <c r="P485" s="29">
        <f t="shared" si="365"/>
        <v>2413.1999999999998</v>
      </c>
      <c r="Q485" s="29">
        <f t="shared" si="366"/>
        <v>2414.5</v>
      </c>
    </row>
    <row r="486" spans="1:17" x14ac:dyDescent="0.2">
      <c r="A486" s="22" t="s">
        <v>140</v>
      </c>
      <c r="B486" s="23">
        <v>94</v>
      </c>
      <c r="C486" s="24">
        <v>1301</v>
      </c>
      <c r="D486" s="25">
        <v>12</v>
      </c>
      <c r="E486" s="26" t="s">
        <v>3</v>
      </c>
      <c r="F486" s="25" t="s">
        <v>2</v>
      </c>
      <c r="G486" s="27" t="s">
        <v>138</v>
      </c>
      <c r="H486" s="28">
        <v>700</v>
      </c>
      <c r="I486" s="29">
        <f>I487</f>
        <v>2412.3000000000002</v>
      </c>
      <c r="J486" s="29">
        <f t="shared" ref="J486:K486" si="403">J487</f>
        <v>2413.1999999999998</v>
      </c>
      <c r="K486" s="29">
        <f t="shared" si="403"/>
        <v>2414.5</v>
      </c>
      <c r="L486" s="29"/>
      <c r="M486" s="29"/>
      <c r="N486" s="29"/>
      <c r="O486" s="29">
        <f t="shared" si="364"/>
        <v>2412.3000000000002</v>
      </c>
      <c r="P486" s="29">
        <f t="shared" si="365"/>
        <v>2413.1999999999998</v>
      </c>
      <c r="Q486" s="29">
        <f t="shared" si="366"/>
        <v>2414.5</v>
      </c>
    </row>
    <row r="487" spans="1:17" x14ac:dyDescent="0.2">
      <c r="A487" s="22" t="s">
        <v>139</v>
      </c>
      <c r="B487" s="23">
        <v>94</v>
      </c>
      <c r="C487" s="24">
        <v>1301</v>
      </c>
      <c r="D487" s="25">
        <v>12</v>
      </c>
      <c r="E487" s="26" t="s">
        <v>3</v>
      </c>
      <c r="F487" s="25" t="s">
        <v>2</v>
      </c>
      <c r="G487" s="27" t="s">
        <v>138</v>
      </c>
      <c r="H487" s="28">
        <v>730</v>
      </c>
      <c r="I487" s="29">
        <v>2412.3000000000002</v>
      </c>
      <c r="J487" s="29">
        <v>2413.1999999999998</v>
      </c>
      <c r="K487" s="29">
        <v>2414.5</v>
      </c>
      <c r="L487" s="29"/>
      <c r="M487" s="29"/>
      <c r="N487" s="29"/>
      <c r="O487" s="29">
        <f t="shared" si="364"/>
        <v>2412.3000000000002</v>
      </c>
      <c r="P487" s="29">
        <f t="shared" si="365"/>
        <v>2413.1999999999998</v>
      </c>
      <c r="Q487" s="29">
        <f t="shared" si="366"/>
        <v>2414.5</v>
      </c>
    </row>
    <row r="488" spans="1:17" ht="33.75" x14ac:dyDescent="0.2">
      <c r="A488" s="22" t="s">
        <v>34</v>
      </c>
      <c r="B488" s="23">
        <v>94</v>
      </c>
      <c r="C488" s="24">
        <v>1400</v>
      </c>
      <c r="D488" s="25" t="s">
        <v>7</v>
      </c>
      <c r="E488" s="26" t="s">
        <v>7</v>
      </c>
      <c r="F488" s="25" t="s">
        <v>7</v>
      </c>
      <c r="G488" s="27" t="s">
        <v>7</v>
      </c>
      <c r="H488" s="28" t="s">
        <v>7</v>
      </c>
      <c r="I488" s="29">
        <f>I489+I497</f>
        <v>24578.1</v>
      </c>
      <c r="J488" s="29">
        <f t="shared" ref="J488:K488" si="404">J489+J497</f>
        <v>5101.2000000000007</v>
      </c>
      <c r="K488" s="29">
        <f t="shared" si="404"/>
        <v>5101.2000000000007</v>
      </c>
      <c r="L488" s="29"/>
      <c r="M488" s="29"/>
      <c r="N488" s="29"/>
      <c r="O488" s="29">
        <f t="shared" si="364"/>
        <v>24578.1</v>
      </c>
      <c r="P488" s="29">
        <f t="shared" si="365"/>
        <v>5101.2000000000007</v>
      </c>
      <c r="Q488" s="29">
        <f t="shared" si="366"/>
        <v>5101.2000000000007</v>
      </c>
    </row>
    <row r="489" spans="1:17" ht="33.75" x14ac:dyDescent="0.2">
      <c r="A489" s="22" t="s">
        <v>137</v>
      </c>
      <c r="B489" s="23">
        <v>94</v>
      </c>
      <c r="C489" s="24">
        <v>1401</v>
      </c>
      <c r="D489" s="25" t="s">
        <v>7</v>
      </c>
      <c r="E489" s="26" t="s">
        <v>7</v>
      </c>
      <c r="F489" s="25" t="s">
        <v>7</v>
      </c>
      <c r="G489" s="27" t="s">
        <v>7</v>
      </c>
      <c r="H489" s="28" t="s">
        <v>7</v>
      </c>
      <c r="I489" s="29">
        <f>I490</f>
        <v>6069.6</v>
      </c>
      <c r="J489" s="29">
        <f t="shared" ref="J489:K489" si="405">J490</f>
        <v>5101.2000000000007</v>
      </c>
      <c r="K489" s="29">
        <f t="shared" si="405"/>
        <v>5101.2000000000007</v>
      </c>
      <c r="L489" s="29"/>
      <c r="M489" s="29"/>
      <c r="N489" s="29"/>
      <c r="O489" s="29">
        <f t="shared" si="364"/>
        <v>6069.6</v>
      </c>
      <c r="P489" s="29">
        <f t="shared" si="365"/>
        <v>5101.2000000000007</v>
      </c>
      <c r="Q489" s="29">
        <f t="shared" si="366"/>
        <v>5101.2000000000007</v>
      </c>
    </row>
    <row r="490" spans="1:17" ht="56.25" x14ac:dyDescent="0.2">
      <c r="A490" s="32" t="s">
        <v>323</v>
      </c>
      <c r="B490" s="23">
        <v>94</v>
      </c>
      <c r="C490" s="24">
        <v>1401</v>
      </c>
      <c r="D490" s="25">
        <v>12</v>
      </c>
      <c r="E490" s="26" t="s">
        <v>3</v>
      </c>
      <c r="F490" s="25" t="s">
        <v>2</v>
      </c>
      <c r="G490" s="27" t="s">
        <v>9</v>
      </c>
      <c r="H490" s="28" t="s">
        <v>7</v>
      </c>
      <c r="I490" s="29">
        <f>I491+I494</f>
        <v>6069.6</v>
      </c>
      <c r="J490" s="29">
        <f t="shared" ref="J490:K490" si="406">J491+J494</f>
        <v>5101.2000000000007</v>
      </c>
      <c r="K490" s="29">
        <f t="shared" si="406"/>
        <v>5101.2000000000007</v>
      </c>
      <c r="L490" s="29"/>
      <c r="M490" s="29"/>
      <c r="N490" s="29"/>
      <c r="O490" s="29">
        <f t="shared" si="364"/>
        <v>6069.6</v>
      </c>
      <c r="P490" s="29">
        <f t="shared" si="365"/>
        <v>5101.2000000000007</v>
      </c>
      <c r="Q490" s="29">
        <f t="shared" si="366"/>
        <v>5101.2000000000007</v>
      </c>
    </row>
    <row r="491" spans="1:17" x14ac:dyDescent="0.2">
      <c r="A491" s="22" t="s">
        <v>136</v>
      </c>
      <c r="B491" s="23">
        <v>94</v>
      </c>
      <c r="C491" s="24">
        <v>1401</v>
      </c>
      <c r="D491" s="25">
        <v>12</v>
      </c>
      <c r="E491" s="26" t="s">
        <v>3</v>
      </c>
      <c r="F491" s="25" t="s">
        <v>2</v>
      </c>
      <c r="G491" s="27" t="s">
        <v>135</v>
      </c>
      <c r="H491" s="28" t="s">
        <v>7</v>
      </c>
      <c r="I491" s="29">
        <f>I492</f>
        <v>4841.7</v>
      </c>
      <c r="J491" s="29">
        <f t="shared" ref="J491:K491" si="407">J492</f>
        <v>3873.3</v>
      </c>
      <c r="K491" s="29">
        <f t="shared" si="407"/>
        <v>3873.3</v>
      </c>
      <c r="L491" s="29"/>
      <c r="M491" s="29"/>
      <c r="N491" s="29"/>
      <c r="O491" s="29">
        <f t="shared" si="364"/>
        <v>4841.7</v>
      </c>
      <c r="P491" s="29">
        <f t="shared" si="365"/>
        <v>3873.3</v>
      </c>
      <c r="Q491" s="29">
        <f t="shared" si="366"/>
        <v>3873.3</v>
      </c>
    </row>
    <row r="492" spans="1:17" x14ac:dyDescent="0.2">
      <c r="A492" s="22" t="s">
        <v>29</v>
      </c>
      <c r="B492" s="23">
        <v>94</v>
      </c>
      <c r="C492" s="24">
        <v>1401</v>
      </c>
      <c r="D492" s="25">
        <v>12</v>
      </c>
      <c r="E492" s="26" t="s">
        <v>3</v>
      </c>
      <c r="F492" s="25" t="s">
        <v>2</v>
      </c>
      <c r="G492" s="27" t="s">
        <v>135</v>
      </c>
      <c r="H492" s="28">
        <v>500</v>
      </c>
      <c r="I492" s="29">
        <f>I493</f>
        <v>4841.7</v>
      </c>
      <c r="J492" s="29">
        <f t="shared" ref="J492:K492" si="408">J493</f>
        <v>3873.3</v>
      </c>
      <c r="K492" s="29">
        <f t="shared" si="408"/>
        <v>3873.3</v>
      </c>
      <c r="L492" s="29"/>
      <c r="M492" s="29"/>
      <c r="N492" s="29"/>
      <c r="O492" s="29">
        <f t="shared" si="364"/>
        <v>4841.7</v>
      </c>
      <c r="P492" s="29">
        <f t="shared" si="365"/>
        <v>3873.3</v>
      </c>
      <c r="Q492" s="29">
        <f t="shared" si="366"/>
        <v>3873.3</v>
      </c>
    </row>
    <row r="493" spans="1:17" x14ac:dyDescent="0.2">
      <c r="A493" s="22" t="s">
        <v>131</v>
      </c>
      <c r="B493" s="23">
        <v>94</v>
      </c>
      <c r="C493" s="24">
        <v>1401</v>
      </c>
      <c r="D493" s="25">
        <v>12</v>
      </c>
      <c r="E493" s="26" t="s">
        <v>3</v>
      </c>
      <c r="F493" s="25" t="s">
        <v>2</v>
      </c>
      <c r="G493" s="27" t="s">
        <v>135</v>
      </c>
      <c r="H493" s="28">
        <v>510</v>
      </c>
      <c r="I493" s="29">
        <v>4841.7</v>
      </c>
      <c r="J493" s="29">
        <v>3873.3</v>
      </c>
      <c r="K493" s="29">
        <v>3873.3</v>
      </c>
      <c r="L493" s="29"/>
      <c r="M493" s="29"/>
      <c r="N493" s="29"/>
      <c r="O493" s="29">
        <f t="shared" si="364"/>
        <v>4841.7</v>
      </c>
      <c r="P493" s="29">
        <f t="shared" si="365"/>
        <v>3873.3</v>
      </c>
      <c r="Q493" s="29">
        <f t="shared" si="366"/>
        <v>3873.3</v>
      </c>
    </row>
    <row r="494" spans="1:17" ht="22.5" x14ac:dyDescent="0.2">
      <c r="A494" s="22" t="s">
        <v>134</v>
      </c>
      <c r="B494" s="23">
        <v>94</v>
      </c>
      <c r="C494" s="24">
        <v>1401</v>
      </c>
      <c r="D494" s="25">
        <v>12</v>
      </c>
      <c r="E494" s="26" t="s">
        <v>3</v>
      </c>
      <c r="F494" s="25" t="s">
        <v>2</v>
      </c>
      <c r="G494" s="27" t="s">
        <v>133</v>
      </c>
      <c r="H494" s="28" t="s">
        <v>7</v>
      </c>
      <c r="I494" s="29">
        <f>I495</f>
        <v>1227.9000000000001</v>
      </c>
      <c r="J494" s="29">
        <f t="shared" ref="J494:K494" si="409">J495</f>
        <v>1227.9000000000001</v>
      </c>
      <c r="K494" s="29">
        <f t="shared" si="409"/>
        <v>1227.9000000000001</v>
      </c>
      <c r="L494" s="29"/>
      <c r="M494" s="29"/>
      <c r="N494" s="29"/>
      <c r="O494" s="29">
        <f t="shared" si="364"/>
        <v>1227.9000000000001</v>
      </c>
      <c r="P494" s="29">
        <f t="shared" si="365"/>
        <v>1227.9000000000001</v>
      </c>
      <c r="Q494" s="29">
        <f t="shared" si="366"/>
        <v>1227.9000000000001</v>
      </c>
    </row>
    <row r="495" spans="1:17" x14ac:dyDescent="0.2">
      <c r="A495" s="22" t="s">
        <v>29</v>
      </c>
      <c r="B495" s="23">
        <v>94</v>
      </c>
      <c r="C495" s="24">
        <v>1401</v>
      </c>
      <c r="D495" s="25">
        <v>12</v>
      </c>
      <c r="E495" s="26" t="s">
        <v>3</v>
      </c>
      <c r="F495" s="25" t="s">
        <v>2</v>
      </c>
      <c r="G495" s="27" t="s">
        <v>133</v>
      </c>
      <c r="H495" s="28">
        <v>500</v>
      </c>
      <c r="I495" s="29">
        <f>I496</f>
        <v>1227.9000000000001</v>
      </c>
      <c r="J495" s="29">
        <f t="shared" ref="J495:K495" si="410">J496</f>
        <v>1227.9000000000001</v>
      </c>
      <c r="K495" s="29">
        <f t="shared" si="410"/>
        <v>1227.9000000000001</v>
      </c>
      <c r="L495" s="29"/>
      <c r="M495" s="29"/>
      <c r="N495" s="29"/>
      <c r="O495" s="29">
        <f t="shared" si="364"/>
        <v>1227.9000000000001</v>
      </c>
      <c r="P495" s="29">
        <f t="shared" si="365"/>
        <v>1227.9000000000001</v>
      </c>
      <c r="Q495" s="29">
        <f t="shared" si="366"/>
        <v>1227.9000000000001</v>
      </c>
    </row>
    <row r="496" spans="1:17" x14ac:dyDescent="0.2">
      <c r="A496" s="22" t="s">
        <v>131</v>
      </c>
      <c r="B496" s="23">
        <v>94</v>
      </c>
      <c r="C496" s="24">
        <v>1401</v>
      </c>
      <c r="D496" s="25">
        <v>12</v>
      </c>
      <c r="E496" s="26" t="s">
        <v>3</v>
      </c>
      <c r="F496" s="25" t="s">
        <v>2</v>
      </c>
      <c r="G496" s="27" t="s">
        <v>133</v>
      </c>
      <c r="H496" s="28">
        <v>510</v>
      </c>
      <c r="I496" s="29">
        <v>1227.9000000000001</v>
      </c>
      <c r="J496" s="29">
        <v>1227.9000000000001</v>
      </c>
      <c r="K496" s="29">
        <v>1227.9000000000001</v>
      </c>
      <c r="L496" s="29"/>
      <c r="M496" s="29"/>
      <c r="N496" s="29"/>
      <c r="O496" s="29">
        <f t="shared" si="364"/>
        <v>1227.9000000000001</v>
      </c>
      <c r="P496" s="29">
        <f t="shared" si="365"/>
        <v>1227.9000000000001</v>
      </c>
      <c r="Q496" s="29">
        <f t="shared" si="366"/>
        <v>1227.9000000000001</v>
      </c>
    </row>
    <row r="497" spans="1:17" x14ac:dyDescent="0.2">
      <c r="A497" s="22" t="s">
        <v>33</v>
      </c>
      <c r="B497" s="23">
        <v>94</v>
      </c>
      <c r="C497" s="24">
        <v>1403</v>
      </c>
      <c r="D497" s="25" t="s">
        <v>7</v>
      </c>
      <c r="E497" s="26" t="s">
        <v>7</v>
      </c>
      <c r="F497" s="25" t="s">
        <v>7</v>
      </c>
      <c r="G497" s="27" t="s">
        <v>7</v>
      </c>
      <c r="H497" s="28" t="s">
        <v>7</v>
      </c>
      <c r="I497" s="29">
        <f>I498</f>
        <v>18508.5</v>
      </c>
      <c r="J497" s="29">
        <f t="shared" ref="J497:K497" si="411">J498</f>
        <v>0</v>
      </c>
      <c r="K497" s="29">
        <f t="shared" si="411"/>
        <v>0</v>
      </c>
      <c r="L497" s="29"/>
      <c r="M497" s="29"/>
      <c r="N497" s="29"/>
      <c r="O497" s="29">
        <f t="shared" si="364"/>
        <v>18508.5</v>
      </c>
      <c r="P497" s="29">
        <f t="shared" si="365"/>
        <v>0</v>
      </c>
      <c r="Q497" s="29">
        <f t="shared" si="366"/>
        <v>0</v>
      </c>
    </row>
    <row r="498" spans="1:17" ht="56.25" x14ac:dyDescent="0.2">
      <c r="A498" s="32" t="s">
        <v>323</v>
      </c>
      <c r="B498" s="23">
        <v>94</v>
      </c>
      <c r="C498" s="24">
        <v>1403</v>
      </c>
      <c r="D498" s="25">
        <v>12</v>
      </c>
      <c r="E498" s="26" t="s">
        <v>3</v>
      </c>
      <c r="F498" s="25" t="s">
        <v>2</v>
      </c>
      <c r="G498" s="27" t="s">
        <v>9</v>
      </c>
      <c r="H498" s="28" t="s">
        <v>7</v>
      </c>
      <c r="I498" s="29">
        <f>I499</f>
        <v>18508.5</v>
      </c>
      <c r="J498" s="29">
        <f t="shared" ref="J498:K498" si="412">J499</f>
        <v>0</v>
      </c>
      <c r="K498" s="29">
        <f t="shared" si="412"/>
        <v>0</v>
      </c>
      <c r="L498" s="29"/>
      <c r="M498" s="29"/>
      <c r="N498" s="29"/>
      <c r="O498" s="29">
        <f t="shared" si="364"/>
        <v>18508.5</v>
      </c>
      <c r="P498" s="29">
        <f t="shared" si="365"/>
        <v>0</v>
      </c>
      <c r="Q498" s="29">
        <f t="shared" si="366"/>
        <v>0</v>
      </c>
    </row>
    <row r="499" spans="1:17" ht="22.5" x14ac:dyDescent="0.2">
      <c r="A499" s="22" t="s">
        <v>132</v>
      </c>
      <c r="B499" s="23">
        <v>94</v>
      </c>
      <c r="C499" s="24">
        <v>1403</v>
      </c>
      <c r="D499" s="25">
        <v>12</v>
      </c>
      <c r="E499" s="26" t="s">
        <v>3</v>
      </c>
      <c r="F499" s="25" t="s">
        <v>2</v>
      </c>
      <c r="G499" s="27" t="s">
        <v>130</v>
      </c>
      <c r="H499" s="28" t="s">
        <v>7</v>
      </c>
      <c r="I499" s="29">
        <f>I500</f>
        <v>18508.5</v>
      </c>
      <c r="J499" s="29">
        <f t="shared" ref="J499:K499" si="413">J500</f>
        <v>0</v>
      </c>
      <c r="K499" s="29">
        <f t="shared" si="413"/>
        <v>0</v>
      </c>
      <c r="L499" s="29"/>
      <c r="M499" s="29"/>
      <c r="N499" s="29"/>
      <c r="O499" s="29">
        <f t="shared" si="364"/>
        <v>18508.5</v>
      </c>
      <c r="P499" s="29">
        <f t="shared" si="365"/>
        <v>0</v>
      </c>
      <c r="Q499" s="29">
        <f t="shared" si="366"/>
        <v>0</v>
      </c>
    </row>
    <row r="500" spans="1:17" x14ac:dyDescent="0.2">
      <c r="A500" s="22" t="s">
        <v>29</v>
      </c>
      <c r="B500" s="23">
        <v>94</v>
      </c>
      <c r="C500" s="24">
        <v>1403</v>
      </c>
      <c r="D500" s="25">
        <v>12</v>
      </c>
      <c r="E500" s="26" t="s">
        <v>3</v>
      </c>
      <c r="F500" s="25" t="s">
        <v>2</v>
      </c>
      <c r="G500" s="27" t="s">
        <v>130</v>
      </c>
      <c r="H500" s="28">
        <v>500</v>
      </c>
      <c r="I500" s="29">
        <f>I501</f>
        <v>18508.5</v>
      </c>
      <c r="J500" s="29">
        <f t="shared" ref="J500:K500" si="414">J501</f>
        <v>0</v>
      </c>
      <c r="K500" s="29">
        <f t="shared" si="414"/>
        <v>0</v>
      </c>
      <c r="L500" s="29"/>
      <c r="M500" s="29"/>
      <c r="N500" s="29"/>
      <c r="O500" s="29">
        <f t="shared" si="364"/>
        <v>18508.5</v>
      </c>
      <c r="P500" s="29">
        <f t="shared" si="365"/>
        <v>0</v>
      </c>
      <c r="Q500" s="29">
        <f t="shared" si="366"/>
        <v>0</v>
      </c>
    </row>
    <row r="501" spans="1:17" x14ac:dyDescent="0.2">
      <c r="A501" s="22" t="s">
        <v>28</v>
      </c>
      <c r="B501" s="23">
        <v>94</v>
      </c>
      <c r="C501" s="24">
        <v>1403</v>
      </c>
      <c r="D501" s="25">
        <v>12</v>
      </c>
      <c r="E501" s="26" t="s">
        <v>3</v>
      </c>
      <c r="F501" s="25" t="s">
        <v>2</v>
      </c>
      <c r="G501" s="27" t="s">
        <v>130</v>
      </c>
      <c r="H501" s="28">
        <v>540</v>
      </c>
      <c r="I501" s="29">
        <v>18508.5</v>
      </c>
      <c r="J501" s="29"/>
      <c r="K501" s="29"/>
      <c r="L501" s="29"/>
      <c r="M501" s="29"/>
      <c r="N501" s="29"/>
      <c r="O501" s="29">
        <f t="shared" si="364"/>
        <v>18508.5</v>
      </c>
      <c r="P501" s="29">
        <f t="shared" si="365"/>
        <v>0</v>
      </c>
      <c r="Q501" s="29">
        <f t="shared" si="366"/>
        <v>0</v>
      </c>
    </row>
    <row r="502" spans="1:17" ht="33.75" x14ac:dyDescent="0.2">
      <c r="A502" s="32" t="s">
        <v>129</v>
      </c>
      <c r="B502" s="86">
        <v>136</v>
      </c>
      <c r="C502" s="34" t="s">
        <v>7</v>
      </c>
      <c r="D502" s="63" t="s">
        <v>7</v>
      </c>
      <c r="E502" s="64" t="s">
        <v>7</v>
      </c>
      <c r="F502" s="63" t="s">
        <v>7</v>
      </c>
      <c r="G502" s="65" t="s">
        <v>7</v>
      </c>
      <c r="H502" s="35" t="s">
        <v>7</v>
      </c>
      <c r="I502" s="66">
        <f>I503+I519+I546</f>
        <v>10326.200000000001</v>
      </c>
      <c r="J502" s="66">
        <f t="shared" ref="J502:K502" si="415">J503+J519+J546</f>
        <v>10371.799999999999</v>
      </c>
      <c r="K502" s="66">
        <f t="shared" si="415"/>
        <v>10684.4</v>
      </c>
      <c r="L502" s="66">
        <f>L503+L519+L546</f>
        <v>4800.3558899999998</v>
      </c>
      <c r="M502" s="66">
        <f t="shared" ref="M502:N502" si="416">M503+M519+M546</f>
        <v>4405.2731400000002</v>
      </c>
      <c r="N502" s="66">
        <f t="shared" si="416"/>
        <v>8253.4769099999994</v>
      </c>
      <c r="O502" s="66">
        <f t="shared" si="364"/>
        <v>15126.55589</v>
      </c>
      <c r="P502" s="66">
        <f t="shared" si="365"/>
        <v>14777.07314</v>
      </c>
      <c r="Q502" s="66">
        <f t="shared" si="366"/>
        <v>18937.876909999999</v>
      </c>
    </row>
    <row r="503" spans="1:17" x14ac:dyDescent="0.2">
      <c r="A503" s="22" t="s">
        <v>26</v>
      </c>
      <c r="B503" s="23">
        <v>136</v>
      </c>
      <c r="C503" s="24">
        <v>100</v>
      </c>
      <c r="D503" s="25" t="s">
        <v>7</v>
      </c>
      <c r="E503" s="26" t="s">
        <v>7</v>
      </c>
      <c r="F503" s="25" t="s">
        <v>7</v>
      </c>
      <c r="G503" s="27" t="s">
        <v>7</v>
      </c>
      <c r="H503" s="28" t="s">
        <v>7</v>
      </c>
      <c r="I503" s="29">
        <f>I504+I509</f>
        <v>967.5</v>
      </c>
      <c r="J503" s="29">
        <f t="shared" ref="J503:K503" si="417">J504+J509</f>
        <v>949.6</v>
      </c>
      <c r="K503" s="29">
        <f t="shared" si="417"/>
        <v>949.6</v>
      </c>
      <c r="L503" s="29"/>
      <c r="M503" s="29"/>
      <c r="N503" s="29"/>
      <c r="O503" s="29">
        <f t="shared" si="364"/>
        <v>967.5</v>
      </c>
      <c r="P503" s="29">
        <f t="shared" si="365"/>
        <v>949.6</v>
      </c>
      <c r="Q503" s="29">
        <f t="shared" si="366"/>
        <v>949.6</v>
      </c>
    </row>
    <row r="504" spans="1:17" ht="40.5" customHeight="1" x14ac:dyDescent="0.2">
      <c r="A504" s="22" t="s">
        <v>96</v>
      </c>
      <c r="B504" s="23">
        <v>136</v>
      </c>
      <c r="C504" s="24">
        <v>104</v>
      </c>
      <c r="D504" s="25" t="s">
        <v>7</v>
      </c>
      <c r="E504" s="26" t="s">
        <v>7</v>
      </c>
      <c r="F504" s="25" t="s">
        <v>7</v>
      </c>
      <c r="G504" s="27" t="s">
        <v>7</v>
      </c>
      <c r="H504" s="28" t="s">
        <v>7</v>
      </c>
      <c r="I504" s="29">
        <f>I505</f>
        <v>25</v>
      </c>
      <c r="J504" s="29">
        <f t="shared" ref="J504:K504" si="418">J505</f>
        <v>25</v>
      </c>
      <c r="K504" s="29">
        <f t="shared" si="418"/>
        <v>25</v>
      </c>
      <c r="L504" s="29"/>
      <c r="M504" s="29"/>
      <c r="N504" s="29"/>
      <c r="O504" s="29">
        <f t="shared" ref="O504:O578" si="419">I504+L504</f>
        <v>25</v>
      </c>
      <c r="P504" s="29">
        <f t="shared" ref="P504:P578" si="420">J504+M504</f>
        <v>25</v>
      </c>
      <c r="Q504" s="29">
        <f t="shared" ref="Q504:Q578" si="421">K504+N504</f>
        <v>25</v>
      </c>
    </row>
    <row r="505" spans="1:17" ht="45" x14ac:dyDescent="0.2">
      <c r="A505" s="32" t="s">
        <v>326</v>
      </c>
      <c r="B505" s="23">
        <v>136</v>
      </c>
      <c r="C505" s="24">
        <v>104</v>
      </c>
      <c r="D505" s="25" t="s">
        <v>116</v>
      </c>
      <c r="E505" s="26" t="s">
        <v>3</v>
      </c>
      <c r="F505" s="25" t="s">
        <v>2</v>
      </c>
      <c r="G505" s="27" t="s">
        <v>9</v>
      </c>
      <c r="H505" s="28" t="s">
        <v>7</v>
      </c>
      <c r="I505" s="29">
        <f>I506</f>
        <v>25</v>
      </c>
      <c r="J505" s="29">
        <f t="shared" ref="J505:K505" si="422">J506</f>
        <v>25</v>
      </c>
      <c r="K505" s="29">
        <f t="shared" si="422"/>
        <v>25</v>
      </c>
      <c r="L505" s="29"/>
      <c r="M505" s="29"/>
      <c r="N505" s="29"/>
      <c r="O505" s="29">
        <f t="shared" si="419"/>
        <v>25</v>
      </c>
      <c r="P505" s="29">
        <f t="shared" si="420"/>
        <v>25</v>
      </c>
      <c r="Q505" s="29">
        <f t="shared" si="421"/>
        <v>25</v>
      </c>
    </row>
    <row r="506" spans="1:17" ht="22.5" x14ac:dyDescent="0.2">
      <c r="A506" s="22" t="s">
        <v>128</v>
      </c>
      <c r="B506" s="23">
        <v>136</v>
      </c>
      <c r="C506" s="24">
        <v>104</v>
      </c>
      <c r="D506" s="25" t="s">
        <v>116</v>
      </c>
      <c r="E506" s="26" t="s">
        <v>3</v>
      </c>
      <c r="F506" s="25" t="s">
        <v>2</v>
      </c>
      <c r="G506" s="27" t="s">
        <v>127</v>
      </c>
      <c r="H506" s="28" t="s">
        <v>7</v>
      </c>
      <c r="I506" s="29">
        <f>I507</f>
        <v>25</v>
      </c>
      <c r="J506" s="29">
        <f t="shared" ref="J506:K506" si="423">J507</f>
        <v>25</v>
      </c>
      <c r="K506" s="29">
        <f t="shared" si="423"/>
        <v>25</v>
      </c>
      <c r="L506" s="29"/>
      <c r="M506" s="29"/>
      <c r="N506" s="29"/>
      <c r="O506" s="29">
        <f t="shared" si="419"/>
        <v>25</v>
      </c>
      <c r="P506" s="29">
        <f t="shared" si="420"/>
        <v>25</v>
      </c>
      <c r="Q506" s="29">
        <f t="shared" si="421"/>
        <v>25</v>
      </c>
    </row>
    <row r="507" spans="1:17" ht="26.1" customHeight="1" x14ac:dyDescent="0.2">
      <c r="A507" s="22" t="s">
        <v>14</v>
      </c>
      <c r="B507" s="23">
        <v>136</v>
      </c>
      <c r="C507" s="24">
        <v>104</v>
      </c>
      <c r="D507" s="25" t="s">
        <v>116</v>
      </c>
      <c r="E507" s="26" t="s">
        <v>3</v>
      </c>
      <c r="F507" s="25" t="s">
        <v>2</v>
      </c>
      <c r="G507" s="27" t="s">
        <v>127</v>
      </c>
      <c r="H507" s="28">
        <v>200</v>
      </c>
      <c r="I507" s="29">
        <f>I508</f>
        <v>25</v>
      </c>
      <c r="J507" s="29">
        <f>J508</f>
        <v>25</v>
      </c>
      <c r="K507" s="29">
        <f>K508</f>
        <v>25</v>
      </c>
      <c r="L507" s="29"/>
      <c r="M507" s="29"/>
      <c r="N507" s="29"/>
      <c r="O507" s="29">
        <f t="shared" si="419"/>
        <v>25</v>
      </c>
      <c r="P507" s="29">
        <f t="shared" si="420"/>
        <v>25</v>
      </c>
      <c r="Q507" s="29">
        <f t="shared" si="421"/>
        <v>25</v>
      </c>
    </row>
    <row r="508" spans="1:17" ht="22.5" x14ac:dyDescent="0.2">
      <c r="A508" s="22" t="s">
        <v>13</v>
      </c>
      <c r="B508" s="23">
        <v>136</v>
      </c>
      <c r="C508" s="24">
        <v>104</v>
      </c>
      <c r="D508" s="25" t="s">
        <v>116</v>
      </c>
      <c r="E508" s="26" t="s">
        <v>3</v>
      </c>
      <c r="F508" s="25" t="s">
        <v>2</v>
      </c>
      <c r="G508" s="27" t="s">
        <v>127</v>
      </c>
      <c r="H508" s="28">
        <v>240</v>
      </c>
      <c r="I508" s="29">
        <v>25</v>
      </c>
      <c r="J508" s="29">
        <v>25</v>
      </c>
      <c r="K508" s="29">
        <v>25</v>
      </c>
      <c r="L508" s="29"/>
      <c r="M508" s="29"/>
      <c r="N508" s="29"/>
      <c r="O508" s="29">
        <f t="shared" si="419"/>
        <v>25</v>
      </c>
      <c r="P508" s="29">
        <f t="shared" si="420"/>
        <v>25</v>
      </c>
      <c r="Q508" s="29">
        <f t="shared" si="421"/>
        <v>25</v>
      </c>
    </row>
    <row r="509" spans="1:17" x14ac:dyDescent="0.2">
      <c r="A509" s="22" t="s">
        <v>89</v>
      </c>
      <c r="B509" s="23">
        <v>136</v>
      </c>
      <c r="C509" s="24">
        <v>113</v>
      </c>
      <c r="D509" s="25" t="s">
        <v>7</v>
      </c>
      <c r="E509" s="26" t="s">
        <v>7</v>
      </c>
      <c r="F509" s="25" t="s">
        <v>7</v>
      </c>
      <c r="G509" s="27" t="s">
        <v>7</v>
      </c>
      <c r="H509" s="28" t="s">
        <v>7</v>
      </c>
      <c r="I509" s="29">
        <f>I510+I514</f>
        <v>942.5</v>
      </c>
      <c r="J509" s="29">
        <f t="shared" ref="J509:K509" si="424">J510+J514</f>
        <v>924.6</v>
      </c>
      <c r="K509" s="29">
        <f t="shared" si="424"/>
        <v>924.6</v>
      </c>
      <c r="L509" s="29"/>
      <c r="M509" s="29"/>
      <c r="N509" s="29"/>
      <c r="O509" s="29">
        <f t="shared" si="419"/>
        <v>942.5</v>
      </c>
      <c r="P509" s="29">
        <f t="shared" si="420"/>
        <v>924.6</v>
      </c>
      <c r="Q509" s="29">
        <f t="shared" si="421"/>
        <v>924.6</v>
      </c>
    </row>
    <row r="510" spans="1:17" ht="45" x14ac:dyDescent="0.2">
      <c r="A510" s="32" t="s">
        <v>326</v>
      </c>
      <c r="B510" s="23">
        <v>136</v>
      </c>
      <c r="C510" s="24">
        <v>113</v>
      </c>
      <c r="D510" s="25" t="s">
        <v>116</v>
      </c>
      <c r="E510" s="26" t="s">
        <v>3</v>
      </c>
      <c r="F510" s="25" t="s">
        <v>2</v>
      </c>
      <c r="G510" s="27" t="s">
        <v>9</v>
      </c>
      <c r="H510" s="28" t="s">
        <v>7</v>
      </c>
      <c r="I510" s="29">
        <f>I511</f>
        <v>608</v>
      </c>
      <c r="J510" s="29">
        <f t="shared" ref="J510:K512" si="425">J511</f>
        <v>608</v>
      </c>
      <c r="K510" s="29">
        <f t="shared" si="425"/>
        <v>608</v>
      </c>
      <c r="L510" s="29"/>
      <c r="M510" s="29"/>
      <c r="N510" s="29"/>
      <c r="O510" s="29">
        <f t="shared" si="419"/>
        <v>608</v>
      </c>
      <c r="P510" s="29">
        <f t="shared" si="420"/>
        <v>608</v>
      </c>
      <c r="Q510" s="29">
        <f t="shared" si="421"/>
        <v>608</v>
      </c>
    </row>
    <row r="511" spans="1:17" ht="33.75" x14ac:dyDescent="0.2">
      <c r="A511" s="22" t="s">
        <v>126</v>
      </c>
      <c r="B511" s="23">
        <v>136</v>
      </c>
      <c r="C511" s="24">
        <v>113</v>
      </c>
      <c r="D511" s="25" t="s">
        <v>116</v>
      </c>
      <c r="E511" s="26" t="s">
        <v>3</v>
      </c>
      <c r="F511" s="25" t="s">
        <v>2</v>
      </c>
      <c r="G511" s="27" t="s">
        <v>125</v>
      </c>
      <c r="H511" s="28" t="s">
        <v>7</v>
      </c>
      <c r="I511" s="29">
        <f>I512</f>
        <v>608</v>
      </c>
      <c r="J511" s="29">
        <f t="shared" si="425"/>
        <v>608</v>
      </c>
      <c r="K511" s="29">
        <f t="shared" si="425"/>
        <v>608</v>
      </c>
      <c r="L511" s="29"/>
      <c r="M511" s="29"/>
      <c r="N511" s="29"/>
      <c r="O511" s="29">
        <f t="shared" si="419"/>
        <v>608</v>
      </c>
      <c r="P511" s="29">
        <f t="shared" si="420"/>
        <v>608</v>
      </c>
      <c r="Q511" s="29">
        <f t="shared" si="421"/>
        <v>608</v>
      </c>
    </row>
    <row r="512" spans="1:17" x14ac:dyDescent="0.2">
      <c r="A512" s="22" t="s">
        <v>72</v>
      </c>
      <c r="B512" s="23">
        <v>136</v>
      </c>
      <c r="C512" s="24">
        <v>113</v>
      </c>
      <c r="D512" s="25" t="s">
        <v>116</v>
      </c>
      <c r="E512" s="26" t="s">
        <v>3</v>
      </c>
      <c r="F512" s="25" t="s">
        <v>2</v>
      </c>
      <c r="G512" s="27" t="s">
        <v>125</v>
      </c>
      <c r="H512" s="28">
        <v>800</v>
      </c>
      <c r="I512" s="29">
        <f>I513</f>
        <v>608</v>
      </c>
      <c r="J512" s="29">
        <f t="shared" si="425"/>
        <v>608</v>
      </c>
      <c r="K512" s="29">
        <f t="shared" si="425"/>
        <v>608</v>
      </c>
      <c r="L512" s="29"/>
      <c r="M512" s="29"/>
      <c r="N512" s="29"/>
      <c r="O512" s="29">
        <f t="shared" si="419"/>
        <v>608</v>
      </c>
      <c r="P512" s="29">
        <f t="shared" si="420"/>
        <v>608</v>
      </c>
      <c r="Q512" s="29">
        <f t="shared" si="421"/>
        <v>608</v>
      </c>
    </row>
    <row r="513" spans="1:17" ht="33.75" x14ac:dyDescent="0.2">
      <c r="A513" s="22" t="s">
        <v>117</v>
      </c>
      <c r="B513" s="23">
        <v>136</v>
      </c>
      <c r="C513" s="24">
        <v>113</v>
      </c>
      <c r="D513" s="25" t="s">
        <v>116</v>
      </c>
      <c r="E513" s="26" t="s">
        <v>3</v>
      </c>
      <c r="F513" s="25" t="s">
        <v>2</v>
      </c>
      <c r="G513" s="27" t="s">
        <v>125</v>
      </c>
      <c r="H513" s="28">
        <v>810</v>
      </c>
      <c r="I513" s="29">
        <v>608</v>
      </c>
      <c r="J513" s="29">
        <v>608</v>
      </c>
      <c r="K513" s="29">
        <v>608</v>
      </c>
      <c r="L513" s="29"/>
      <c r="M513" s="29"/>
      <c r="N513" s="29"/>
      <c r="O513" s="29">
        <f t="shared" si="419"/>
        <v>608</v>
      </c>
      <c r="P513" s="29">
        <f t="shared" si="420"/>
        <v>608</v>
      </c>
      <c r="Q513" s="29">
        <f t="shared" si="421"/>
        <v>608</v>
      </c>
    </row>
    <row r="514" spans="1:17" ht="56.1" customHeight="1" x14ac:dyDescent="0.2">
      <c r="A514" s="32" t="s">
        <v>333</v>
      </c>
      <c r="B514" s="23">
        <v>136</v>
      </c>
      <c r="C514" s="24">
        <v>113</v>
      </c>
      <c r="D514" s="25">
        <v>11</v>
      </c>
      <c r="E514" s="26" t="s">
        <v>3</v>
      </c>
      <c r="F514" s="25" t="s">
        <v>2</v>
      </c>
      <c r="G514" s="27" t="s">
        <v>9</v>
      </c>
      <c r="H514" s="28" t="s">
        <v>7</v>
      </c>
      <c r="I514" s="29">
        <f t="shared" ref="I514:K515" si="426">I515</f>
        <v>334.5</v>
      </c>
      <c r="J514" s="29">
        <f t="shared" si="426"/>
        <v>316.60000000000002</v>
      </c>
      <c r="K514" s="29">
        <f t="shared" si="426"/>
        <v>316.60000000000002</v>
      </c>
      <c r="L514" s="29"/>
      <c r="M514" s="29"/>
      <c r="N514" s="29"/>
      <c r="O514" s="29">
        <f t="shared" si="419"/>
        <v>334.5</v>
      </c>
      <c r="P514" s="29">
        <f t="shared" si="420"/>
        <v>316.60000000000002</v>
      </c>
      <c r="Q514" s="29">
        <f t="shared" si="421"/>
        <v>316.60000000000002</v>
      </c>
    </row>
    <row r="515" spans="1:17" ht="22.5" x14ac:dyDescent="0.2">
      <c r="A515" s="32" t="s">
        <v>361</v>
      </c>
      <c r="B515" s="23">
        <v>136</v>
      </c>
      <c r="C515" s="24">
        <v>113</v>
      </c>
      <c r="D515" s="25">
        <v>11</v>
      </c>
      <c r="E515" s="26">
        <v>1</v>
      </c>
      <c r="F515" s="25" t="s">
        <v>2</v>
      </c>
      <c r="G515" s="27" t="s">
        <v>9</v>
      </c>
      <c r="H515" s="28"/>
      <c r="I515" s="29">
        <f t="shared" si="426"/>
        <v>334.5</v>
      </c>
      <c r="J515" s="29">
        <f t="shared" si="426"/>
        <v>316.60000000000002</v>
      </c>
      <c r="K515" s="29">
        <f t="shared" si="426"/>
        <v>316.60000000000002</v>
      </c>
      <c r="L515" s="29"/>
      <c r="M515" s="29"/>
      <c r="N515" s="29"/>
      <c r="O515" s="29">
        <f t="shared" si="419"/>
        <v>334.5</v>
      </c>
      <c r="P515" s="29">
        <f t="shared" si="420"/>
        <v>316.60000000000002</v>
      </c>
      <c r="Q515" s="29">
        <f t="shared" si="421"/>
        <v>316.60000000000002</v>
      </c>
    </row>
    <row r="516" spans="1:17" ht="29.1" customHeight="1" x14ac:dyDescent="0.2">
      <c r="A516" s="22" t="s">
        <v>84</v>
      </c>
      <c r="B516" s="23">
        <v>136</v>
      </c>
      <c r="C516" s="24">
        <v>113</v>
      </c>
      <c r="D516" s="25">
        <v>11</v>
      </c>
      <c r="E516" s="26">
        <v>1</v>
      </c>
      <c r="F516" s="25" t="s">
        <v>2</v>
      </c>
      <c r="G516" s="27" t="s">
        <v>83</v>
      </c>
      <c r="H516" s="28" t="s">
        <v>7</v>
      </c>
      <c r="I516" s="29">
        <f>I517</f>
        <v>334.5</v>
      </c>
      <c r="J516" s="29">
        <f t="shared" ref="J516:K517" si="427">J517</f>
        <v>316.60000000000002</v>
      </c>
      <c r="K516" s="29">
        <f t="shared" si="427"/>
        <v>316.60000000000002</v>
      </c>
      <c r="L516" s="29"/>
      <c r="M516" s="29"/>
      <c r="N516" s="29"/>
      <c r="O516" s="29">
        <f t="shared" si="419"/>
        <v>334.5</v>
      </c>
      <c r="P516" s="29">
        <f t="shared" si="420"/>
        <v>316.60000000000002</v>
      </c>
      <c r="Q516" s="29">
        <f t="shared" si="421"/>
        <v>316.60000000000002</v>
      </c>
    </row>
    <row r="517" spans="1:17" ht="26.1" customHeight="1" x14ac:dyDescent="0.2">
      <c r="A517" s="22" t="s">
        <v>14</v>
      </c>
      <c r="B517" s="23">
        <v>136</v>
      </c>
      <c r="C517" s="24">
        <v>113</v>
      </c>
      <c r="D517" s="25">
        <v>11</v>
      </c>
      <c r="E517" s="26">
        <v>1</v>
      </c>
      <c r="F517" s="25" t="s">
        <v>2</v>
      </c>
      <c r="G517" s="27" t="s">
        <v>83</v>
      </c>
      <c r="H517" s="28">
        <v>200</v>
      </c>
      <c r="I517" s="29">
        <f>I518</f>
        <v>334.5</v>
      </c>
      <c r="J517" s="29">
        <f t="shared" si="427"/>
        <v>316.60000000000002</v>
      </c>
      <c r="K517" s="29">
        <f t="shared" si="427"/>
        <v>316.60000000000002</v>
      </c>
      <c r="L517" s="29"/>
      <c r="M517" s="29"/>
      <c r="N517" s="29"/>
      <c r="O517" s="29">
        <f t="shared" si="419"/>
        <v>334.5</v>
      </c>
      <c r="P517" s="29">
        <f t="shared" si="420"/>
        <v>316.60000000000002</v>
      </c>
      <c r="Q517" s="29">
        <f t="shared" si="421"/>
        <v>316.60000000000002</v>
      </c>
    </row>
    <row r="518" spans="1:17" ht="27.95" customHeight="1" x14ac:dyDescent="0.2">
      <c r="A518" s="22" t="s">
        <v>13</v>
      </c>
      <c r="B518" s="23">
        <v>136</v>
      </c>
      <c r="C518" s="24">
        <v>113</v>
      </c>
      <c r="D518" s="25">
        <v>11</v>
      </c>
      <c r="E518" s="26">
        <v>1</v>
      </c>
      <c r="F518" s="25" t="s">
        <v>2</v>
      </c>
      <c r="G518" s="27" t="s">
        <v>83</v>
      </c>
      <c r="H518" s="28">
        <v>240</v>
      </c>
      <c r="I518" s="29">
        <v>334.5</v>
      </c>
      <c r="J518" s="29">
        <v>316.60000000000002</v>
      </c>
      <c r="K518" s="29">
        <v>316.60000000000002</v>
      </c>
      <c r="L518" s="29"/>
      <c r="M518" s="29"/>
      <c r="N518" s="29"/>
      <c r="O518" s="29">
        <f t="shared" si="419"/>
        <v>334.5</v>
      </c>
      <c r="P518" s="29">
        <f t="shared" si="420"/>
        <v>316.60000000000002</v>
      </c>
      <c r="Q518" s="29">
        <f t="shared" si="421"/>
        <v>316.60000000000002</v>
      </c>
    </row>
    <row r="519" spans="1:17" ht="21" customHeight="1" x14ac:dyDescent="0.2">
      <c r="A519" s="22" t="s">
        <v>108</v>
      </c>
      <c r="B519" s="23">
        <v>136</v>
      </c>
      <c r="C519" s="24">
        <v>400</v>
      </c>
      <c r="D519" s="25" t="s">
        <v>7</v>
      </c>
      <c r="E519" s="26" t="s">
        <v>7</v>
      </c>
      <c r="F519" s="25" t="s">
        <v>7</v>
      </c>
      <c r="G519" s="27" t="s">
        <v>7</v>
      </c>
      <c r="H519" s="28" t="s">
        <v>7</v>
      </c>
      <c r="I519" s="29">
        <f>I520+I528</f>
        <v>9203.4000000000015</v>
      </c>
      <c r="J519" s="29">
        <f t="shared" ref="J519:K519" si="428">J520+J528</f>
        <v>9266.9</v>
      </c>
      <c r="K519" s="29">
        <f t="shared" si="428"/>
        <v>9579.5</v>
      </c>
      <c r="L519" s="29"/>
      <c r="M519" s="29"/>
      <c r="N519" s="29"/>
      <c r="O519" s="29">
        <f t="shared" si="419"/>
        <v>9203.4000000000015</v>
      </c>
      <c r="P519" s="29">
        <f t="shared" si="420"/>
        <v>9266.9</v>
      </c>
      <c r="Q519" s="29">
        <f t="shared" si="421"/>
        <v>9579.5</v>
      </c>
    </row>
    <row r="520" spans="1:17" ht="21" customHeight="1" x14ac:dyDescent="0.2">
      <c r="A520" s="22" t="s">
        <v>124</v>
      </c>
      <c r="B520" s="23">
        <v>136</v>
      </c>
      <c r="C520" s="24">
        <v>405</v>
      </c>
      <c r="D520" s="25" t="s">
        <v>7</v>
      </c>
      <c r="E520" s="26" t="s">
        <v>7</v>
      </c>
      <c r="F520" s="25" t="s">
        <v>7</v>
      </c>
      <c r="G520" s="27" t="s">
        <v>7</v>
      </c>
      <c r="H520" s="28" t="s">
        <v>7</v>
      </c>
      <c r="I520" s="29">
        <f>I521</f>
        <v>331.7</v>
      </c>
      <c r="J520" s="29">
        <f t="shared" ref="J520:K520" si="429">J521</f>
        <v>331.7</v>
      </c>
      <c r="K520" s="29">
        <f t="shared" si="429"/>
        <v>331.7</v>
      </c>
      <c r="L520" s="29"/>
      <c r="M520" s="29"/>
      <c r="N520" s="29"/>
      <c r="O520" s="29">
        <f t="shared" si="419"/>
        <v>331.7</v>
      </c>
      <c r="P520" s="29">
        <f t="shared" si="420"/>
        <v>331.7</v>
      </c>
      <c r="Q520" s="29">
        <f t="shared" si="421"/>
        <v>331.7</v>
      </c>
    </row>
    <row r="521" spans="1:17" ht="42.95" customHeight="1" x14ac:dyDescent="0.2">
      <c r="A521" s="32" t="s">
        <v>326</v>
      </c>
      <c r="B521" s="23">
        <v>136</v>
      </c>
      <c r="C521" s="24">
        <v>405</v>
      </c>
      <c r="D521" s="25" t="s">
        <v>116</v>
      </c>
      <c r="E521" s="26" t="s">
        <v>3</v>
      </c>
      <c r="F521" s="25" t="s">
        <v>2</v>
      </c>
      <c r="G521" s="27" t="s">
        <v>9</v>
      </c>
      <c r="H521" s="28" t="s">
        <v>7</v>
      </c>
      <c r="I521" s="29">
        <f>I522+I525</f>
        <v>331.7</v>
      </c>
      <c r="J521" s="29">
        <f t="shared" ref="J521:K521" si="430">J522+J525</f>
        <v>331.7</v>
      </c>
      <c r="K521" s="29">
        <f t="shared" si="430"/>
        <v>331.7</v>
      </c>
      <c r="L521" s="29"/>
      <c r="M521" s="29"/>
      <c r="N521" s="29"/>
      <c r="O521" s="29">
        <f t="shared" si="419"/>
        <v>331.7</v>
      </c>
      <c r="P521" s="29">
        <f t="shared" si="420"/>
        <v>331.7</v>
      </c>
      <c r="Q521" s="29">
        <f t="shared" si="421"/>
        <v>331.7</v>
      </c>
    </row>
    <row r="522" spans="1:17" ht="22.5" x14ac:dyDescent="0.2">
      <c r="A522" s="22" t="s">
        <v>123</v>
      </c>
      <c r="B522" s="23">
        <v>136</v>
      </c>
      <c r="C522" s="24">
        <v>405</v>
      </c>
      <c r="D522" s="25" t="s">
        <v>116</v>
      </c>
      <c r="E522" s="26" t="s">
        <v>3</v>
      </c>
      <c r="F522" s="25" t="s">
        <v>2</v>
      </c>
      <c r="G522" s="27" t="s">
        <v>122</v>
      </c>
      <c r="H522" s="28" t="s">
        <v>7</v>
      </c>
      <c r="I522" s="29">
        <f t="shared" ref="I522:K523" si="431">I523</f>
        <v>316</v>
      </c>
      <c r="J522" s="29">
        <f t="shared" si="431"/>
        <v>316</v>
      </c>
      <c r="K522" s="29">
        <f t="shared" si="431"/>
        <v>316</v>
      </c>
      <c r="L522" s="29"/>
      <c r="M522" s="29"/>
      <c r="N522" s="29"/>
      <c r="O522" s="29">
        <f t="shared" si="419"/>
        <v>316</v>
      </c>
      <c r="P522" s="29">
        <f t="shared" si="420"/>
        <v>316</v>
      </c>
      <c r="Q522" s="29">
        <f t="shared" si="421"/>
        <v>316</v>
      </c>
    </row>
    <row r="523" spans="1:17" ht="20.100000000000001" customHeight="1" x14ac:dyDescent="0.2">
      <c r="A523" s="22" t="s">
        <v>72</v>
      </c>
      <c r="B523" s="23">
        <v>136</v>
      </c>
      <c r="C523" s="24">
        <v>405</v>
      </c>
      <c r="D523" s="25" t="s">
        <v>116</v>
      </c>
      <c r="E523" s="26" t="s">
        <v>3</v>
      </c>
      <c r="F523" s="25" t="s">
        <v>2</v>
      </c>
      <c r="G523" s="27" t="s">
        <v>122</v>
      </c>
      <c r="H523" s="28">
        <v>800</v>
      </c>
      <c r="I523" s="29">
        <f t="shared" si="431"/>
        <v>316</v>
      </c>
      <c r="J523" s="29">
        <f t="shared" si="431"/>
        <v>316</v>
      </c>
      <c r="K523" s="29">
        <f t="shared" si="431"/>
        <v>316</v>
      </c>
      <c r="L523" s="29"/>
      <c r="M523" s="29"/>
      <c r="N523" s="29"/>
      <c r="O523" s="29">
        <f t="shared" si="419"/>
        <v>316</v>
      </c>
      <c r="P523" s="29">
        <f t="shared" si="420"/>
        <v>316</v>
      </c>
      <c r="Q523" s="29">
        <f t="shared" si="421"/>
        <v>316</v>
      </c>
    </row>
    <row r="524" spans="1:17" ht="33.75" x14ac:dyDescent="0.2">
      <c r="A524" s="22" t="s">
        <v>117</v>
      </c>
      <c r="B524" s="23">
        <v>136</v>
      </c>
      <c r="C524" s="24">
        <v>405</v>
      </c>
      <c r="D524" s="25" t="s">
        <v>116</v>
      </c>
      <c r="E524" s="26" t="s">
        <v>3</v>
      </c>
      <c r="F524" s="25" t="s">
        <v>2</v>
      </c>
      <c r="G524" s="27" t="s">
        <v>122</v>
      </c>
      <c r="H524" s="28">
        <v>810</v>
      </c>
      <c r="I524" s="29">
        <v>316</v>
      </c>
      <c r="J524" s="29">
        <v>316</v>
      </c>
      <c r="K524" s="29">
        <v>316</v>
      </c>
      <c r="L524" s="29"/>
      <c r="M524" s="29"/>
      <c r="N524" s="29"/>
      <c r="O524" s="29">
        <f t="shared" si="419"/>
        <v>316</v>
      </c>
      <c r="P524" s="29">
        <f t="shared" si="420"/>
        <v>316</v>
      </c>
      <c r="Q524" s="29">
        <f t="shared" si="421"/>
        <v>316</v>
      </c>
    </row>
    <row r="525" spans="1:17" x14ac:dyDescent="0.2">
      <c r="A525" s="22" t="s">
        <v>121</v>
      </c>
      <c r="B525" s="23">
        <v>136</v>
      </c>
      <c r="C525" s="24">
        <v>405</v>
      </c>
      <c r="D525" s="25" t="s">
        <v>116</v>
      </c>
      <c r="E525" s="26" t="s">
        <v>3</v>
      </c>
      <c r="F525" s="25" t="s">
        <v>2</v>
      </c>
      <c r="G525" s="27" t="s">
        <v>120</v>
      </c>
      <c r="H525" s="28" t="s">
        <v>7</v>
      </c>
      <c r="I525" s="29">
        <f t="shared" ref="I525:K526" si="432">I526</f>
        <v>15.7</v>
      </c>
      <c r="J525" s="29">
        <f t="shared" si="432"/>
        <v>15.7</v>
      </c>
      <c r="K525" s="29">
        <f t="shared" si="432"/>
        <v>15.7</v>
      </c>
      <c r="L525" s="29"/>
      <c r="M525" s="29"/>
      <c r="N525" s="29"/>
      <c r="O525" s="29">
        <f t="shared" si="419"/>
        <v>15.7</v>
      </c>
      <c r="P525" s="29">
        <f t="shared" si="420"/>
        <v>15.7</v>
      </c>
      <c r="Q525" s="29">
        <f t="shared" si="421"/>
        <v>15.7</v>
      </c>
    </row>
    <row r="526" spans="1:17" ht="27" customHeight="1" x14ac:dyDescent="0.2">
      <c r="A526" s="22" t="s">
        <v>14</v>
      </c>
      <c r="B526" s="23">
        <v>136</v>
      </c>
      <c r="C526" s="24">
        <v>405</v>
      </c>
      <c r="D526" s="25" t="s">
        <v>116</v>
      </c>
      <c r="E526" s="26" t="s">
        <v>3</v>
      </c>
      <c r="F526" s="25" t="s">
        <v>2</v>
      </c>
      <c r="G526" s="27" t="s">
        <v>120</v>
      </c>
      <c r="H526" s="28">
        <v>200</v>
      </c>
      <c r="I526" s="29">
        <f t="shared" si="432"/>
        <v>15.7</v>
      </c>
      <c r="J526" s="29">
        <f t="shared" si="432"/>
        <v>15.7</v>
      </c>
      <c r="K526" s="29">
        <f t="shared" si="432"/>
        <v>15.7</v>
      </c>
      <c r="L526" s="29"/>
      <c r="M526" s="29"/>
      <c r="N526" s="29"/>
      <c r="O526" s="29">
        <f t="shared" si="419"/>
        <v>15.7</v>
      </c>
      <c r="P526" s="29">
        <f t="shared" si="420"/>
        <v>15.7</v>
      </c>
      <c r="Q526" s="29">
        <f t="shared" si="421"/>
        <v>15.7</v>
      </c>
    </row>
    <row r="527" spans="1:17" ht="22.5" x14ac:dyDescent="0.2">
      <c r="A527" s="22" t="s">
        <v>13</v>
      </c>
      <c r="B527" s="23">
        <v>136</v>
      </c>
      <c r="C527" s="24">
        <v>405</v>
      </c>
      <c r="D527" s="25" t="s">
        <v>116</v>
      </c>
      <c r="E527" s="26" t="s">
        <v>3</v>
      </c>
      <c r="F527" s="25" t="s">
        <v>2</v>
      </c>
      <c r="G527" s="27" t="s">
        <v>120</v>
      </c>
      <c r="H527" s="28">
        <v>240</v>
      </c>
      <c r="I527" s="29">
        <v>15.7</v>
      </c>
      <c r="J527" s="29">
        <v>15.7</v>
      </c>
      <c r="K527" s="29">
        <v>15.7</v>
      </c>
      <c r="L527" s="29"/>
      <c r="M527" s="29"/>
      <c r="N527" s="29"/>
      <c r="O527" s="29">
        <f t="shared" si="419"/>
        <v>15.7</v>
      </c>
      <c r="P527" s="29">
        <f t="shared" si="420"/>
        <v>15.7</v>
      </c>
      <c r="Q527" s="29">
        <f t="shared" si="421"/>
        <v>15.7</v>
      </c>
    </row>
    <row r="528" spans="1:17" x14ac:dyDescent="0.2">
      <c r="A528" s="22" t="s">
        <v>107</v>
      </c>
      <c r="B528" s="23">
        <v>136</v>
      </c>
      <c r="C528" s="24">
        <v>412</v>
      </c>
      <c r="D528" s="25" t="s">
        <v>7</v>
      </c>
      <c r="E528" s="26" t="s">
        <v>7</v>
      </c>
      <c r="F528" s="25" t="s">
        <v>7</v>
      </c>
      <c r="G528" s="27" t="s">
        <v>7</v>
      </c>
      <c r="H528" s="28" t="s">
        <v>7</v>
      </c>
      <c r="I528" s="29">
        <f>I529</f>
        <v>8871.7000000000007</v>
      </c>
      <c r="J528" s="29">
        <f t="shared" ref="J528:K528" si="433">J529</f>
        <v>8935.1999999999989</v>
      </c>
      <c r="K528" s="29">
        <f t="shared" si="433"/>
        <v>9247.7999999999993</v>
      </c>
      <c r="L528" s="29"/>
      <c r="M528" s="29"/>
      <c r="N528" s="29"/>
      <c r="O528" s="29">
        <f t="shared" si="419"/>
        <v>8871.7000000000007</v>
      </c>
      <c r="P528" s="29">
        <f t="shared" si="420"/>
        <v>8935.1999999999989</v>
      </c>
      <c r="Q528" s="29">
        <f t="shared" si="421"/>
        <v>9247.7999999999993</v>
      </c>
    </row>
    <row r="529" spans="1:17" ht="45" x14ac:dyDescent="0.2">
      <c r="A529" s="32" t="s">
        <v>326</v>
      </c>
      <c r="B529" s="23">
        <v>136</v>
      </c>
      <c r="C529" s="24">
        <v>412</v>
      </c>
      <c r="D529" s="25" t="s">
        <v>116</v>
      </c>
      <c r="E529" s="26" t="s">
        <v>3</v>
      </c>
      <c r="F529" s="25" t="s">
        <v>2</v>
      </c>
      <c r="G529" s="27" t="s">
        <v>9</v>
      </c>
      <c r="H529" s="28" t="s">
        <v>7</v>
      </c>
      <c r="I529" s="29">
        <f>I530+I533+I540+I543</f>
        <v>8871.7000000000007</v>
      </c>
      <c r="J529" s="29">
        <f t="shared" ref="J529:K529" si="434">J530+J533+J540+J543</f>
        <v>8935.1999999999989</v>
      </c>
      <c r="K529" s="29">
        <f t="shared" si="434"/>
        <v>9247.7999999999993</v>
      </c>
      <c r="L529" s="29"/>
      <c r="M529" s="29"/>
      <c r="N529" s="29"/>
      <c r="O529" s="29">
        <f t="shared" si="419"/>
        <v>8871.7000000000007</v>
      </c>
      <c r="P529" s="29">
        <f t="shared" si="420"/>
        <v>8935.1999999999989</v>
      </c>
      <c r="Q529" s="29">
        <f t="shared" si="421"/>
        <v>9247.7999999999993</v>
      </c>
    </row>
    <row r="530" spans="1:17" ht="34.5" customHeight="1" x14ac:dyDescent="0.2">
      <c r="A530" s="22" t="s">
        <v>295</v>
      </c>
      <c r="B530" s="23">
        <v>136</v>
      </c>
      <c r="C530" s="24">
        <v>412</v>
      </c>
      <c r="D530" s="25">
        <v>1</v>
      </c>
      <c r="E530" s="26">
        <v>0</v>
      </c>
      <c r="F530" s="25">
        <v>0</v>
      </c>
      <c r="G530" s="27">
        <v>78270</v>
      </c>
      <c r="H530" s="28"/>
      <c r="I530" s="29">
        <f t="shared" ref="I530:K531" si="435">I531</f>
        <v>312.2</v>
      </c>
      <c r="J530" s="29">
        <f t="shared" si="435"/>
        <v>316.39999999999998</v>
      </c>
      <c r="K530" s="29">
        <f t="shared" si="435"/>
        <v>315.89999999999998</v>
      </c>
      <c r="L530" s="29"/>
      <c r="M530" s="29"/>
      <c r="N530" s="29"/>
      <c r="O530" s="29">
        <f t="shared" si="419"/>
        <v>312.2</v>
      </c>
      <c r="P530" s="29">
        <f t="shared" si="420"/>
        <v>316.39999999999998</v>
      </c>
      <c r="Q530" s="29">
        <f t="shared" si="421"/>
        <v>315.89999999999998</v>
      </c>
    </row>
    <row r="531" spans="1:17" x14ac:dyDescent="0.2">
      <c r="A531" s="22" t="s">
        <v>72</v>
      </c>
      <c r="B531" s="23">
        <v>136</v>
      </c>
      <c r="C531" s="24">
        <v>412</v>
      </c>
      <c r="D531" s="25">
        <v>1</v>
      </c>
      <c r="E531" s="26">
        <v>0</v>
      </c>
      <c r="F531" s="25">
        <v>0</v>
      </c>
      <c r="G531" s="27">
        <v>78270</v>
      </c>
      <c r="H531" s="28">
        <v>800</v>
      </c>
      <c r="I531" s="29">
        <f t="shared" si="435"/>
        <v>312.2</v>
      </c>
      <c r="J531" s="29">
        <f t="shared" si="435"/>
        <v>316.39999999999998</v>
      </c>
      <c r="K531" s="29">
        <f t="shared" si="435"/>
        <v>315.89999999999998</v>
      </c>
      <c r="L531" s="29"/>
      <c r="M531" s="29"/>
      <c r="N531" s="29"/>
      <c r="O531" s="29">
        <f t="shared" si="419"/>
        <v>312.2</v>
      </c>
      <c r="P531" s="29">
        <f t="shared" si="420"/>
        <v>316.39999999999998</v>
      </c>
      <c r="Q531" s="29">
        <f t="shared" si="421"/>
        <v>315.89999999999998</v>
      </c>
    </row>
    <row r="532" spans="1:17" ht="36.6" customHeight="1" x14ac:dyDescent="0.2">
      <c r="A532" s="22" t="s">
        <v>117</v>
      </c>
      <c r="B532" s="23">
        <v>136</v>
      </c>
      <c r="C532" s="24">
        <v>412</v>
      </c>
      <c r="D532" s="25">
        <v>1</v>
      </c>
      <c r="E532" s="26">
        <v>0</v>
      </c>
      <c r="F532" s="25">
        <v>0</v>
      </c>
      <c r="G532" s="27">
        <v>78270</v>
      </c>
      <c r="H532" s="28">
        <v>810</v>
      </c>
      <c r="I532" s="29">
        <v>312.2</v>
      </c>
      <c r="J532" s="29">
        <v>316.39999999999998</v>
      </c>
      <c r="K532" s="29">
        <v>315.89999999999998</v>
      </c>
      <c r="L532" s="29"/>
      <c r="M532" s="29"/>
      <c r="N532" s="29"/>
      <c r="O532" s="29">
        <f t="shared" si="419"/>
        <v>312.2</v>
      </c>
      <c r="P532" s="29">
        <f t="shared" si="420"/>
        <v>316.39999999999998</v>
      </c>
      <c r="Q532" s="29">
        <f t="shared" si="421"/>
        <v>315.89999999999998</v>
      </c>
    </row>
    <row r="533" spans="1:17" ht="22.5" x14ac:dyDescent="0.2">
      <c r="A533" s="22" t="s">
        <v>15</v>
      </c>
      <c r="B533" s="23">
        <v>136</v>
      </c>
      <c r="C533" s="24">
        <v>412</v>
      </c>
      <c r="D533" s="25" t="s">
        <v>116</v>
      </c>
      <c r="E533" s="26" t="s">
        <v>3</v>
      </c>
      <c r="F533" s="25" t="s">
        <v>2</v>
      </c>
      <c r="G533" s="27" t="s">
        <v>11</v>
      </c>
      <c r="H533" s="28" t="s">
        <v>7</v>
      </c>
      <c r="I533" s="29">
        <f>I534+I536</f>
        <v>8283.1</v>
      </c>
      <c r="J533" s="29">
        <f t="shared" ref="J533:K533" si="436">J534+J536</f>
        <v>8342.4</v>
      </c>
      <c r="K533" s="29">
        <f t="shared" si="436"/>
        <v>8655.5</v>
      </c>
      <c r="L533" s="29"/>
      <c r="M533" s="29"/>
      <c r="N533" s="29"/>
      <c r="O533" s="29">
        <f t="shared" si="419"/>
        <v>8283.1</v>
      </c>
      <c r="P533" s="29">
        <f t="shared" si="420"/>
        <v>8342.4</v>
      </c>
      <c r="Q533" s="29">
        <f t="shared" si="421"/>
        <v>8655.5</v>
      </c>
    </row>
    <row r="534" spans="1:17" ht="47.1" customHeight="1" x14ac:dyDescent="0.2">
      <c r="A534" s="22" t="s">
        <v>6</v>
      </c>
      <c r="B534" s="23">
        <v>136</v>
      </c>
      <c r="C534" s="24">
        <v>412</v>
      </c>
      <c r="D534" s="25" t="s">
        <v>116</v>
      </c>
      <c r="E534" s="26" t="s">
        <v>3</v>
      </c>
      <c r="F534" s="25" t="s">
        <v>2</v>
      </c>
      <c r="G534" s="27" t="s">
        <v>11</v>
      </c>
      <c r="H534" s="28">
        <v>100</v>
      </c>
      <c r="I534" s="29">
        <f t="shared" ref="I534:K534" si="437">I535</f>
        <v>7887.3</v>
      </c>
      <c r="J534" s="29">
        <f t="shared" si="437"/>
        <v>7946.6</v>
      </c>
      <c r="K534" s="29">
        <f t="shared" si="437"/>
        <v>8259.7000000000007</v>
      </c>
      <c r="L534" s="29"/>
      <c r="M534" s="29"/>
      <c r="N534" s="29"/>
      <c r="O534" s="29">
        <f t="shared" si="419"/>
        <v>7887.3</v>
      </c>
      <c r="P534" s="29">
        <f t="shared" si="420"/>
        <v>7946.6</v>
      </c>
      <c r="Q534" s="29">
        <f t="shared" si="421"/>
        <v>8259.7000000000007</v>
      </c>
    </row>
    <row r="535" spans="1:17" ht="22.5" x14ac:dyDescent="0.2">
      <c r="A535" s="22" t="s">
        <v>5</v>
      </c>
      <c r="B535" s="23">
        <v>136</v>
      </c>
      <c r="C535" s="24">
        <v>412</v>
      </c>
      <c r="D535" s="25" t="s">
        <v>116</v>
      </c>
      <c r="E535" s="26" t="s">
        <v>3</v>
      </c>
      <c r="F535" s="25" t="s">
        <v>2</v>
      </c>
      <c r="G535" s="27" t="s">
        <v>11</v>
      </c>
      <c r="H535" s="28">
        <v>120</v>
      </c>
      <c r="I535" s="29">
        <f>5822.2+1758.3+306.8</f>
        <v>7887.3</v>
      </c>
      <c r="J535" s="29">
        <f>5867.7+306.8+1772.1</f>
        <v>7946.6</v>
      </c>
      <c r="K535" s="29">
        <f>6108.2+306.8+1844.7</f>
        <v>8259.7000000000007</v>
      </c>
      <c r="L535" s="29"/>
      <c r="M535" s="29"/>
      <c r="N535" s="29"/>
      <c r="O535" s="29">
        <f t="shared" si="419"/>
        <v>7887.3</v>
      </c>
      <c r="P535" s="29">
        <f t="shared" si="420"/>
        <v>7946.6</v>
      </c>
      <c r="Q535" s="29">
        <f t="shared" si="421"/>
        <v>8259.7000000000007</v>
      </c>
    </row>
    <row r="536" spans="1:17" s="7" customFormat="1" ht="24.95" customHeight="1" x14ac:dyDescent="0.2">
      <c r="A536" s="22" t="s">
        <v>14</v>
      </c>
      <c r="B536" s="23">
        <v>136</v>
      </c>
      <c r="C536" s="24">
        <v>412</v>
      </c>
      <c r="D536" s="25" t="s">
        <v>116</v>
      </c>
      <c r="E536" s="26" t="s">
        <v>3</v>
      </c>
      <c r="F536" s="25" t="s">
        <v>2</v>
      </c>
      <c r="G536" s="27" t="s">
        <v>11</v>
      </c>
      <c r="H536" s="28">
        <v>200</v>
      </c>
      <c r="I536" s="29">
        <f t="shared" ref="I536:K536" si="438">I537</f>
        <v>395.8</v>
      </c>
      <c r="J536" s="29">
        <f t="shared" si="438"/>
        <v>395.8</v>
      </c>
      <c r="K536" s="29">
        <f t="shared" si="438"/>
        <v>395.8</v>
      </c>
      <c r="L536" s="29">
        <f>L537</f>
        <v>-1.7</v>
      </c>
      <c r="M536" s="29">
        <f t="shared" ref="M536:N536" si="439">M537</f>
        <v>0</v>
      </c>
      <c r="N536" s="29">
        <f t="shared" si="439"/>
        <v>0</v>
      </c>
      <c r="O536" s="29">
        <f t="shared" si="419"/>
        <v>394.1</v>
      </c>
      <c r="P536" s="29">
        <f t="shared" si="420"/>
        <v>395.8</v>
      </c>
      <c r="Q536" s="29">
        <f t="shared" si="421"/>
        <v>395.8</v>
      </c>
    </row>
    <row r="537" spans="1:17" s="7" customFormat="1" ht="22.5" x14ac:dyDescent="0.2">
      <c r="A537" s="22" t="s">
        <v>13</v>
      </c>
      <c r="B537" s="23">
        <v>136</v>
      </c>
      <c r="C537" s="24">
        <v>412</v>
      </c>
      <c r="D537" s="25" t="s">
        <v>116</v>
      </c>
      <c r="E537" s="26" t="s">
        <v>3</v>
      </c>
      <c r="F537" s="25" t="s">
        <v>2</v>
      </c>
      <c r="G537" s="27" t="s">
        <v>11</v>
      </c>
      <c r="H537" s="28">
        <v>240</v>
      </c>
      <c r="I537" s="29">
        <v>395.8</v>
      </c>
      <c r="J537" s="29">
        <v>395.8</v>
      </c>
      <c r="K537" s="29">
        <v>395.8</v>
      </c>
      <c r="L537" s="29">
        <v>-1.7</v>
      </c>
      <c r="M537" s="29">
        <v>0</v>
      </c>
      <c r="N537" s="29">
        <v>0</v>
      </c>
      <c r="O537" s="29">
        <f t="shared" si="419"/>
        <v>394.1</v>
      </c>
      <c r="P537" s="29">
        <f t="shared" si="420"/>
        <v>395.8</v>
      </c>
      <c r="Q537" s="29">
        <f t="shared" si="421"/>
        <v>395.8</v>
      </c>
    </row>
    <row r="538" spans="1:17" s="7" customFormat="1" x14ac:dyDescent="0.2">
      <c r="A538" s="22" t="s">
        <v>72</v>
      </c>
      <c r="B538" s="23">
        <v>136</v>
      </c>
      <c r="C538" s="24">
        <v>412</v>
      </c>
      <c r="D538" s="25" t="s">
        <v>116</v>
      </c>
      <c r="E538" s="26" t="s">
        <v>3</v>
      </c>
      <c r="F538" s="25" t="s">
        <v>2</v>
      </c>
      <c r="G538" s="27" t="s">
        <v>11</v>
      </c>
      <c r="H538" s="28">
        <v>800</v>
      </c>
      <c r="I538" s="29">
        <f>I539</f>
        <v>0</v>
      </c>
      <c r="J538" s="29">
        <f t="shared" ref="J538:K538" si="440">J539</f>
        <v>0</v>
      </c>
      <c r="K538" s="29">
        <f t="shared" si="440"/>
        <v>0</v>
      </c>
      <c r="L538" s="29">
        <f>L539</f>
        <v>1.7</v>
      </c>
      <c r="M538" s="29">
        <f t="shared" ref="M538:N538" si="441">M539</f>
        <v>0</v>
      </c>
      <c r="N538" s="29">
        <f t="shared" si="441"/>
        <v>0</v>
      </c>
      <c r="O538" s="29">
        <f t="shared" ref="O538:O539" si="442">I538+L538</f>
        <v>1.7</v>
      </c>
      <c r="P538" s="29">
        <f t="shared" ref="P538:P539" si="443">J538+M538</f>
        <v>0</v>
      </c>
      <c r="Q538" s="29">
        <f t="shared" ref="Q538:Q539" si="444">K538+N538</f>
        <v>0</v>
      </c>
    </row>
    <row r="539" spans="1:17" s="7" customFormat="1" x14ac:dyDescent="0.2">
      <c r="A539" s="22" t="s">
        <v>71</v>
      </c>
      <c r="B539" s="23">
        <v>136</v>
      </c>
      <c r="C539" s="24">
        <v>412</v>
      </c>
      <c r="D539" s="25" t="s">
        <v>116</v>
      </c>
      <c r="E539" s="26" t="s">
        <v>3</v>
      </c>
      <c r="F539" s="25" t="s">
        <v>2</v>
      </c>
      <c r="G539" s="27" t="s">
        <v>11</v>
      </c>
      <c r="H539" s="28">
        <v>850</v>
      </c>
      <c r="I539" s="29">
        <v>0</v>
      </c>
      <c r="J539" s="29">
        <v>0</v>
      </c>
      <c r="K539" s="29">
        <v>0</v>
      </c>
      <c r="L539" s="29">
        <v>1.7</v>
      </c>
      <c r="M539" s="29">
        <v>0</v>
      </c>
      <c r="N539" s="29">
        <v>0</v>
      </c>
      <c r="O539" s="29">
        <f t="shared" si="442"/>
        <v>1.7</v>
      </c>
      <c r="P539" s="29">
        <f t="shared" si="443"/>
        <v>0</v>
      </c>
      <c r="Q539" s="29">
        <f t="shared" si="444"/>
        <v>0</v>
      </c>
    </row>
    <row r="540" spans="1:17" ht="22.5" x14ac:dyDescent="0.2">
      <c r="A540" s="22" t="s">
        <v>119</v>
      </c>
      <c r="B540" s="23">
        <v>136</v>
      </c>
      <c r="C540" s="24">
        <v>412</v>
      </c>
      <c r="D540" s="25" t="s">
        <v>116</v>
      </c>
      <c r="E540" s="26" t="s">
        <v>3</v>
      </c>
      <c r="F540" s="25" t="s">
        <v>2</v>
      </c>
      <c r="G540" s="27" t="s">
        <v>118</v>
      </c>
      <c r="H540" s="28" t="s">
        <v>7</v>
      </c>
      <c r="I540" s="29">
        <f t="shared" ref="I540:K541" si="445">I541</f>
        <v>10.9</v>
      </c>
      <c r="J540" s="29">
        <f t="shared" si="445"/>
        <v>10.9</v>
      </c>
      <c r="K540" s="29">
        <f t="shared" si="445"/>
        <v>10.9</v>
      </c>
      <c r="L540" s="29"/>
      <c r="M540" s="29"/>
      <c r="N540" s="29"/>
      <c r="O540" s="29">
        <f t="shared" si="419"/>
        <v>10.9</v>
      </c>
      <c r="P540" s="29">
        <f t="shared" si="420"/>
        <v>10.9</v>
      </c>
      <c r="Q540" s="29">
        <f t="shared" si="421"/>
        <v>10.9</v>
      </c>
    </row>
    <row r="541" spans="1:17" x14ac:dyDescent="0.2">
      <c r="A541" s="22" t="s">
        <v>72</v>
      </c>
      <c r="B541" s="23">
        <v>136</v>
      </c>
      <c r="C541" s="24">
        <v>412</v>
      </c>
      <c r="D541" s="25" t="s">
        <v>116</v>
      </c>
      <c r="E541" s="26" t="s">
        <v>3</v>
      </c>
      <c r="F541" s="25" t="s">
        <v>2</v>
      </c>
      <c r="G541" s="27" t="s">
        <v>118</v>
      </c>
      <c r="H541" s="28">
        <v>800</v>
      </c>
      <c r="I541" s="29">
        <f>I542</f>
        <v>10.9</v>
      </c>
      <c r="J541" s="29">
        <f t="shared" si="445"/>
        <v>10.9</v>
      </c>
      <c r="K541" s="29">
        <f t="shared" si="445"/>
        <v>10.9</v>
      </c>
      <c r="L541" s="29"/>
      <c r="M541" s="29"/>
      <c r="N541" s="29"/>
      <c r="O541" s="29">
        <f t="shared" si="419"/>
        <v>10.9</v>
      </c>
      <c r="P541" s="29">
        <f t="shared" si="420"/>
        <v>10.9</v>
      </c>
      <c r="Q541" s="29">
        <f t="shared" si="421"/>
        <v>10.9</v>
      </c>
    </row>
    <row r="542" spans="1:17" ht="33.75" x14ac:dyDescent="0.2">
      <c r="A542" s="22" t="s">
        <v>117</v>
      </c>
      <c r="B542" s="23">
        <v>136</v>
      </c>
      <c r="C542" s="24">
        <v>412</v>
      </c>
      <c r="D542" s="25" t="s">
        <v>116</v>
      </c>
      <c r="E542" s="26" t="s">
        <v>3</v>
      </c>
      <c r="F542" s="25" t="s">
        <v>2</v>
      </c>
      <c r="G542" s="27" t="s">
        <v>118</v>
      </c>
      <c r="H542" s="28">
        <v>810</v>
      </c>
      <c r="I542" s="29">
        <v>10.9</v>
      </c>
      <c r="J542" s="29">
        <v>10.9</v>
      </c>
      <c r="K542" s="29">
        <v>10.9</v>
      </c>
      <c r="L542" s="29"/>
      <c r="M542" s="29"/>
      <c r="N542" s="29"/>
      <c r="O542" s="29">
        <f t="shared" si="419"/>
        <v>10.9</v>
      </c>
      <c r="P542" s="29">
        <f t="shared" si="420"/>
        <v>10.9</v>
      </c>
      <c r="Q542" s="29">
        <f t="shared" si="421"/>
        <v>10.9</v>
      </c>
    </row>
    <row r="543" spans="1:17" ht="38.450000000000003" customHeight="1" x14ac:dyDescent="0.2">
      <c r="A543" s="22" t="s">
        <v>266</v>
      </c>
      <c r="B543" s="23">
        <v>136</v>
      </c>
      <c r="C543" s="24">
        <v>412</v>
      </c>
      <c r="D543" s="25">
        <v>1</v>
      </c>
      <c r="E543" s="26">
        <v>0</v>
      </c>
      <c r="F543" s="25">
        <v>0</v>
      </c>
      <c r="G543" s="27">
        <v>82330</v>
      </c>
      <c r="H543" s="28"/>
      <c r="I543" s="29">
        <f t="shared" ref="I543:K544" si="446">I544</f>
        <v>265.5</v>
      </c>
      <c r="J543" s="29">
        <f t="shared" si="446"/>
        <v>265.5</v>
      </c>
      <c r="K543" s="29">
        <f t="shared" si="446"/>
        <v>265.5</v>
      </c>
      <c r="L543" s="29"/>
      <c r="M543" s="29"/>
      <c r="N543" s="29"/>
      <c r="O543" s="29">
        <f t="shared" si="419"/>
        <v>265.5</v>
      </c>
      <c r="P543" s="29">
        <f t="shared" si="420"/>
        <v>265.5</v>
      </c>
      <c r="Q543" s="29">
        <f t="shared" si="421"/>
        <v>265.5</v>
      </c>
    </row>
    <row r="544" spans="1:17" x14ac:dyDescent="0.2">
      <c r="A544" s="22" t="s">
        <v>72</v>
      </c>
      <c r="B544" s="23">
        <v>136</v>
      </c>
      <c r="C544" s="24">
        <v>412</v>
      </c>
      <c r="D544" s="25">
        <v>1</v>
      </c>
      <c r="E544" s="26">
        <v>0</v>
      </c>
      <c r="F544" s="25">
        <v>0</v>
      </c>
      <c r="G544" s="27">
        <v>82330</v>
      </c>
      <c r="H544" s="28">
        <v>800</v>
      </c>
      <c r="I544" s="29">
        <f t="shared" si="446"/>
        <v>265.5</v>
      </c>
      <c r="J544" s="29">
        <f t="shared" si="446"/>
        <v>265.5</v>
      </c>
      <c r="K544" s="29">
        <f t="shared" si="446"/>
        <v>265.5</v>
      </c>
      <c r="L544" s="29"/>
      <c r="M544" s="29"/>
      <c r="N544" s="29"/>
      <c r="O544" s="29">
        <f t="shared" si="419"/>
        <v>265.5</v>
      </c>
      <c r="P544" s="29">
        <f t="shared" si="420"/>
        <v>265.5</v>
      </c>
      <c r="Q544" s="29">
        <f t="shared" si="421"/>
        <v>265.5</v>
      </c>
    </row>
    <row r="545" spans="1:17" ht="33.75" x14ac:dyDescent="0.2">
      <c r="A545" s="22" t="s">
        <v>117</v>
      </c>
      <c r="B545" s="23">
        <v>136</v>
      </c>
      <c r="C545" s="24">
        <v>412</v>
      </c>
      <c r="D545" s="25">
        <v>1</v>
      </c>
      <c r="E545" s="26">
        <v>0</v>
      </c>
      <c r="F545" s="25">
        <v>0</v>
      </c>
      <c r="G545" s="27">
        <v>82330</v>
      </c>
      <c r="H545" s="28">
        <v>810</v>
      </c>
      <c r="I545" s="29">
        <v>265.5</v>
      </c>
      <c r="J545" s="29">
        <v>265.5</v>
      </c>
      <c r="K545" s="29">
        <v>265.5</v>
      </c>
      <c r="L545" s="29"/>
      <c r="M545" s="29"/>
      <c r="N545" s="29"/>
      <c r="O545" s="29">
        <f t="shared" si="419"/>
        <v>265.5</v>
      </c>
      <c r="P545" s="29">
        <f t="shared" si="420"/>
        <v>265.5</v>
      </c>
      <c r="Q545" s="29">
        <f t="shared" si="421"/>
        <v>265.5</v>
      </c>
    </row>
    <row r="546" spans="1:17" ht="22.5" x14ac:dyDescent="0.2">
      <c r="A546" s="33" t="s">
        <v>378</v>
      </c>
      <c r="B546" s="23">
        <v>136</v>
      </c>
      <c r="C546" s="24">
        <v>1000</v>
      </c>
      <c r="D546" s="25"/>
      <c r="E546" s="26"/>
      <c r="F546" s="25"/>
      <c r="G546" s="27"/>
      <c r="H546" s="28"/>
      <c r="I546" s="29">
        <f>I547</f>
        <v>155.30000000000001</v>
      </c>
      <c r="J546" s="29">
        <f t="shared" ref="J546:K553" si="447">J547</f>
        <v>155.30000000000001</v>
      </c>
      <c r="K546" s="29">
        <f t="shared" si="447"/>
        <v>155.30000000000001</v>
      </c>
      <c r="L546" s="29">
        <f>L547</f>
        <v>4800.3558899999998</v>
      </c>
      <c r="M546" s="29">
        <f t="shared" ref="M546:N547" si="448">M547</f>
        <v>4405.2731400000002</v>
      </c>
      <c r="N546" s="29">
        <f t="shared" si="448"/>
        <v>8253.4769099999994</v>
      </c>
      <c r="O546" s="29">
        <f t="shared" si="419"/>
        <v>4955.65589</v>
      </c>
      <c r="P546" s="29">
        <f t="shared" si="420"/>
        <v>4560.5731400000004</v>
      </c>
      <c r="Q546" s="29">
        <f t="shared" si="421"/>
        <v>8408.7769099999987</v>
      </c>
    </row>
    <row r="547" spans="1:17" ht="22.5" x14ac:dyDescent="0.2">
      <c r="A547" s="33" t="s">
        <v>377</v>
      </c>
      <c r="B547" s="23">
        <v>136</v>
      </c>
      <c r="C547" s="24">
        <v>1003</v>
      </c>
      <c r="D547" s="25"/>
      <c r="E547" s="26"/>
      <c r="F547" s="25"/>
      <c r="G547" s="27"/>
      <c r="H547" s="28"/>
      <c r="I547" s="29">
        <f>I548</f>
        <v>155.30000000000001</v>
      </c>
      <c r="J547" s="29">
        <f t="shared" si="447"/>
        <v>155.30000000000001</v>
      </c>
      <c r="K547" s="29">
        <f t="shared" si="447"/>
        <v>155.30000000000001</v>
      </c>
      <c r="L547" s="29">
        <f>L548</f>
        <v>4800.3558899999998</v>
      </c>
      <c r="M547" s="29">
        <f t="shared" si="448"/>
        <v>4405.2731400000002</v>
      </c>
      <c r="N547" s="29">
        <f t="shared" si="448"/>
        <v>8253.4769099999994</v>
      </c>
      <c r="O547" s="29">
        <f t="shared" si="419"/>
        <v>4955.65589</v>
      </c>
      <c r="P547" s="29">
        <f t="shared" si="420"/>
        <v>4560.5731400000004</v>
      </c>
      <c r="Q547" s="29">
        <f t="shared" si="421"/>
        <v>8408.7769099999987</v>
      </c>
    </row>
    <row r="548" spans="1:17" ht="45" x14ac:dyDescent="0.2">
      <c r="A548" s="32" t="s">
        <v>331</v>
      </c>
      <c r="B548" s="23">
        <v>136</v>
      </c>
      <c r="C548" s="24">
        <v>1003</v>
      </c>
      <c r="D548" s="25">
        <v>10</v>
      </c>
      <c r="E548" s="26">
        <v>0</v>
      </c>
      <c r="F548" s="25">
        <v>0</v>
      </c>
      <c r="G548" s="27">
        <v>0</v>
      </c>
      <c r="H548" s="28"/>
      <c r="I548" s="29">
        <f>I552</f>
        <v>155.30000000000001</v>
      </c>
      <c r="J548" s="29">
        <f>J552</f>
        <v>155.30000000000001</v>
      </c>
      <c r="K548" s="29">
        <f>K552</f>
        <v>155.30000000000001</v>
      </c>
      <c r="L548" s="29">
        <f>L552+L555+L549</f>
        <v>4800.3558899999998</v>
      </c>
      <c r="M548" s="29">
        <f>M552+M555+M549</f>
        <v>4405.2731400000002</v>
      </c>
      <c r="N548" s="29">
        <f>N552+N555+N549</f>
        <v>8253.4769099999994</v>
      </c>
      <c r="O548" s="29">
        <f t="shared" si="419"/>
        <v>4955.65589</v>
      </c>
      <c r="P548" s="29">
        <f t="shared" si="420"/>
        <v>4560.5731400000004</v>
      </c>
      <c r="Q548" s="29">
        <f t="shared" si="421"/>
        <v>8408.7769099999987</v>
      </c>
    </row>
    <row r="549" spans="1:17" ht="33.75" x14ac:dyDescent="0.2">
      <c r="A549" s="33" t="s">
        <v>395</v>
      </c>
      <c r="B549" s="23">
        <v>136</v>
      </c>
      <c r="C549" s="24">
        <v>1003</v>
      </c>
      <c r="D549" s="25">
        <v>10</v>
      </c>
      <c r="E549" s="26">
        <v>0</v>
      </c>
      <c r="F549" s="25">
        <v>0</v>
      </c>
      <c r="G549" s="27">
        <v>78130</v>
      </c>
      <c r="H549" s="28"/>
      <c r="I549" s="29"/>
      <c r="J549" s="29"/>
      <c r="K549" s="29"/>
      <c r="L549" s="29">
        <f>L550</f>
        <v>3121.0342999999998</v>
      </c>
      <c r="M549" s="29">
        <f t="shared" ref="M549:N550" si="449">M550</f>
        <v>3187.35104</v>
      </c>
      <c r="N549" s="29">
        <f t="shared" si="449"/>
        <v>2759.82393</v>
      </c>
      <c r="O549" s="29">
        <f t="shared" ref="O549:O551" si="450">I549+L549</f>
        <v>3121.0342999999998</v>
      </c>
      <c r="P549" s="29">
        <f t="shared" ref="P549:P551" si="451">J549+M549</f>
        <v>3187.35104</v>
      </c>
      <c r="Q549" s="29">
        <f t="shared" ref="Q549:Q551" si="452">K549+N549</f>
        <v>2759.82393</v>
      </c>
    </row>
    <row r="550" spans="1:17" x14ac:dyDescent="0.2">
      <c r="A550" s="30" t="s">
        <v>40</v>
      </c>
      <c r="B550" s="23">
        <v>136</v>
      </c>
      <c r="C550" s="24">
        <v>1003</v>
      </c>
      <c r="D550" s="25">
        <v>10</v>
      </c>
      <c r="E550" s="26">
        <v>0</v>
      </c>
      <c r="F550" s="25">
        <v>0</v>
      </c>
      <c r="G550" s="27">
        <v>78130</v>
      </c>
      <c r="H550" s="28">
        <v>300</v>
      </c>
      <c r="I550" s="29"/>
      <c r="J550" s="29"/>
      <c r="K550" s="29"/>
      <c r="L550" s="29">
        <f>L551</f>
        <v>3121.0342999999998</v>
      </c>
      <c r="M550" s="29">
        <f t="shared" si="449"/>
        <v>3187.35104</v>
      </c>
      <c r="N550" s="29">
        <f t="shared" si="449"/>
        <v>2759.82393</v>
      </c>
      <c r="O550" s="29">
        <f t="shared" si="450"/>
        <v>3121.0342999999998</v>
      </c>
      <c r="P550" s="29">
        <f t="shared" si="451"/>
        <v>3187.35104</v>
      </c>
      <c r="Q550" s="29">
        <f t="shared" si="452"/>
        <v>2759.82393</v>
      </c>
    </row>
    <row r="551" spans="1:17" ht="22.5" x14ac:dyDescent="0.2">
      <c r="A551" s="22" t="s">
        <v>44</v>
      </c>
      <c r="B551" s="23">
        <v>136</v>
      </c>
      <c r="C551" s="24">
        <v>1003</v>
      </c>
      <c r="D551" s="25">
        <v>10</v>
      </c>
      <c r="E551" s="26">
        <v>0</v>
      </c>
      <c r="F551" s="25">
        <v>0</v>
      </c>
      <c r="G551" s="27">
        <v>78130</v>
      </c>
      <c r="H551" s="28">
        <v>320</v>
      </c>
      <c r="I551" s="29"/>
      <c r="J551" s="29"/>
      <c r="K551" s="29"/>
      <c r="L551" s="29">
        <v>3121.0342999999998</v>
      </c>
      <c r="M551" s="29">
        <v>3187.35104</v>
      </c>
      <c r="N551" s="29">
        <v>2759.82393</v>
      </c>
      <c r="O551" s="29">
        <f t="shared" si="450"/>
        <v>3121.0342999999998</v>
      </c>
      <c r="P551" s="29">
        <f t="shared" si="451"/>
        <v>3187.35104</v>
      </c>
      <c r="Q551" s="29">
        <f t="shared" si="452"/>
        <v>2759.82393</v>
      </c>
    </row>
    <row r="552" spans="1:17" x14ac:dyDescent="0.2">
      <c r="A552" s="22" t="s">
        <v>306</v>
      </c>
      <c r="B552" s="23">
        <v>136</v>
      </c>
      <c r="C552" s="24">
        <v>1003</v>
      </c>
      <c r="D552" s="25">
        <v>10</v>
      </c>
      <c r="E552" s="26">
        <v>0</v>
      </c>
      <c r="F552" s="25">
        <v>0</v>
      </c>
      <c r="G552" s="27" t="s">
        <v>114</v>
      </c>
      <c r="H552" s="28"/>
      <c r="I552" s="29">
        <f>I553</f>
        <v>155.30000000000001</v>
      </c>
      <c r="J552" s="29">
        <f t="shared" si="447"/>
        <v>155.30000000000001</v>
      </c>
      <c r="K552" s="29">
        <f t="shared" si="447"/>
        <v>155.30000000000001</v>
      </c>
      <c r="L552" s="29">
        <f>L553</f>
        <v>-155.30000000000001</v>
      </c>
      <c r="M552" s="29">
        <f t="shared" ref="M552:N552" si="453">M553</f>
        <v>-155.30000000000001</v>
      </c>
      <c r="N552" s="29">
        <f t="shared" si="453"/>
        <v>-155.30000000000001</v>
      </c>
      <c r="O552" s="29">
        <f t="shared" si="419"/>
        <v>0</v>
      </c>
      <c r="P552" s="29">
        <f t="shared" si="420"/>
        <v>0</v>
      </c>
      <c r="Q552" s="29">
        <f t="shared" si="421"/>
        <v>0</v>
      </c>
    </row>
    <row r="553" spans="1:17" x14ac:dyDescent="0.2">
      <c r="A553" s="22" t="s">
        <v>40</v>
      </c>
      <c r="B553" s="23">
        <v>136</v>
      </c>
      <c r="C553" s="24">
        <v>1003</v>
      </c>
      <c r="D553" s="25">
        <v>10</v>
      </c>
      <c r="E553" s="26">
        <v>0</v>
      </c>
      <c r="F553" s="25">
        <v>0</v>
      </c>
      <c r="G553" s="27" t="s">
        <v>114</v>
      </c>
      <c r="H553" s="28">
        <v>300</v>
      </c>
      <c r="I553" s="29">
        <f>I554</f>
        <v>155.30000000000001</v>
      </c>
      <c r="J553" s="29">
        <f t="shared" si="447"/>
        <v>155.30000000000001</v>
      </c>
      <c r="K553" s="29">
        <f t="shared" si="447"/>
        <v>155.30000000000001</v>
      </c>
      <c r="L553" s="29">
        <f>L554</f>
        <v>-155.30000000000001</v>
      </c>
      <c r="M553" s="29">
        <f>M554</f>
        <v>-155.30000000000001</v>
      </c>
      <c r="N553" s="29">
        <f>N554</f>
        <v>-155.30000000000001</v>
      </c>
      <c r="O553" s="29">
        <f t="shared" si="419"/>
        <v>0</v>
      </c>
      <c r="P553" s="29">
        <f t="shared" si="420"/>
        <v>0</v>
      </c>
      <c r="Q553" s="29">
        <f t="shared" si="421"/>
        <v>0</v>
      </c>
    </row>
    <row r="554" spans="1:17" ht="30" customHeight="1" x14ac:dyDescent="0.2">
      <c r="A554" s="22" t="s">
        <v>44</v>
      </c>
      <c r="B554" s="23">
        <v>136</v>
      </c>
      <c r="C554" s="24">
        <v>1003</v>
      </c>
      <c r="D554" s="25">
        <v>10</v>
      </c>
      <c r="E554" s="26">
        <v>0</v>
      </c>
      <c r="F554" s="25">
        <v>0</v>
      </c>
      <c r="G554" s="27" t="s">
        <v>114</v>
      </c>
      <c r="H554" s="28">
        <v>320</v>
      </c>
      <c r="I554" s="29">
        <v>155.30000000000001</v>
      </c>
      <c r="J554" s="29">
        <v>155.30000000000001</v>
      </c>
      <c r="K554" s="29">
        <v>155.30000000000001</v>
      </c>
      <c r="L554" s="29">
        <f>-155.3</f>
        <v>-155.30000000000001</v>
      </c>
      <c r="M554" s="29">
        <f>-155.3</f>
        <v>-155.30000000000001</v>
      </c>
      <c r="N554" s="29">
        <f>-155.3</f>
        <v>-155.30000000000001</v>
      </c>
      <c r="O554" s="29">
        <f t="shared" si="419"/>
        <v>0</v>
      </c>
      <c r="P554" s="29">
        <f t="shared" si="420"/>
        <v>0</v>
      </c>
      <c r="Q554" s="29">
        <f t="shared" si="421"/>
        <v>0</v>
      </c>
    </row>
    <row r="555" spans="1:17" ht="22.5" customHeight="1" x14ac:dyDescent="0.2">
      <c r="A555" s="30" t="s">
        <v>394</v>
      </c>
      <c r="B555" s="23">
        <v>136</v>
      </c>
      <c r="C555" s="24">
        <v>1003</v>
      </c>
      <c r="D555" s="25">
        <v>10</v>
      </c>
      <c r="E555" s="26">
        <v>0</v>
      </c>
      <c r="F555" s="25">
        <v>0</v>
      </c>
      <c r="G555" s="27" t="s">
        <v>393</v>
      </c>
      <c r="H555" s="28"/>
      <c r="I555" s="29"/>
      <c r="J555" s="29"/>
      <c r="K555" s="29"/>
      <c r="L555" s="29">
        <f>L556</f>
        <v>1834.62159</v>
      </c>
      <c r="M555" s="29">
        <f t="shared" ref="M555:N556" si="454">M556</f>
        <v>1373.2221</v>
      </c>
      <c r="N555" s="29">
        <f t="shared" si="454"/>
        <v>5648.95298</v>
      </c>
      <c r="O555" s="29">
        <f>I555+L555</f>
        <v>1834.62159</v>
      </c>
      <c r="P555" s="29">
        <f t="shared" si="420"/>
        <v>1373.2221</v>
      </c>
      <c r="Q555" s="29">
        <f t="shared" si="421"/>
        <v>5648.95298</v>
      </c>
    </row>
    <row r="556" spans="1:17" ht="18" customHeight="1" x14ac:dyDescent="0.2">
      <c r="A556" s="30" t="s">
        <v>40</v>
      </c>
      <c r="B556" s="23">
        <v>136</v>
      </c>
      <c r="C556" s="24">
        <v>1003</v>
      </c>
      <c r="D556" s="25">
        <v>10</v>
      </c>
      <c r="E556" s="26">
        <v>0</v>
      </c>
      <c r="F556" s="25">
        <v>0</v>
      </c>
      <c r="G556" s="27" t="s">
        <v>393</v>
      </c>
      <c r="H556" s="28">
        <v>300</v>
      </c>
      <c r="I556" s="29"/>
      <c r="J556" s="29"/>
      <c r="K556" s="29"/>
      <c r="L556" s="29">
        <f>L557</f>
        <v>1834.62159</v>
      </c>
      <c r="M556" s="29">
        <f t="shared" si="454"/>
        <v>1373.2221</v>
      </c>
      <c r="N556" s="29">
        <f t="shared" si="454"/>
        <v>5648.95298</v>
      </c>
      <c r="O556" s="29">
        <f t="shared" ref="O556:O557" si="455">I556+L556</f>
        <v>1834.62159</v>
      </c>
      <c r="P556" s="29">
        <f t="shared" ref="P556:P557" si="456">J556+M556</f>
        <v>1373.2221</v>
      </c>
      <c r="Q556" s="29">
        <f t="shared" ref="Q556:Q557" si="457">K556+N556</f>
        <v>5648.95298</v>
      </c>
    </row>
    <row r="557" spans="1:17" ht="30" customHeight="1" x14ac:dyDescent="0.2">
      <c r="A557" s="30" t="s">
        <v>44</v>
      </c>
      <c r="B557" s="23">
        <v>136</v>
      </c>
      <c r="C557" s="24">
        <v>1003</v>
      </c>
      <c r="D557" s="25">
        <v>10</v>
      </c>
      <c r="E557" s="26">
        <v>0</v>
      </c>
      <c r="F557" s="25">
        <v>0</v>
      </c>
      <c r="G557" s="27" t="s">
        <v>393</v>
      </c>
      <c r="H557" s="28">
        <v>320</v>
      </c>
      <c r="I557" s="29"/>
      <c r="J557" s="29"/>
      <c r="K557" s="29"/>
      <c r="L557" s="29">
        <f>1679.32159+155.3</f>
        <v>1834.62159</v>
      </c>
      <c r="M557" s="29">
        <f>1217.9221+155.3</f>
        <v>1373.2221</v>
      </c>
      <c r="N557" s="29">
        <f>5493.65298+155.3</f>
        <v>5648.95298</v>
      </c>
      <c r="O557" s="29">
        <f t="shared" si="455"/>
        <v>1834.62159</v>
      </c>
      <c r="P557" s="29">
        <f t="shared" si="456"/>
        <v>1373.2221</v>
      </c>
      <c r="Q557" s="29">
        <f t="shared" si="457"/>
        <v>5648.95298</v>
      </c>
    </row>
    <row r="558" spans="1:17" ht="33.75" x14ac:dyDescent="0.2">
      <c r="A558" s="32" t="s">
        <v>113</v>
      </c>
      <c r="B558" s="86">
        <v>162</v>
      </c>
      <c r="C558" s="34" t="s">
        <v>7</v>
      </c>
      <c r="D558" s="63" t="s">
        <v>7</v>
      </c>
      <c r="E558" s="64" t="s">
        <v>7</v>
      </c>
      <c r="F558" s="63" t="s">
        <v>7</v>
      </c>
      <c r="G558" s="65" t="s">
        <v>7</v>
      </c>
      <c r="H558" s="35" t="s">
        <v>7</v>
      </c>
      <c r="I558" s="66">
        <f t="shared" ref="I558:N558" si="458">I559+I581</f>
        <v>16575.099999999999</v>
      </c>
      <c r="J558" s="66">
        <f t="shared" si="458"/>
        <v>16825.8</v>
      </c>
      <c r="K558" s="66">
        <f t="shared" si="458"/>
        <v>17235</v>
      </c>
      <c r="L558" s="66">
        <f t="shared" si="458"/>
        <v>3134.2640299999998</v>
      </c>
      <c r="M558" s="66">
        <f t="shared" si="458"/>
        <v>121.53794999999998</v>
      </c>
      <c r="N558" s="66">
        <f t="shared" si="458"/>
        <v>123.81634000000001</v>
      </c>
      <c r="O558" s="66">
        <f t="shared" si="419"/>
        <v>19709.364029999997</v>
      </c>
      <c r="P558" s="66">
        <f t="shared" si="420"/>
        <v>16947.337950000001</v>
      </c>
      <c r="Q558" s="66">
        <f t="shared" si="421"/>
        <v>17358.816340000001</v>
      </c>
    </row>
    <row r="559" spans="1:17" x14ac:dyDescent="0.2">
      <c r="A559" s="22" t="s">
        <v>26</v>
      </c>
      <c r="B559" s="23">
        <v>162</v>
      </c>
      <c r="C559" s="24">
        <v>100</v>
      </c>
      <c r="D559" s="25" t="s">
        <v>7</v>
      </c>
      <c r="E559" s="26" t="s">
        <v>7</v>
      </c>
      <c r="F559" s="25" t="s">
        <v>7</v>
      </c>
      <c r="G559" s="27" t="s">
        <v>7</v>
      </c>
      <c r="H559" s="28" t="s">
        <v>7</v>
      </c>
      <c r="I559" s="29">
        <f>I560</f>
        <v>11597.5</v>
      </c>
      <c r="J559" s="29">
        <f t="shared" ref="J559:K559" si="459">J560</f>
        <v>11807.4</v>
      </c>
      <c r="K559" s="29">
        <f t="shared" si="459"/>
        <v>12210.699999999999</v>
      </c>
      <c r="L559" s="29">
        <f>L560</f>
        <v>3134.2640299999998</v>
      </c>
      <c r="M559" s="29">
        <f t="shared" ref="M559:N559" si="460">M560</f>
        <v>0</v>
      </c>
      <c r="N559" s="29">
        <f t="shared" si="460"/>
        <v>0</v>
      </c>
      <c r="O559" s="29">
        <f t="shared" si="419"/>
        <v>14731.76403</v>
      </c>
      <c r="P559" s="29">
        <f t="shared" si="420"/>
        <v>11807.4</v>
      </c>
      <c r="Q559" s="29">
        <f t="shared" si="421"/>
        <v>12210.699999999999</v>
      </c>
    </row>
    <row r="560" spans="1:17" x14ac:dyDescent="0.2">
      <c r="A560" s="22" t="s">
        <v>89</v>
      </c>
      <c r="B560" s="23">
        <v>162</v>
      </c>
      <c r="C560" s="24">
        <v>113</v>
      </c>
      <c r="D560" s="25" t="s">
        <v>7</v>
      </c>
      <c r="E560" s="26" t="s">
        <v>7</v>
      </c>
      <c r="F560" s="25" t="s">
        <v>7</v>
      </c>
      <c r="G560" s="27" t="s">
        <v>7</v>
      </c>
      <c r="H560" s="28" t="s">
        <v>7</v>
      </c>
      <c r="I560" s="29">
        <f>I561+I566</f>
        <v>11597.5</v>
      </c>
      <c r="J560" s="29">
        <f t="shared" ref="J560:K560" si="461">J561+J566</f>
        <v>11807.4</v>
      </c>
      <c r="K560" s="29">
        <f t="shared" si="461"/>
        <v>12210.699999999999</v>
      </c>
      <c r="L560" s="29">
        <f>L561+L566</f>
        <v>3134.2640299999998</v>
      </c>
      <c r="M560" s="29">
        <f t="shared" ref="M560:N560" si="462">M561+M566</f>
        <v>0</v>
      </c>
      <c r="N560" s="29">
        <f t="shared" si="462"/>
        <v>0</v>
      </c>
      <c r="O560" s="29">
        <f t="shared" si="419"/>
        <v>14731.76403</v>
      </c>
      <c r="P560" s="29">
        <f t="shared" si="420"/>
        <v>11807.4</v>
      </c>
      <c r="Q560" s="29">
        <f t="shared" si="421"/>
        <v>12210.699999999999</v>
      </c>
    </row>
    <row r="561" spans="1:17" ht="56.25" x14ac:dyDescent="0.2">
      <c r="A561" s="32" t="s">
        <v>333</v>
      </c>
      <c r="B561" s="23">
        <v>162</v>
      </c>
      <c r="C561" s="24">
        <v>113</v>
      </c>
      <c r="D561" s="25">
        <v>11</v>
      </c>
      <c r="E561" s="26">
        <v>0</v>
      </c>
      <c r="F561" s="25" t="s">
        <v>2</v>
      </c>
      <c r="G561" s="27" t="s">
        <v>9</v>
      </c>
      <c r="H561" s="28" t="s">
        <v>7</v>
      </c>
      <c r="I561" s="29">
        <f>I562</f>
        <v>400.3</v>
      </c>
      <c r="J561" s="29">
        <f t="shared" ref="J561:K561" si="463">J562</f>
        <v>321.89999999999998</v>
      </c>
      <c r="K561" s="29">
        <f t="shared" si="463"/>
        <v>321.89999999999998</v>
      </c>
      <c r="L561" s="29"/>
      <c r="M561" s="29"/>
      <c r="N561" s="29"/>
      <c r="O561" s="29">
        <f t="shared" si="419"/>
        <v>400.3</v>
      </c>
      <c r="P561" s="29">
        <f t="shared" si="420"/>
        <v>321.89999999999998</v>
      </c>
      <c r="Q561" s="29">
        <f t="shared" si="421"/>
        <v>321.89999999999998</v>
      </c>
    </row>
    <row r="562" spans="1:17" ht="22.5" x14ac:dyDescent="0.2">
      <c r="A562" s="32" t="s">
        <v>361</v>
      </c>
      <c r="B562" s="23">
        <v>162</v>
      </c>
      <c r="C562" s="24">
        <v>113</v>
      </c>
      <c r="D562" s="25">
        <v>11</v>
      </c>
      <c r="E562" s="26">
        <v>1</v>
      </c>
      <c r="F562" s="25" t="s">
        <v>2</v>
      </c>
      <c r="G562" s="27">
        <v>0</v>
      </c>
      <c r="H562" s="28"/>
      <c r="I562" s="29">
        <f>I563</f>
        <v>400.3</v>
      </c>
      <c r="J562" s="29">
        <f t="shared" ref="J562:K562" si="464">J563</f>
        <v>321.89999999999998</v>
      </c>
      <c r="K562" s="29">
        <f t="shared" si="464"/>
        <v>321.89999999999998</v>
      </c>
      <c r="L562" s="29"/>
      <c r="M562" s="29"/>
      <c r="N562" s="29"/>
      <c r="O562" s="29">
        <f t="shared" si="419"/>
        <v>400.3</v>
      </c>
      <c r="P562" s="29">
        <f t="shared" si="420"/>
        <v>321.89999999999998</v>
      </c>
      <c r="Q562" s="29">
        <f t="shared" si="421"/>
        <v>321.89999999999998</v>
      </c>
    </row>
    <row r="563" spans="1:17" ht="22.5" x14ac:dyDescent="0.2">
      <c r="A563" s="22" t="s">
        <v>84</v>
      </c>
      <c r="B563" s="23">
        <v>162</v>
      </c>
      <c r="C563" s="24">
        <v>113</v>
      </c>
      <c r="D563" s="25">
        <v>11</v>
      </c>
      <c r="E563" s="26">
        <v>1</v>
      </c>
      <c r="F563" s="25" t="s">
        <v>2</v>
      </c>
      <c r="G563" s="27" t="s">
        <v>83</v>
      </c>
      <c r="H563" s="28" t="s">
        <v>7</v>
      </c>
      <c r="I563" s="29">
        <f t="shared" ref="I563:K564" si="465">I564</f>
        <v>400.3</v>
      </c>
      <c r="J563" s="29">
        <f t="shared" si="465"/>
        <v>321.89999999999998</v>
      </c>
      <c r="K563" s="29">
        <f t="shared" si="465"/>
        <v>321.89999999999998</v>
      </c>
      <c r="L563" s="29"/>
      <c r="M563" s="29"/>
      <c r="N563" s="29"/>
      <c r="O563" s="29">
        <f t="shared" si="419"/>
        <v>400.3</v>
      </c>
      <c r="P563" s="29">
        <f t="shared" si="420"/>
        <v>321.89999999999998</v>
      </c>
      <c r="Q563" s="29">
        <f t="shared" si="421"/>
        <v>321.89999999999998</v>
      </c>
    </row>
    <row r="564" spans="1:17" ht="22.5" x14ac:dyDescent="0.2">
      <c r="A564" s="22" t="s">
        <v>14</v>
      </c>
      <c r="B564" s="23">
        <v>162</v>
      </c>
      <c r="C564" s="24">
        <v>113</v>
      </c>
      <c r="D564" s="25">
        <v>11</v>
      </c>
      <c r="E564" s="26">
        <v>1</v>
      </c>
      <c r="F564" s="25" t="s">
        <v>2</v>
      </c>
      <c r="G564" s="27" t="s">
        <v>83</v>
      </c>
      <c r="H564" s="28">
        <v>200</v>
      </c>
      <c r="I564" s="29">
        <f t="shared" si="465"/>
        <v>400.3</v>
      </c>
      <c r="J564" s="29">
        <f t="shared" si="465"/>
        <v>321.89999999999998</v>
      </c>
      <c r="K564" s="29">
        <f t="shared" si="465"/>
        <v>321.89999999999998</v>
      </c>
      <c r="L564" s="29"/>
      <c r="M564" s="29"/>
      <c r="N564" s="29"/>
      <c r="O564" s="29">
        <f t="shared" si="419"/>
        <v>400.3</v>
      </c>
      <c r="P564" s="29">
        <f t="shared" si="420"/>
        <v>321.89999999999998</v>
      </c>
      <c r="Q564" s="29">
        <f t="shared" si="421"/>
        <v>321.89999999999998</v>
      </c>
    </row>
    <row r="565" spans="1:17" ht="22.5" x14ac:dyDescent="0.2">
      <c r="A565" s="22" t="s">
        <v>13</v>
      </c>
      <c r="B565" s="23">
        <v>162</v>
      </c>
      <c r="C565" s="24">
        <v>113</v>
      </c>
      <c r="D565" s="25">
        <v>11</v>
      </c>
      <c r="E565" s="26">
        <v>1</v>
      </c>
      <c r="F565" s="25" t="s">
        <v>2</v>
      </c>
      <c r="G565" s="27" t="s">
        <v>83</v>
      </c>
      <c r="H565" s="28">
        <v>240</v>
      </c>
      <c r="I565" s="29">
        <f>400.3</f>
        <v>400.3</v>
      </c>
      <c r="J565" s="29">
        <f>321.9</f>
        <v>321.89999999999998</v>
      </c>
      <c r="K565" s="29">
        <f>321.9</f>
        <v>321.89999999999998</v>
      </c>
      <c r="L565" s="29"/>
      <c r="M565" s="29"/>
      <c r="N565" s="29"/>
      <c r="O565" s="29">
        <f t="shared" si="419"/>
        <v>400.3</v>
      </c>
      <c r="P565" s="29">
        <f t="shared" si="420"/>
        <v>321.89999999999998</v>
      </c>
      <c r="Q565" s="29">
        <f t="shared" si="421"/>
        <v>321.89999999999998</v>
      </c>
    </row>
    <row r="566" spans="1:17" ht="33.75" x14ac:dyDescent="0.2">
      <c r="A566" s="32" t="s">
        <v>330</v>
      </c>
      <c r="B566" s="23">
        <v>162</v>
      </c>
      <c r="C566" s="24">
        <v>113</v>
      </c>
      <c r="D566" s="25">
        <v>13</v>
      </c>
      <c r="E566" s="26" t="s">
        <v>3</v>
      </c>
      <c r="F566" s="25" t="s">
        <v>2</v>
      </c>
      <c r="G566" s="27" t="s">
        <v>9</v>
      </c>
      <c r="H566" s="28" t="s">
        <v>7</v>
      </c>
      <c r="I566" s="29">
        <f>I567+I575+I578</f>
        <v>11197.2</v>
      </c>
      <c r="J566" s="29">
        <f>J567+J575+J578</f>
        <v>11485.5</v>
      </c>
      <c r="K566" s="29">
        <f>K567+K575+K578</f>
        <v>11888.8</v>
      </c>
      <c r="L566" s="29">
        <f>L567+L572</f>
        <v>3134.2640299999998</v>
      </c>
      <c r="M566" s="29">
        <f t="shared" ref="M566:N566" si="466">M567+M572</f>
        <v>0</v>
      </c>
      <c r="N566" s="29">
        <f t="shared" si="466"/>
        <v>0</v>
      </c>
      <c r="O566" s="29">
        <f t="shared" si="419"/>
        <v>14331.464030000001</v>
      </c>
      <c r="P566" s="29">
        <f t="shared" si="420"/>
        <v>11485.5</v>
      </c>
      <c r="Q566" s="29">
        <f t="shared" si="421"/>
        <v>11888.8</v>
      </c>
    </row>
    <row r="567" spans="1:17" ht="22.5" x14ac:dyDescent="0.2">
      <c r="A567" s="22" t="s">
        <v>15</v>
      </c>
      <c r="B567" s="23">
        <v>162</v>
      </c>
      <c r="C567" s="24">
        <v>113</v>
      </c>
      <c r="D567" s="25">
        <v>13</v>
      </c>
      <c r="E567" s="26" t="s">
        <v>3</v>
      </c>
      <c r="F567" s="25" t="s">
        <v>2</v>
      </c>
      <c r="G567" s="27" t="s">
        <v>11</v>
      </c>
      <c r="H567" s="28" t="s">
        <v>7</v>
      </c>
      <c r="I567" s="29">
        <f>I568+I570</f>
        <v>10724.2</v>
      </c>
      <c r="J567" s="29">
        <f t="shared" ref="J567:K567" si="467">J568+J570</f>
        <v>11042.5</v>
      </c>
      <c r="K567" s="29">
        <f t="shared" si="467"/>
        <v>11445.8</v>
      </c>
      <c r="L567" s="29">
        <f>L570</f>
        <v>149.9307</v>
      </c>
      <c r="M567" s="29">
        <f t="shared" ref="M567:N567" si="468">M570</f>
        <v>0</v>
      </c>
      <c r="N567" s="29">
        <f t="shared" si="468"/>
        <v>0</v>
      </c>
      <c r="O567" s="29">
        <f t="shared" si="419"/>
        <v>10874.130700000002</v>
      </c>
      <c r="P567" s="29">
        <f t="shared" si="420"/>
        <v>11042.5</v>
      </c>
      <c r="Q567" s="29">
        <f t="shared" si="421"/>
        <v>11445.8</v>
      </c>
    </row>
    <row r="568" spans="1:17" ht="62.45" customHeight="1" x14ac:dyDescent="0.2">
      <c r="A568" s="22" t="s">
        <v>6</v>
      </c>
      <c r="B568" s="23">
        <v>162</v>
      </c>
      <c r="C568" s="24">
        <v>113</v>
      </c>
      <c r="D568" s="25">
        <v>13</v>
      </c>
      <c r="E568" s="26" t="s">
        <v>3</v>
      </c>
      <c r="F568" s="25" t="s">
        <v>2</v>
      </c>
      <c r="G568" s="27" t="s">
        <v>11</v>
      </c>
      <c r="H568" s="28">
        <v>100</v>
      </c>
      <c r="I568" s="29">
        <f t="shared" ref="I568:K568" si="469">I569</f>
        <v>10367.200000000001</v>
      </c>
      <c r="J568" s="29">
        <f t="shared" si="469"/>
        <v>10741</v>
      </c>
      <c r="K568" s="29">
        <f t="shared" si="469"/>
        <v>11166.4</v>
      </c>
      <c r="L568" s="29"/>
      <c r="M568" s="29"/>
      <c r="N568" s="29"/>
      <c r="O568" s="29">
        <f t="shared" si="419"/>
        <v>10367.200000000001</v>
      </c>
      <c r="P568" s="29">
        <f t="shared" si="420"/>
        <v>10741</v>
      </c>
      <c r="Q568" s="29">
        <f t="shared" si="421"/>
        <v>11166.4</v>
      </c>
    </row>
    <row r="569" spans="1:17" ht="22.5" x14ac:dyDescent="0.2">
      <c r="A569" s="22" t="s">
        <v>5</v>
      </c>
      <c r="B569" s="23">
        <v>162</v>
      </c>
      <c r="C569" s="24">
        <v>113</v>
      </c>
      <c r="D569" s="25">
        <v>13</v>
      </c>
      <c r="E569" s="26" t="s">
        <v>3</v>
      </c>
      <c r="F569" s="25" t="s">
        <v>2</v>
      </c>
      <c r="G569" s="27" t="s">
        <v>11</v>
      </c>
      <c r="H569" s="28">
        <v>120</v>
      </c>
      <c r="I569" s="29">
        <f>7517.9+603+2246.3</f>
        <v>10367.200000000001</v>
      </c>
      <c r="J569" s="29">
        <f>7839+560+2342</f>
        <v>10741</v>
      </c>
      <c r="K569" s="29">
        <f>8142.9+591+2432.5</f>
        <v>11166.4</v>
      </c>
      <c r="L569" s="29"/>
      <c r="M569" s="29"/>
      <c r="N569" s="29"/>
      <c r="O569" s="29">
        <f t="shared" si="419"/>
        <v>10367.200000000001</v>
      </c>
      <c r="P569" s="29">
        <f t="shared" si="420"/>
        <v>10741</v>
      </c>
      <c r="Q569" s="29">
        <f t="shared" si="421"/>
        <v>11166.4</v>
      </c>
    </row>
    <row r="570" spans="1:17" s="7" customFormat="1" ht="22.5" x14ac:dyDescent="0.2">
      <c r="A570" s="22" t="s">
        <v>14</v>
      </c>
      <c r="B570" s="23">
        <v>162</v>
      </c>
      <c r="C570" s="24">
        <v>113</v>
      </c>
      <c r="D570" s="25">
        <v>13</v>
      </c>
      <c r="E570" s="26" t="s">
        <v>3</v>
      </c>
      <c r="F570" s="25" t="s">
        <v>2</v>
      </c>
      <c r="G570" s="27" t="s">
        <v>11</v>
      </c>
      <c r="H570" s="28">
        <v>200</v>
      </c>
      <c r="I570" s="29">
        <f t="shared" ref="I570:K570" si="470">I571</f>
        <v>357</v>
      </c>
      <c r="J570" s="29">
        <f t="shared" si="470"/>
        <v>301.5</v>
      </c>
      <c r="K570" s="29">
        <f t="shared" si="470"/>
        <v>279.39999999999998</v>
      </c>
      <c r="L570" s="29">
        <f>L571</f>
        <v>149.9307</v>
      </c>
      <c r="M570" s="29">
        <f t="shared" ref="M570:N570" si="471">M571</f>
        <v>0</v>
      </c>
      <c r="N570" s="29">
        <f t="shared" si="471"/>
        <v>0</v>
      </c>
      <c r="O570" s="29">
        <f t="shared" si="419"/>
        <v>506.9307</v>
      </c>
      <c r="P570" s="29">
        <f t="shared" si="420"/>
        <v>301.5</v>
      </c>
      <c r="Q570" s="29">
        <f t="shared" si="421"/>
        <v>279.39999999999998</v>
      </c>
    </row>
    <row r="571" spans="1:17" s="7" customFormat="1" ht="35.1" customHeight="1" x14ac:dyDescent="0.2">
      <c r="A571" s="22" t="s">
        <v>13</v>
      </c>
      <c r="B571" s="23">
        <v>162</v>
      </c>
      <c r="C571" s="24">
        <v>113</v>
      </c>
      <c r="D571" s="25">
        <v>13</v>
      </c>
      <c r="E571" s="26" t="s">
        <v>3</v>
      </c>
      <c r="F571" s="25" t="s">
        <v>2</v>
      </c>
      <c r="G571" s="27" t="s">
        <v>11</v>
      </c>
      <c r="H571" s="28">
        <v>240</v>
      </c>
      <c r="I571" s="29">
        <v>357</v>
      </c>
      <c r="J571" s="29">
        <v>301.5</v>
      </c>
      <c r="K571" s="29">
        <v>279.39999999999998</v>
      </c>
      <c r="L571" s="29">
        <v>149.9307</v>
      </c>
      <c r="M571" s="29">
        <v>0</v>
      </c>
      <c r="N571" s="29">
        <v>0</v>
      </c>
      <c r="O571" s="29">
        <f t="shared" si="419"/>
        <v>506.9307</v>
      </c>
      <c r="P571" s="29">
        <f t="shared" si="420"/>
        <v>301.5</v>
      </c>
      <c r="Q571" s="29">
        <f t="shared" si="421"/>
        <v>279.39999999999998</v>
      </c>
    </row>
    <row r="572" spans="1:17" s="7" customFormat="1" ht="18" customHeight="1" x14ac:dyDescent="0.2">
      <c r="A572" s="22" t="s">
        <v>405</v>
      </c>
      <c r="B572" s="23">
        <v>162</v>
      </c>
      <c r="C572" s="24">
        <v>113</v>
      </c>
      <c r="D572" s="25">
        <v>13</v>
      </c>
      <c r="E572" s="26" t="s">
        <v>3</v>
      </c>
      <c r="F572" s="25" t="s">
        <v>2</v>
      </c>
      <c r="G572" s="27" t="s">
        <v>404</v>
      </c>
      <c r="H572" s="28"/>
      <c r="I572" s="29">
        <f>I573</f>
        <v>0</v>
      </c>
      <c r="J572" s="29">
        <f t="shared" ref="J572:K573" si="472">J573</f>
        <v>0</v>
      </c>
      <c r="K572" s="29">
        <f t="shared" si="472"/>
        <v>0</v>
      </c>
      <c r="L572" s="29">
        <f>L573</f>
        <v>2984.3333299999999</v>
      </c>
      <c r="M572" s="29">
        <f t="shared" ref="M572:N573" si="473">M573</f>
        <v>0</v>
      </c>
      <c r="N572" s="29">
        <f t="shared" si="473"/>
        <v>0</v>
      </c>
      <c r="O572" s="29">
        <f t="shared" ref="O572:O574" si="474">I572+L572</f>
        <v>2984.3333299999999</v>
      </c>
      <c r="P572" s="29">
        <f t="shared" ref="P572:P574" si="475">J572+M572</f>
        <v>0</v>
      </c>
      <c r="Q572" s="29">
        <f t="shared" ref="Q572:Q574" si="476">K572+N572</f>
        <v>0</v>
      </c>
    </row>
    <row r="573" spans="1:17" s="7" customFormat="1" ht="25.15" customHeight="1" x14ac:dyDescent="0.2">
      <c r="A573" s="22" t="s">
        <v>14</v>
      </c>
      <c r="B573" s="23">
        <v>162</v>
      </c>
      <c r="C573" s="24">
        <v>113</v>
      </c>
      <c r="D573" s="25">
        <v>13</v>
      </c>
      <c r="E573" s="26" t="s">
        <v>3</v>
      </c>
      <c r="F573" s="25" t="s">
        <v>2</v>
      </c>
      <c r="G573" s="27" t="s">
        <v>404</v>
      </c>
      <c r="H573" s="28">
        <v>200</v>
      </c>
      <c r="I573" s="29">
        <f>I574</f>
        <v>0</v>
      </c>
      <c r="J573" s="29">
        <f t="shared" si="472"/>
        <v>0</v>
      </c>
      <c r="K573" s="29">
        <f t="shared" si="472"/>
        <v>0</v>
      </c>
      <c r="L573" s="29">
        <f>L574</f>
        <v>2984.3333299999999</v>
      </c>
      <c r="M573" s="29">
        <f t="shared" si="473"/>
        <v>0</v>
      </c>
      <c r="N573" s="29">
        <f t="shared" si="473"/>
        <v>0</v>
      </c>
      <c r="O573" s="29">
        <f t="shared" si="474"/>
        <v>2984.3333299999999</v>
      </c>
      <c r="P573" s="29">
        <f t="shared" si="475"/>
        <v>0</v>
      </c>
      <c r="Q573" s="29">
        <f t="shared" si="476"/>
        <v>0</v>
      </c>
    </row>
    <row r="574" spans="1:17" s="7" customFormat="1" ht="26.45" customHeight="1" x14ac:dyDescent="0.2">
      <c r="A574" s="22" t="s">
        <v>13</v>
      </c>
      <c r="B574" s="23">
        <v>162</v>
      </c>
      <c r="C574" s="24">
        <v>113</v>
      </c>
      <c r="D574" s="25">
        <v>13</v>
      </c>
      <c r="E574" s="26" t="s">
        <v>3</v>
      </c>
      <c r="F574" s="25" t="s">
        <v>2</v>
      </c>
      <c r="G574" s="27" t="s">
        <v>404</v>
      </c>
      <c r="H574" s="28">
        <v>240</v>
      </c>
      <c r="I574" s="29">
        <v>0</v>
      </c>
      <c r="J574" s="29">
        <v>0</v>
      </c>
      <c r="K574" s="29">
        <v>0</v>
      </c>
      <c r="L574" s="29">
        <f>2835.1+149.23333</f>
        <v>2984.3333299999999</v>
      </c>
      <c r="M574" s="29">
        <v>0</v>
      </c>
      <c r="N574" s="29">
        <v>0</v>
      </c>
      <c r="O574" s="29">
        <f t="shared" si="474"/>
        <v>2984.3333299999999</v>
      </c>
      <c r="P574" s="29">
        <f t="shared" si="475"/>
        <v>0</v>
      </c>
      <c r="Q574" s="29">
        <f t="shared" si="476"/>
        <v>0</v>
      </c>
    </row>
    <row r="575" spans="1:17" ht="60.95" customHeight="1" x14ac:dyDescent="0.2">
      <c r="A575" s="22" t="s">
        <v>112</v>
      </c>
      <c r="B575" s="23">
        <v>162</v>
      </c>
      <c r="C575" s="24">
        <v>113</v>
      </c>
      <c r="D575" s="25">
        <v>13</v>
      </c>
      <c r="E575" s="26" t="s">
        <v>3</v>
      </c>
      <c r="F575" s="25" t="s">
        <v>2</v>
      </c>
      <c r="G575" s="27" t="s">
        <v>111</v>
      </c>
      <c r="H575" s="28" t="s">
        <v>7</v>
      </c>
      <c r="I575" s="29">
        <f t="shared" ref="I575:K576" si="477">I576</f>
        <v>400</v>
      </c>
      <c r="J575" s="29">
        <f t="shared" si="477"/>
        <v>370</v>
      </c>
      <c r="K575" s="29">
        <f t="shared" si="477"/>
        <v>370</v>
      </c>
      <c r="L575" s="29"/>
      <c r="M575" s="29"/>
      <c r="N575" s="29"/>
      <c r="O575" s="29">
        <f t="shared" si="419"/>
        <v>400</v>
      </c>
      <c r="P575" s="29">
        <f t="shared" si="420"/>
        <v>370</v>
      </c>
      <c r="Q575" s="29">
        <f t="shared" si="421"/>
        <v>370</v>
      </c>
    </row>
    <row r="576" spans="1:17" ht="22.5" x14ac:dyDescent="0.2">
      <c r="A576" s="22" t="s">
        <v>14</v>
      </c>
      <c r="B576" s="23">
        <v>162</v>
      </c>
      <c r="C576" s="24">
        <v>113</v>
      </c>
      <c r="D576" s="25">
        <v>13</v>
      </c>
      <c r="E576" s="26" t="s">
        <v>3</v>
      </c>
      <c r="F576" s="25" t="s">
        <v>2</v>
      </c>
      <c r="G576" s="27" t="s">
        <v>111</v>
      </c>
      <c r="H576" s="28">
        <v>200</v>
      </c>
      <c r="I576" s="29">
        <f t="shared" si="477"/>
        <v>400</v>
      </c>
      <c r="J576" s="29">
        <f t="shared" si="477"/>
        <v>370</v>
      </c>
      <c r="K576" s="29">
        <f t="shared" si="477"/>
        <v>370</v>
      </c>
      <c r="L576" s="29"/>
      <c r="M576" s="29"/>
      <c r="N576" s="29"/>
      <c r="O576" s="29">
        <f t="shared" si="419"/>
        <v>400</v>
      </c>
      <c r="P576" s="29">
        <f t="shared" si="420"/>
        <v>370</v>
      </c>
      <c r="Q576" s="29">
        <f t="shared" si="421"/>
        <v>370</v>
      </c>
    </row>
    <row r="577" spans="1:17" ht="22.5" x14ac:dyDescent="0.2">
      <c r="A577" s="22" t="s">
        <v>13</v>
      </c>
      <c r="B577" s="23">
        <v>162</v>
      </c>
      <c r="C577" s="24">
        <v>113</v>
      </c>
      <c r="D577" s="25">
        <v>13</v>
      </c>
      <c r="E577" s="26" t="s">
        <v>3</v>
      </c>
      <c r="F577" s="25" t="s">
        <v>2</v>
      </c>
      <c r="G577" s="27" t="s">
        <v>111</v>
      </c>
      <c r="H577" s="28">
        <v>240</v>
      </c>
      <c r="I577" s="29">
        <v>400</v>
      </c>
      <c r="J577" s="29">
        <v>370</v>
      </c>
      <c r="K577" s="29">
        <v>370</v>
      </c>
      <c r="L577" s="29"/>
      <c r="M577" s="29"/>
      <c r="N577" s="29"/>
      <c r="O577" s="29">
        <f t="shared" si="419"/>
        <v>400</v>
      </c>
      <c r="P577" s="29">
        <f t="shared" si="420"/>
        <v>370</v>
      </c>
      <c r="Q577" s="29">
        <f t="shared" si="421"/>
        <v>370</v>
      </c>
    </row>
    <row r="578" spans="1:17" ht="38.1" customHeight="1" x14ac:dyDescent="0.2">
      <c r="A578" s="22" t="s">
        <v>110</v>
      </c>
      <c r="B578" s="23">
        <v>162</v>
      </c>
      <c r="C578" s="24">
        <v>113</v>
      </c>
      <c r="D578" s="25">
        <v>13</v>
      </c>
      <c r="E578" s="26" t="s">
        <v>3</v>
      </c>
      <c r="F578" s="25" t="s">
        <v>2</v>
      </c>
      <c r="G578" s="27" t="s">
        <v>109</v>
      </c>
      <c r="H578" s="28" t="s">
        <v>7</v>
      </c>
      <c r="I578" s="29">
        <f t="shared" ref="I578:K579" si="478">I579</f>
        <v>73</v>
      </c>
      <c r="J578" s="29">
        <f t="shared" si="478"/>
        <v>73</v>
      </c>
      <c r="K578" s="29">
        <f t="shared" si="478"/>
        <v>73</v>
      </c>
      <c r="L578" s="29"/>
      <c r="M578" s="29"/>
      <c r="N578" s="29"/>
      <c r="O578" s="29">
        <f t="shared" si="419"/>
        <v>73</v>
      </c>
      <c r="P578" s="29">
        <f t="shared" si="420"/>
        <v>73</v>
      </c>
      <c r="Q578" s="29">
        <f t="shared" si="421"/>
        <v>73</v>
      </c>
    </row>
    <row r="579" spans="1:17" ht="22.5" x14ac:dyDescent="0.2">
      <c r="A579" s="22" t="s">
        <v>14</v>
      </c>
      <c r="B579" s="23">
        <v>162</v>
      </c>
      <c r="C579" s="24">
        <v>113</v>
      </c>
      <c r="D579" s="25">
        <v>13</v>
      </c>
      <c r="E579" s="26" t="s">
        <v>3</v>
      </c>
      <c r="F579" s="25" t="s">
        <v>2</v>
      </c>
      <c r="G579" s="27" t="s">
        <v>109</v>
      </c>
      <c r="H579" s="28">
        <v>200</v>
      </c>
      <c r="I579" s="29">
        <f t="shared" si="478"/>
        <v>73</v>
      </c>
      <c r="J579" s="29">
        <f t="shared" si="478"/>
        <v>73</v>
      </c>
      <c r="K579" s="29">
        <f t="shared" si="478"/>
        <v>73</v>
      </c>
      <c r="L579" s="29"/>
      <c r="M579" s="29"/>
      <c r="N579" s="29"/>
      <c r="O579" s="29">
        <f t="shared" ref="O579:O642" si="479">I579+L579</f>
        <v>73</v>
      </c>
      <c r="P579" s="29">
        <f t="shared" ref="P579:P642" si="480">J579+M579</f>
        <v>73</v>
      </c>
      <c r="Q579" s="29">
        <f t="shared" ref="Q579:Q642" si="481">K579+N579</f>
        <v>73</v>
      </c>
    </row>
    <row r="580" spans="1:17" ht="26.1" customHeight="1" x14ac:dyDescent="0.2">
      <c r="A580" s="22" t="s">
        <v>13</v>
      </c>
      <c r="B580" s="23">
        <v>162</v>
      </c>
      <c r="C580" s="24">
        <v>113</v>
      </c>
      <c r="D580" s="25">
        <v>13</v>
      </c>
      <c r="E580" s="26" t="s">
        <v>3</v>
      </c>
      <c r="F580" s="25" t="s">
        <v>2</v>
      </c>
      <c r="G580" s="27" t="s">
        <v>109</v>
      </c>
      <c r="H580" s="28">
        <v>240</v>
      </c>
      <c r="I580" s="29">
        <v>73</v>
      </c>
      <c r="J580" s="29">
        <v>73</v>
      </c>
      <c r="K580" s="29">
        <v>73</v>
      </c>
      <c r="L580" s="29"/>
      <c r="M580" s="29"/>
      <c r="N580" s="29"/>
      <c r="O580" s="29">
        <f t="shared" si="479"/>
        <v>73</v>
      </c>
      <c r="P580" s="29">
        <f t="shared" si="480"/>
        <v>73</v>
      </c>
      <c r="Q580" s="29">
        <f t="shared" si="481"/>
        <v>73</v>
      </c>
    </row>
    <row r="581" spans="1:17" x14ac:dyDescent="0.2">
      <c r="A581" s="22" t="s">
        <v>55</v>
      </c>
      <c r="B581" s="23">
        <v>162</v>
      </c>
      <c r="C581" s="24">
        <v>1000</v>
      </c>
      <c r="D581" s="25" t="s">
        <v>7</v>
      </c>
      <c r="E581" s="26" t="s">
        <v>7</v>
      </c>
      <c r="F581" s="25" t="s">
        <v>7</v>
      </c>
      <c r="G581" s="27" t="s">
        <v>7</v>
      </c>
      <c r="H581" s="28" t="s">
        <v>7</v>
      </c>
      <c r="I581" s="29">
        <f>I582</f>
        <v>4977.6000000000004</v>
      </c>
      <c r="J581" s="29">
        <f t="shared" ref="J581:K582" si="482">J582</f>
        <v>5018.3999999999996</v>
      </c>
      <c r="K581" s="29">
        <f t="shared" si="482"/>
        <v>5024.3</v>
      </c>
      <c r="L581" s="29">
        <f>L582</f>
        <v>0</v>
      </c>
      <c r="M581" s="29">
        <f t="shared" ref="M581:N581" si="483">M582</f>
        <v>121.53794999999998</v>
      </c>
      <c r="N581" s="29">
        <f t="shared" si="483"/>
        <v>123.81634000000001</v>
      </c>
      <c r="O581" s="29">
        <f t="shared" si="479"/>
        <v>4977.6000000000004</v>
      </c>
      <c r="P581" s="29">
        <f t="shared" si="480"/>
        <v>5139.9379499999995</v>
      </c>
      <c r="Q581" s="29">
        <f t="shared" si="481"/>
        <v>5148.1163400000005</v>
      </c>
    </row>
    <row r="582" spans="1:17" x14ac:dyDescent="0.2">
      <c r="A582" s="22" t="s">
        <v>106</v>
      </c>
      <c r="B582" s="23">
        <v>162</v>
      </c>
      <c r="C582" s="24">
        <v>1004</v>
      </c>
      <c r="D582" s="25" t="s">
        <v>7</v>
      </c>
      <c r="E582" s="26" t="s">
        <v>7</v>
      </c>
      <c r="F582" s="25" t="s">
        <v>7</v>
      </c>
      <c r="G582" s="27" t="s">
        <v>7</v>
      </c>
      <c r="H582" s="28" t="s">
        <v>7</v>
      </c>
      <c r="I582" s="29">
        <f>I583</f>
        <v>4977.6000000000004</v>
      </c>
      <c r="J582" s="29">
        <f t="shared" si="482"/>
        <v>5018.3999999999996</v>
      </c>
      <c r="K582" s="29">
        <f t="shared" si="482"/>
        <v>5024.3</v>
      </c>
      <c r="L582" s="29">
        <f>L583</f>
        <v>0</v>
      </c>
      <c r="M582" s="29">
        <f t="shared" ref="M582:N582" si="484">M583</f>
        <v>121.53794999999998</v>
      </c>
      <c r="N582" s="29">
        <f t="shared" si="484"/>
        <v>123.81634000000001</v>
      </c>
      <c r="O582" s="29">
        <f t="shared" si="479"/>
        <v>4977.6000000000004</v>
      </c>
      <c r="P582" s="29">
        <f t="shared" si="480"/>
        <v>5139.9379499999995</v>
      </c>
      <c r="Q582" s="29">
        <f t="shared" si="481"/>
        <v>5148.1163400000005</v>
      </c>
    </row>
    <row r="583" spans="1:17" ht="56.25" x14ac:dyDescent="0.2">
      <c r="A583" s="32" t="s">
        <v>332</v>
      </c>
      <c r="B583" s="23">
        <v>162</v>
      </c>
      <c r="C583" s="24">
        <v>1004</v>
      </c>
      <c r="D583" s="25" t="s">
        <v>36</v>
      </c>
      <c r="E583" s="26" t="s">
        <v>3</v>
      </c>
      <c r="F583" s="25" t="s">
        <v>2</v>
      </c>
      <c r="G583" s="27" t="s">
        <v>9</v>
      </c>
      <c r="H583" s="28" t="s">
        <v>7</v>
      </c>
      <c r="I583" s="29">
        <f>I584</f>
        <v>4977.6000000000004</v>
      </c>
      <c r="J583" s="29">
        <f t="shared" ref="J583:K583" si="485">J584</f>
        <v>5018.3999999999996</v>
      </c>
      <c r="K583" s="29">
        <f t="shared" si="485"/>
        <v>5024.3</v>
      </c>
      <c r="L583" s="29">
        <f>L584</f>
        <v>0</v>
      </c>
      <c r="M583" s="29">
        <f t="shared" ref="M583:N583" si="486">M584</f>
        <v>121.53794999999998</v>
      </c>
      <c r="N583" s="29">
        <f t="shared" si="486"/>
        <v>123.81634000000001</v>
      </c>
      <c r="O583" s="29">
        <f t="shared" si="479"/>
        <v>4977.6000000000004</v>
      </c>
      <c r="P583" s="29">
        <f t="shared" si="480"/>
        <v>5139.9379499999995</v>
      </c>
      <c r="Q583" s="29">
        <f t="shared" si="481"/>
        <v>5148.1163400000005</v>
      </c>
    </row>
    <row r="584" spans="1:17" ht="22.5" x14ac:dyDescent="0.2">
      <c r="A584" s="32" t="s">
        <v>346</v>
      </c>
      <c r="B584" s="23">
        <v>162</v>
      </c>
      <c r="C584" s="24">
        <v>1004</v>
      </c>
      <c r="D584" s="25" t="s">
        <v>36</v>
      </c>
      <c r="E584" s="26">
        <v>3</v>
      </c>
      <c r="F584" s="25" t="s">
        <v>2</v>
      </c>
      <c r="G584" s="27">
        <v>0</v>
      </c>
      <c r="H584" s="28"/>
      <c r="I584" s="29">
        <f>I585+I588</f>
        <v>4977.6000000000004</v>
      </c>
      <c r="J584" s="29">
        <f t="shared" ref="J584:K584" si="487">J585+J588</f>
        <v>5018.3999999999996</v>
      </c>
      <c r="K584" s="29">
        <f t="shared" si="487"/>
        <v>5024.3</v>
      </c>
      <c r="L584" s="29">
        <f>L585+L588</f>
        <v>0</v>
      </c>
      <c r="M584" s="29">
        <f t="shared" ref="M584:N584" si="488">M585+M588</f>
        <v>121.53794999999998</v>
      </c>
      <c r="N584" s="29">
        <f t="shared" si="488"/>
        <v>123.81634000000001</v>
      </c>
      <c r="O584" s="29">
        <f t="shared" si="479"/>
        <v>4977.6000000000004</v>
      </c>
      <c r="P584" s="29">
        <f t="shared" si="480"/>
        <v>5139.9379499999995</v>
      </c>
      <c r="Q584" s="29">
        <f t="shared" si="481"/>
        <v>5148.1163400000005</v>
      </c>
    </row>
    <row r="585" spans="1:17" s="7" customFormat="1" ht="58.5" customHeight="1" x14ac:dyDescent="0.2">
      <c r="A585" s="22" t="s">
        <v>104</v>
      </c>
      <c r="B585" s="23">
        <v>162</v>
      </c>
      <c r="C585" s="24">
        <v>1004</v>
      </c>
      <c r="D585" s="25" t="s">
        <v>36</v>
      </c>
      <c r="E585" s="26">
        <v>3</v>
      </c>
      <c r="F585" s="25" t="s">
        <v>2</v>
      </c>
      <c r="G585" s="27" t="s">
        <v>105</v>
      </c>
      <c r="H585" s="28" t="s">
        <v>7</v>
      </c>
      <c r="I585" s="29">
        <f t="shared" ref="I585:K586" si="489">I586</f>
        <v>2757</v>
      </c>
      <c r="J585" s="29">
        <f t="shared" si="489"/>
        <v>2680.9</v>
      </c>
      <c r="K585" s="29">
        <f t="shared" si="489"/>
        <v>2680.9</v>
      </c>
      <c r="L585" s="29">
        <f>L586</f>
        <v>6</v>
      </c>
      <c r="M585" s="29">
        <f t="shared" ref="M585:N586" si="490">M586</f>
        <v>-13.475440000000001</v>
      </c>
      <c r="N585" s="29">
        <f t="shared" si="490"/>
        <v>-13.73563</v>
      </c>
      <c r="O585" s="29">
        <f t="shared" si="479"/>
        <v>2763</v>
      </c>
      <c r="P585" s="29">
        <f t="shared" si="480"/>
        <v>2667.4245599999999</v>
      </c>
      <c r="Q585" s="29">
        <f t="shared" si="481"/>
        <v>2667.16437</v>
      </c>
    </row>
    <row r="586" spans="1:17" s="7" customFormat="1" ht="22.5" x14ac:dyDescent="0.2">
      <c r="A586" s="22" t="s">
        <v>103</v>
      </c>
      <c r="B586" s="23">
        <v>162</v>
      </c>
      <c r="C586" s="24">
        <v>1004</v>
      </c>
      <c r="D586" s="25" t="s">
        <v>36</v>
      </c>
      <c r="E586" s="26">
        <v>3</v>
      </c>
      <c r="F586" s="25" t="s">
        <v>2</v>
      </c>
      <c r="G586" s="27" t="s">
        <v>105</v>
      </c>
      <c r="H586" s="28">
        <v>400</v>
      </c>
      <c r="I586" s="29">
        <f t="shared" si="489"/>
        <v>2757</v>
      </c>
      <c r="J586" s="29">
        <f t="shared" si="489"/>
        <v>2680.9</v>
      </c>
      <c r="K586" s="29">
        <f t="shared" si="489"/>
        <v>2680.9</v>
      </c>
      <c r="L586" s="29">
        <f>L587</f>
        <v>6</v>
      </c>
      <c r="M586" s="29">
        <f t="shared" si="490"/>
        <v>-13.475440000000001</v>
      </c>
      <c r="N586" s="29">
        <f t="shared" si="490"/>
        <v>-13.73563</v>
      </c>
      <c r="O586" s="29">
        <f t="shared" si="479"/>
        <v>2763</v>
      </c>
      <c r="P586" s="29">
        <f t="shared" si="480"/>
        <v>2667.4245599999999</v>
      </c>
      <c r="Q586" s="29">
        <f t="shared" si="481"/>
        <v>2667.16437</v>
      </c>
    </row>
    <row r="587" spans="1:17" s="7" customFormat="1" x14ac:dyDescent="0.2">
      <c r="A587" s="22" t="s">
        <v>102</v>
      </c>
      <c r="B587" s="23">
        <v>162</v>
      </c>
      <c r="C587" s="24">
        <v>1004</v>
      </c>
      <c r="D587" s="25" t="s">
        <v>36</v>
      </c>
      <c r="E587" s="26">
        <v>3</v>
      </c>
      <c r="F587" s="25" t="s">
        <v>2</v>
      </c>
      <c r="G587" s="27" t="s">
        <v>105</v>
      </c>
      <c r="H587" s="28">
        <v>410</v>
      </c>
      <c r="I587" s="29">
        <v>2757</v>
      </c>
      <c r="J587" s="29">
        <v>2680.9</v>
      </c>
      <c r="K587" s="29">
        <v>2680.9</v>
      </c>
      <c r="L587" s="29">
        <v>6</v>
      </c>
      <c r="M587" s="29">
        <v>-13.475440000000001</v>
      </c>
      <c r="N587" s="29">
        <v>-13.73563</v>
      </c>
      <c r="O587" s="29">
        <f t="shared" si="479"/>
        <v>2763</v>
      </c>
      <c r="P587" s="29">
        <f t="shared" si="480"/>
        <v>2667.4245599999999</v>
      </c>
      <c r="Q587" s="29">
        <f t="shared" si="481"/>
        <v>2667.16437</v>
      </c>
    </row>
    <row r="588" spans="1:17" ht="45" x14ac:dyDescent="0.2">
      <c r="A588" s="22" t="s">
        <v>265</v>
      </c>
      <c r="B588" s="23">
        <v>162</v>
      </c>
      <c r="C588" s="24">
        <v>1004</v>
      </c>
      <c r="D588" s="25" t="s">
        <v>36</v>
      </c>
      <c r="E588" s="26">
        <v>3</v>
      </c>
      <c r="F588" s="25" t="s">
        <v>2</v>
      </c>
      <c r="G588" s="27" t="s">
        <v>101</v>
      </c>
      <c r="H588" s="28" t="s">
        <v>7</v>
      </c>
      <c r="I588" s="29">
        <f t="shared" ref="I588:K589" si="491">I589</f>
        <v>2220.6</v>
      </c>
      <c r="J588" s="29">
        <f t="shared" si="491"/>
        <v>2337.5</v>
      </c>
      <c r="K588" s="29">
        <f t="shared" si="491"/>
        <v>2343.4</v>
      </c>
      <c r="L588" s="29">
        <f>L589</f>
        <v>-6</v>
      </c>
      <c r="M588" s="29">
        <f>M589</f>
        <v>135.01338999999999</v>
      </c>
      <c r="N588" s="29">
        <f t="shared" ref="M588:N589" si="492">N589</f>
        <v>137.55197000000001</v>
      </c>
      <c r="O588" s="29">
        <f t="shared" si="479"/>
        <v>2214.6</v>
      </c>
      <c r="P588" s="29">
        <f t="shared" si="480"/>
        <v>2472.5133900000001</v>
      </c>
      <c r="Q588" s="29">
        <f t="shared" si="481"/>
        <v>2480.9519700000001</v>
      </c>
    </row>
    <row r="589" spans="1:17" ht="22.5" x14ac:dyDescent="0.2">
      <c r="A589" s="22" t="s">
        <v>103</v>
      </c>
      <c r="B589" s="23">
        <v>162</v>
      </c>
      <c r="C589" s="24">
        <v>1004</v>
      </c>
      <c r="D589" s="25" t="s">
        <v>36</v>
      </c>
      <c r="E589" s="26">
        <v>3</v>
      </c>
      <c r="F589" s="25" t="s">
        <v>2</v>
      </c>
      <c r="G589" s="27" t="s">
        <v>101</v>
      </c>
      <c r="H589" s="28">
        <v>400</v>
      </c>
      <c r="I589" s="29">
        <f t="shared" si="491"/>
        <v>2220.6</v>
      </c>
      <c r="J589" s="29">
        <f t="shared" si="491"/>
        <v>2337.5</v>
      </c>
      <c r="K589" s="29">
        <f t="shared" si="491"/>
        <v>2343.4</v>
      </c>
      <c r="L589" s="29">
        <f>L590</f>
        <v>-6</v>
      </c>
      <c r="M589" s="29">
        <f t="shared" si="492"/>
        <v>135.01338999999999</v>
      </c>
      <c r="N589" s="29">
        <f t="shared" si="492"/>
        <v>137.55197000000001</v>
      </c>
      <c r="O589" s="29">
        <f t="shared" si="479"/>
        <v>2214.6</v>
      </c>
      <c r="P589" s="29">
        <f t="shared" si="480"/>
        <v>2472.5133900000001</v>
      </c>
      <c r="Q589" s="29">
        <f t="shared" si="481"/>
        <v>2480.9519700000001</v>
      </c>
    </row>
    <row r="590" spans="1:17" x14ac:dyDescent="0.2">
      <c r="A590" s="22" t="s">
        <v>102</v>
      </c>
      <c r="B590" s="23">
        <v>162</v>
      </c>
      <c r="C590" s="24">
        <v>1004</v>
      </c>
      <c r="D590" s="25" t="s">
        <v>36</v>
      </c>
      <c r="E590" s="26">
        <v>3</v>
      </c>
      <c r="F590" s="25" t="s">
        <v>2</v>
      </c>
      <c r="G590" s="27" t="s">
        <v>101</v>
      </c>
      <c r="H590" s="28">
        <v>410</v>
      </c>
      <c r="I590" s="29">
        <v>2220.6</v>
      </c>
      <c r="J590" s="29">
        <v>2337.5</v>
      </c>
      <c r="K590" s="29">
        <v>2343.4</v>
      </c>
      <c r="L590" s="29">
        <v>-6</v>
      </c>
      <c r="M590" s="29">
        <v>135.01338999999999</v>
      </c>
      <c r="N590" s="29">
        <v>137.55197000000001</v>
      </c>
      <c r="O590" s="29">
        <f t="shared" si="479"/>
        <v>2214.6</v>
      </c>
      <c r="P590" s="29">
        <f t="shared" si="480"/>
        <v>2472.5133900000001</v>
      </c>
      <c r="Q590" s="29">
        <f t="shared" si="481"/>
        <v>2480.9519700000001</v>
      </c>
    </row>
    <row r="591" spans="1:17" ht="22.5" x14ac:dyDescent="0.2">
      <c r="A591" s="32" t="s">
        <v>100</v>
      </c>
      <c r="B591" s="86">
        <v>298</v>
      </c>
      <c r="C591" s="34" t="s">
        <v>7</v>
      </c>
      <c r="D591" s="63" t="s">
        <v>7</v>
      </c>
      <c r="E591" s="64" t="s">
        <v>7</v>
      </c>
      <c r="F591" s="63" t="s">
        <v>7</v>
      </c>
      <c r="G591" s="65" t="s">
        <v>7</v>
      </c>
      <c r="H591" s="35" t="s">
        <v>7</v>
      </c>
      <c r="I591" s="66">
        <f t="shared" ref="I591:N591" si="493">I592+I660+I693+I711+I761</f>
        <v>58082.7</v>
      </c>
      <c r="J591" s="66">
        <f t="shared" si="493"/>
        <v>57444.400000000009</v>
      </c>
      <c r="K591" s="66">
        <f t="shared" si="493"/>
        <v>59181.200000000012</v>
      </c>
      <c r="L591" s="66">
        <f>L592+L660+L693+L711+L761</f>
        <v>1363.8304199999998</v>
      </c>
      <c r="M591" s="66">
        <f t="shared" si="493"/>
        <v>0</v>
      </c>
      <c r="N591" s="66">
        <f t="shared" si="493"/>
        <v>0</v>
      </c>
      <c r="O591" s="66">
        <f t="shared" si="479"/>
        <v>59446.530419999996</v>
      </c>
      <c r="P591" s="66">
        <f t="shared" si="480"/>
        <v>57444.400000000009</v>
      </c>
      <c r="Q591" s="66">
        <f t="shared" si="481"/>
        <v>59181.200000000012</v>
      </c>
    </row>
    <row r="592" spans="1:17" x14ac:dyDescent="0.2">
      <c r="A592" s="22" t="s">
        <v>26</v>
      </c>
      <c r="B592" s="23">
        <v>298</v>
      </c>
      <c r="C592" s="24">
        <v>100</v>
      </c>
      <c r="D592" s="25" t="s">
        <v>7</v>
      </c>
      <c r="E592" s="26" t="s">
        <v>7</v>
      </c>
      <c r="F592" s="25" t="s">
        <v>7</v>
      </c>
      <c r="G592" s="27" t="s">
        <v>7</v>
      </c>
      <c r="H592" s="28" t="s">
        <v>7</v>
      </c>
      <c r="I592" s="29">
        <f>I593+I599+I622+I628</f>
        <v>29492.1</v>
      </c>
      <c r="J592" s="29">
        <f>J593+J599+J622+J628</f>
        <v>28599.500000000004</v>
      </c>
      <c r="K592" s="29">
        <f>K593+K599+K622+K628</f>
        <v>29656.600000000006</v>
      </c>
      <c r="L592" s="29"/>
      <c r="M592" s="29"/>
      <c r="N592" s="29"/>
      <c r="O592" s="29">
        <f t="shared" si="479"/>
        <v>29492.1</v>
      </c>
      <c r="P592" s="29">
        <f t="shared" si="480"/>
        <v>28599.500000000004</v>
      </c>
      <c r="Q592" s="29">
        <f t="shared" si="481"/>
        <v>29656.600000000006</v>
      </c>
    </row>
    <row r="593" spans="1:17" ht="22.5" x14ac:dyDescent="0.2">
      <c r="A593" s="22" t="s">
        <v>99</v>
      </c>
      <c r="B593" s="23">
        <v>298</v>
      </c>
      <c r="C593" s="24">
        <v>102</v>
      </c>
      <c r="D593" s="25" t="s">
        <v>7</v>
      </c>
      <c r="E593" s="26" t="s">
        <v>7</v>
      </c>
      <c r="F593" s="25" t="s">
        <v>7</v>
      </c>
      <c r="G593" s="27" t="s">
        <v>7</v>
      </c>
      <c r="H593" s="28" t="s">
        <v>7</v>
      </c>
      <c r="I593" s="29">
        <f>I594</f>
        <v>2753.2</v>
      </c>
      <c r="J593" s="29">
        <f t="shared" ref="J593:K596" si="494">J594</f>
        <v>2836.5</v>
      </c>
      <c r="K593" s="29">
        <f t="shared" si="494"/>
        <v>2943.5</v>
      </c>
      <c r="L593" s="29"/>
      <c r="M593" s="29"/>
      <c r="N593" s="29"/>
      <c r="O593" s="29">
        <f t="shared" si="479"/>
        <v>2753.2</v>
      </c>
      <c r="P593" s="29">
        <f t="shared" si="480"/>
        <v>2836.5</v>
      </c>
      <c r="Q593" s="29">
        <f t="shared" si="481"/>
        <v>2943.5</v>
      </c>
    </row>
    <row r="594" spans="1:17" ht="29.1" customHeight="1" x14ac:dyDescent="0.2">
      <c r="A594" s="22" t="s">
        <v>285</v>
      </c>
      <c r="B594" s="23">
        <v>298</v>
      </c>
      <c r="C594" s="24">
        <v>102</v>
      </c>
      <c r="D594" s="25" t="s">
        <v>97</v>
      </c>
      <c r="E594" s="26" t="s">
        <v>3</v>
      </c>
      <c r="F594" s="25" t="s">
        <v>2</v>
      </c>
      <c r="G594" s="27" t="s">
        <v>9</v>
      </c>
      <c r="H594" s="28" t="s">
        <v>7</v>
      </c>
      <c r="I594" s="29">
        <f>I595</f>
        <v>2753.2</v>
      </c>
      <c r="J594" s="29">
        <f t="shared" si="494"/>
        <v>2836.5</v>
      </c>
      <c r="K594" s="29">
        <f t="shared" si="494"/>
        <v>2943.5</v>
      </c>
      <c r="L594" s="29"/>
      <c r="M594" s="29"/>
      <c r="N594" s="29"/>
      <c r="O594" s="29">
        <f t="shared" si="479"/>
        <v>2753.2</v>
      </c>
      <c r="P594" s="29">
        <f t="shared" si="480"/>
        <v>2836.5</v>
      </c>
      <c r="Q594" s="29">
        <f t="shared" si="481"/>
        <v>2943.5</v>
      </c>
    </row>
    <row r="595" spans="1:17" ht="22.5" x14ac:dyDescent="0.2">
      <c r="A595" s="22" t="s">
        <v>98</v>
      </c>
      <c r="B595" s="23">
        <v>298</v>
      </c>
      <c r="C595" s="24">
        <v>102</v>
      </c>
      <c r="D595" s="25" t="s">
        <v>97</v>
      </c>
      <c r="E595" s="26" t="s">
        <v>22</v>
      </c>
      <c r="F595" s="25" t="s">
        <v>2</v>
      </c>
      <c r="G595" s="27" t="s">
        <v>9</v>
      </c>
      <c r="H595" s="28" t="s">
        <v>7</v>
      </c>
      <c r="I595" s="29">
        <f>I596</f>
        <v>2753.2</v>
      </c>
      <c r="J595" s="29">
        <f t="shared" si="494"/>
        <v>2836.5</v>
      </c>
      <c r="K595" s="29">
        <f t="shared" si="494"/>
        <v>2943.5</v>
      </c>
      <c r="L595" s="29"/>
      <c r="M595" s="29"/>
      <c r="N595" s="29"/>
      <c r="O595" s="29">
        <f t="shared" si="479"/>
        <v>2753.2</v>
      </c>
      <c r="P595" s="29">
        <f t="shared" si="480"/>
        <v>2836.5</v>
      </c>
      <c r="Q595" s="29">
        <f t="shared" si="481"/>
        <v>2943.5</v>
      </c>
    </row>
    <row r="596" spans="1:17" ht="22.5" x14ac:dyDescent="0.2">
      <c r="A596" s="22" t="s">
        <v>15</v>
      </c>
      <c r="B596" s="23">
        <v>298</v>
      </c>
      <c r="C596" s="24">
        <v>102</v>
      </c>
      <c r="D596" s="25" t="s">
        <v>97</v>
      </c>
      <c r="E596" s="26" t="s">
        <v>22</v>
      </c>
      <c r="F596" s="25" t="s">
        <v>2</v>
      </c>
      <c r="G596" s="27" t="s">
        <v>11</v>
      </c>
      <c r="H596" s="28" t="s">
        <v>7</v>
      </c>
      <c r="I596" s="29">
        <f>I597</f>
        <v>2753.2</v>
      </c>
      <c r="J596" s="29">
        <f t="shared" si="494"/>
        <v>2836.5</v>
      </c>
      <c r="K596" s="29">
        <f t="shared" si="494"/>
        <v>2943.5</v>
      </c>
      <c r="L596" s="29"/>
      <c r="M596" s="29"/>
      <c r="N596" s="29"/>
      <c r="O596" s="29">
        <f t="shared" si="479"/>
        <v>2753.2</v>
      </c>
      <c r="P596" s="29">
        <f t="shared" si="480"/>
        <v>2836.5</v>
      </c>
      <c r="Q596" s="29">
        <f t="shared" si="481"/>
        <v>2943.5</v>
      </c>
    </row>
    <row r="597" spans="1:17" ht="45" x14ac:dyDescent="0.2">
      <c r="A597" s="22" t="s">
        <v>6</v>
      </c>
      <c r="B597" s="23">
        <v>298</v>
      </c>
      <c r="C597" s="24">
        <v>102</v>
      </c>
      <c r="D597" s="25" t="s">
        <v>97</v>
      </c>
      <c r="E597" s="26" t="s">
        <v>22</v>
      </c>
      <c r="F597" s="25" t="s">
        <v>2</v>
      </c>
      <c r="G597" s="27" t="s">
        <v>11</v>
      </c>
      <c r="H597" s="28">
        <v>100</v>
      </c>
      <c r="I597" s="29">
        <f>I598</f>
        <v>2753.2</v>
      </c>
      <c r="J597" s="29">
        <f t="shared" ref="J597:K597" si="495">J598</f>
        <v>2836.5</v>
      </c>
      <c r="K597" s="29">
        <f t="shared" si="495"/>
        <v>2943.5</v>
      </c>
      <c r="L597" s="29"/>
      <c r="M597" s="29"/>
      <c r="N597" s="29"/>
      <c r="O597" s="29">
        <f t="shared" si="479"/>
        <v>2753.2</v>
      </c>
      <c r="P597" s="29">
        <f t="shared" si="480"/>
        <v>2836.5</v>
      </c>
      <c r="Q597" s="29">
        <f t="shared" si="481"/>
        <v>2943.5</v>
      </c>
    </row>
    <row r="598" spans="1:17" ht="30" customHeight="1" x14ac:dyDescent="0.2">
      <c r="A598" s="22" t="s">
        <v>5</v>
      </c>
      <c r="B598" s="23">
        <v>298</v>
      </c>
      <c r="C598" s="24">
        <v>102</v>
      </c>
      <c r="D598" s="25" t="s">
        <v>97</v>
      </c>
      <c r="E598" s="26" t="s">
        <v>22</v>
      </c>
      <c r="F598" s="25" t="s">
        <v>2</v>
      </c>
      <c r="G598" s="27" t="s">
        <v>11</v>
      </c>
      <c r="H598" s="28">
        <v>120</v>
      </c>
      <c r="I598" s="29">
        <v>2753.2</v>
      </c>
      <c r="J598" s="29">
        <v>2836.5</v>
      </c>
      <c r="K598" s="29">
        <v>2943.5</v>
      </c>
      <c r="L598" s="29"/>
      <c r="M598" s="29"/>
      <c r="N598" s="29"/>
      <c r="O598" s="29">
        <f t="shared" si="479"/>
        <v>2753.2</v>
      </c>
      <c r="P598" s="29">
        <f t="shared" si="480"/>
        <v>2836.5</v>
      </c>
      <c r="Q598" s="29">
        <f t="shared" si="481"/>
        <v>2943.5</v>
      </c>
    </row>
    <row r="599" spans="1:17" ht="42" customHeight="1" x14ac:dyDescent="0.2">
      <c r="A599" s="22" t="s">
        <v>96</v>
      </c>
      <c r="B599" s="23">
        <v>298</v>
      </c>
      <c r="C599" s="24">
        <v>104</v>
      </c>
      <c r="D599" s="25" t="s">
        <v>7</v>
      </c>
      <c r="E599" s="26" t="s">
        <v>7</v>
      </c>
      <c r="F599" s="25" t="s">
        <v>7</v>
      </c>
      <c r="G599" s="27" t="s">
        <v>7</v>
      </c>
      <c r="H599" s="28" t="s">
        <v>7</v>
      </c>
      <c r="I599" s="29">
        <f>I600+I607</f>
        <v>23160.1</v>
      </c>
      <c r="J599" s="29">
        <f t="shared" ref="J599:K599" si="496">J600+J607</f>
        <v>23847.300000000003</v>
      </c>
      <c r="K599" s="29">
        <f t="shared" si="496"/>
        <v>24709.800000000003</v>
      </c>
      <c r="L599" s="29"/>
      <c r="M599" s="29"/>
      <c r="N599" s="29"/>
      <c r="O599" s="29">
        <f t="shared" si="479"/>
        <v>23160.1</v>
      </c>
      <c r="P599" s="29">
        <f t="shared" si="480"/>
        <v>23847.300000000003</v>
      </c>
      <c r="Q599" s="29">
        <f t="shared" si="481"/>
        <v>24709.800000000003</v>
      </c>
    </row>
    <row r="600" spans="1:17" ht="56.25" x14ac:dyDescent="0.2">
      <c r="A600" s="32" t="s">
        <v>332</v>
      </c>
      <c r="B600" s="23">
        <v>298</v>
      </c>
      <c r="C600" s="24">
        <v>104</v>
      </c>
      <c r="D600" s="25">
        <v>11</v>
      </c>
      <c r="E600" s="26" t="s">
        <v>3</v>
      </c>
      <c r="F600" s="25" t="s">
        <v>2</v>
      </c>
      <c r="G600" s="27" t="s">
        <v>9</v>
      </c>
      <c r="H600" s="28" t="s">
        <v>7</v>
      </c>
      <c r="I600" s="29">
        <f>I601</f>
        <v>1174.0999999999999</v>
      </c>
      <c r="J600" s="29">
        <f t="shared" ref="J600:K600" si="497">J601</f>
        <v>1212.3999999999999</v>
      </c>
      <c r="K600" s="29">
        <f t="shared" si="497"/>
        <v>1252.8999999999999</v>
      </c>
      <c r="L600" s="29"/>
      <c r="M600" s="29"/>
      <c r="N600" s="29"/>
      <c r="O600" s="29">
        <f t="shared" si="479"/>
        <v>1174.0999999999999</v>
      </c>
      <c r="P600" s="29">
        <f t="shared" si="480"/>
        <v>1212.3999999999999</v>
      </c>
      <c r="Q600" s="29">
        <f t="shared" si="481"/>
        <v>1252.8999999999999</v>
      </c>
    </row>
    <row r="601" spans="1:17" ht="22.5" x14ac:dyDescent="0.2">
      <c r="A601" s="32" t="s">
        <v>362</v>
      </c>
      <c r="B601" s="23">
        <v>298</v>
      </c>
      <c r="C601" s="24">
        <v>104</v>
      </c>
      <c r="D601" s="25">
        <v>11</v>
      </c>
      <c r="E601" s="26">
        <v>2</v>
      </c>
      <c r="F601" s="25">
        <v>0</v>
      </c>
      <c r="G601" s="27">
        <v>0</v>
      </c>
      <c r="H601" s="28"/>
      <c r="I601" s="29">
        <f>I602</f>
        <v>1174.0999999999999</v>
      </c>
      <c r="J601" s="29">
        <f t="shared" ref="J601:K601" si="498">J602</f>
        <v>1212.3999999999999</v>
      </c>
      <c r="K601" s="29">
        <f t="shared" si="498"/>
        <v>1252.8999999999999</v>
      </c>
      <c r="L601" s="29"/>
      <c r="M601" s="29"/>
      <c r="N601" s="29"/>
      <c r="O601" s="29">
        <f t="shared" si="479"/>
        <v>1174.0999999999999</v>
      </c>
      <c r="P601" s="29">
        <f t="shared" si="480"/>
        <v>1212.3999999999999</v>
      </c>
      <c r="Q601" s="29">
        <f t="shared" si="481"/>
        <v>1252.8999999999999</v>
      </c>
    </row>
    <row r="602" spans="1:17" ht="50.1" customHeight="1" x14ac:dyDescent="0.2">
      <c r="A602" s="22" t="s">
        <v>274</v>
      </c>
      <c r="B602" s="23">
        <v>298</v>
      </c>
      <c r="C602" s="24">
        <v>104</v>
      </c>
      <c r="D602" s="25">
        <v>11</v>
      </c>
      <c r="E602" s="26">
        <v>2</v>
      </c>
      <c r="F602" s="25" t="s">
        <v>2</v>
      </c>
      <c r="G602" s="27">
        <v>78791</v>
      </c>
      <c r="H602" s="28" t="s">
        <v>7</v>
      </c>
      <c r="I602" s="29">
        <f>I603+I605</f>
        <v>1174.0999999999999</v>
      </c>
      <c r="J602" s="29">
        <f t="shared" ref="J602:K602" si="499">J603+J605</f>
        <v>1212.3999999999999</v>
      </c>
      <c r="K602" s="29">
        <f t="shared" si="499"/>
        <v>1252.8999999999999</v>
      </c>
      <c r="L602" s="29"/>
      <c r="M602" s="29"/>
      <c r="N602" s="29"/>
      <c r="O602" s="29">
        <f t="shared" si="479"/>
        <v>1174.0999999999999</v>
      </c>
      <c r="P602" s="29">
        <f t="shared" si="480"/>
        <v>1212.3999999999999</v>
      </c>
      <c r="Q602" s="29">
        <f t="shared" si="481"/>
        <v>1252.8999999999999</v>
      </c>
    </row>
    <row r="603" spans="1:17" ht="57" customHeight="1" x14ac:dyDescent="0.2">
      <c r="A603" s="22" t="s">
        <v>6</v>
      </c>
      <c r="B603" s="23">
        <v>298</v>
      </c>
      <c r="C603" s="24">
        <v>104</v>
      </c>
      <c r="D603" s="25">
        <v>11</v>
      </c>
      <c r="E603" s="26">
        <v>2</v>
      </c>
      <c r="F603" s="25" t="s">
        <v>2</v>
      </c>
      <c r="G603" s="27">
        <v>78791</v>
      </c>
      <c r="H603" s="28">
        <v>100</v>
      </c>
      <c r="I603" s="29">
        <f>I604</f>
        <v>1116.5</v>
      </c>
      <c r="J603" s="29">
        <f t="shared" ref="J603:K603" si="500">J604</f>
        <v>1154.8</v>
      </c>
      <c r="K603" s="29">
        <f t="shared" si="500"/>
        <v>1195.3</v>
      </c>
      <c r="L603" s="29"/>
      <c r="M603" s="29"/>
      <c r="N603" s="29"/>
      <c r="O603" s="29">
        <f t="shared" si="479"/>
        <v>1116.5</v>
      </c>
      <c r="P603" s="29">
        <f t="shared" si="480"/>
        <v>1154.8</v>
      </c>
      <c r="Q603" s="29">
        <f t="shared" si="481"/>
        <v>1195.3</v>
      </c>
    </row>
    <row r="604" spans="1:17" ht="22.5" x14ac:dyDescent="0.2">
      <c r="A604" s="22" t="s">
        <v>5</v>
      </c>
      <c r="B604" s="23">
        <v>298</v>
      </c>
      <c r="C604" s="24">
        <v>104</v>
      </c>
      <c r="D604" s="25">
        <v>11</v>
      </c>
      <c r="E604" s="26">
        <v>2</v>
      </c>
      <c r="F604" s="25" t="s">
        <v>2</v>
      </c>
      <c r="G604" s="27">
        <v>78791</v>
      </c>
      <c r="H604" s="28">
        <v>120</v>
      </c>
      <c r="I604" s="29">
        <v>1116.5</v>
      </c>
      <c r="J604" s="29">
        <v>1154.8</v>
      </c>
      <c r="K604" s="29">
        <v>1195.3</v>
      </c>
      <c r="L604" s="29"/>
      <c r="M604" s="29"/>
      <c r="N604" s="29"/>
      <c r="O604" s="29">
        <f t="shared" si="479"/>
        <v>1116.5</v>
      </c>
      <c r="P604" s="29">
        <f t="shared" si="480"/>
        <v>1154.8</v>
      </c>
      <c r="Q604" s="29">
        <f t="shared" si="481"/>
        <v>1195.3</v>
      </c>
    </row>
    <row r="605" spans="1:17" ht="22.5" x14ac:dyDescent="0.2">
      <c r="A605" s="22" t="s">
        <v>14</v>
      </c>
      <c r="B605" s="23">
        <v>298</v>
      </c>
      <c r="C605" s="24">
        <v>104</v>
      </c>
      <c r="D605" s="25">
        <v>11</v>
      </c>
      <c r="E605" s="26">
        <v>2</v>
      </c>
      <c r="F605" s="25" t="s">
        <v>2</v>
      </c>
      <c r="G605" s="27">
        <v>78791</v>
      </c>
      <c r="H605" s="28">
        <v>200</v>
      </c>
      <c r="I605" s="29">
        <f>I606</f>
        <v>57.6</v>
      </c>
      <c r="J605" s="29">
        <f t="shared" ref="J605:K605" si="501">J606</f>
        <v>57.6</v>
      </c>
      <c r="K605" s="29">
        <f t="shared" si="501"/>
        <v>57.6</v>
      </c>
      <c r="L605" s="29"/>
      <c r="M605" s="29"/>
      <c r="N605" s="29"/>
      <c r="O605" s="29">
        <f t="shared" si="479"/>
        <v>57.6</v>
      </c>
      <c r="P605" s="29">
        <f t="shared" si="480"/>
        <v>57.6</v>
      </c>
      <c r="Q605" s="29">
        <f t="shared" si="481"/>
        <v>57.6</v>
      </c>
    </row>
    <row r="606" spans="1:17" ht="22.5" x14ac:dyDescent="0.2">
      <c r="A606" s="22" t="s">
        <v>13</v>
      </c>
      <c r="B606" s="23">
        <v>298</v>
      </c>
      <c r="C606" s="24">
        <v>104</v>
      </c>
      <c r="D606" s="25">
        <v>11</v>
      </c>
      <c r="E606" s="26">
        <v>2</v>
      </c>
      <c r="F606" s="25" t="s">
        <v>2</v>
      </c>
      <c r="G606" s="27">
        <v>78791</v>
      </c>
      <c r="H606" s="28">
        <v>240</v>
      </c>
      <c r="I606" s="29">
        <v>57.6</v>
      </c>
      <c r="J606" s="29">
        <v>57.6</v>
      </c>
      <c r="K606" s="29">
        <v>57.6</v>
      </c>
      <c r="L606" s="29"/>
      <c r="M606" s="29"/>
      <c r="N606" s="29"/>
      <c r="O606" s="29">
        <f t="shared" si="479"/>
        <v>57.6</v>
      </c>
      <c r="P606" s="29">
        <f t="shared" si="480"/>
        <v>57.6</v>
      </c>
      <c r="Q606" s="29">
        <f t="shared" si="481"/>
        <v>57.6</v>
      </c>
    </row>
    <row r="607" spans="1:17" ht="56.25" x14ac:dyDescent="0.2">
      <c r="A607" s="32" t="s">
        <v>333</v>
      </c>
      <c r="B607" s="23">
        <v>298</v>
      </c>
      <c r="C607" s="24">
        <v>104</v>
      </c>
      <c r="D607" s="25">
        <v>11</v>
      </c>
      <c r="E607" s="26" t="s">
        <v>3</v>
      </c>
      <c r="F607" s="25" t="s">
        <v>2</v>
      </c>
      <c r="G607" s="27">
        <v>0</v>
      </c>
      <c r="H607" s="28"/>
      <c r="I607" s="29">
        <f>I616+I608</f>
        <v>21986</v>
      </c>
      <c r="J607" s="29">
        <f t="shared" ref="J607:K607" si="502">J616+J608</f>
        <v>22634.9</v>
      </c>
      <c r="K607" s="29">
        <f t="shared" si="502"/>
        <v>23456.9</v>
      </c>
      <c r="L607" s="29"/>
      <c r="M607" s="29"/>
      <c r="N607" s="29"/>
      <c r="O607" s="29">
        <f t="shared" si="479"/>
        <v>21986</v>
      </c>
      <c r="P607" s="29">
        <f t="shared" si="480"/>
        <v>22634.9</v>
      </c>
      <c r="Q607" s="29">
        <f t="shared" si="481"/>
        <v>23456.9</v>
      </c>
    </row>
    <row r="608" spans="1:17" ht="22.5" x14ac:dyDescent="0.2">
      <c r="A608" s="22" t="s">
        <v>15</v>
      </c>
      <c r="B608" s="23">
        <v>298</v>
      </c>
      <c r="C608" s="24">
        <v>104</v>
      </c>
      <c r="D608" s="25">
        <v>11</v>
      </c>
      <c r="E608" s="26">
        <v>2</v>
      </c>
      <c r="F608" s="25">
        <v>0</v>
      </c>
      <c r="G608" s="27">
        <v>0</v>
      </c>
      <c r="H608" s="28"/>
      <c r="I608" s="29">
        <f>I609</f>
        <v>21403.200000000001</v>
      </c>
      <c r="J608" s="29">
        <f t="shared" ref="J608:K608" si="503">J609</f>
        <v>22035.200000000001</v>
      </c>
      <c r="K608" s="29">
        <f t="shared" si="503"/>
        <v>22836</v>
      </c>
      <c r="L608" s="29"/>
      <c r="M608" s="29"/>
      <c r="N608" s="29"/>
      <c r="O608" s="29">
        <f t="shared" si="479"/>
        <v>21403.200000000001</v>
      </c>
      <c r="P608" s="29">
        <f t="shared" si="480"/>
        <v>22035.200000000001</v>
      </c>
      <c r="Q608" s="29">
        <f t="shared" si="481"/>
        <v>22836</v>
      </c>
    </row>
    <row r="609" spans="1:17" ht="22.5" x14ac:dyDescent="0.2">
      <c r="A609" s="22" t="s">
        <v>15</v>
      </c>
      <c r="B609" s="23">
        <v>298</v>
      </c>
      <c r="C609" s="24">
        <v>104</v>
      </c>
      <c r="D609" s="25">
        <v>11</v>
      </c>
      <c r="E609" s="26">
        <v>2</v>
      </c>
      <c r="F609" s="25">
        <v>0</v>
      </c>
      <c r="G609" s="27" t="s">
        <v>11</v>
      </c>
      <c r="H609" s="28"/>
      <c r="I609" s="29">
        <f>I610+I612+I614</f>
        <v>21403.200000000001</v>
      </c>
      <c r="J609" s="29">
        <f t="shared" ref="J609:K609" si="504">J610+J612+J614</f>
        <v>22035.200000000001</v>
      </c>
      <c r="K609" s="29">
        <f t="shared" si="504"/>
        <v>22836</v>
      </c>
      <c r="L609" s="29"/>
      <c r="M609" s="29"/>
      <c r="N609" s="29"/>
      <c r="O609" s="29">
        <f t="shared" si="479"/>
        <v>21403.200000000001</v>
      </c>
      <c r="P609" s="29">
        <f t="shared" si="480"/>
        <v>22035.200000000001</v>
      </c>
      <c r="Q609" s="29">
        <f t="shared" si="481"/>
        <v>22836</v>
      </c>
    </row>
    <row r="610" spans="1:17" ht="45" x14ac:dyDescent="0.2">
      <c r="A610" s="22" t="s">
        <v>6</v>
      </c>
      <c r="B610" s="23">
        <v>298</v>
      </c>
      <c r="C610" s="24">
        <v>104</v>
      </c>
      <c r="D610" s="25">
        <v>11</v>
      </c>
      <c r="E610" s="26">
        <v>2</v>
      </c>
      <c r="F610" s="25">
        <v>0</v>
      </c>
      <c r="G610" s="27" t="s">
        <v>11</v>
      </c>
      <c r="H610" s="28">
        <v>100</v>
      </c>
      <c r="I610" s="29">
        <f t="shared" ref="I610:K610" si="505">I611</f>
        <v>20299.8</v>
      </c>
      <c r="J610" s="29">
        <f t="shared" si="505"/>
        <v>20560.2</v>
      </c>
      <c r="K610" s="29">
        <f t="shared" si="505"/>
        <v>21245.3</v>
      </c>
      <c r="L610" s="29"/>
      <c r="M610" s="29"/>
      <c r="N610" s="29"/>
      <c r="O610" s="29">
        <f t="shared" si="479"/>
        <v>20299.8</v>
      </c>
      <c r="P610" s="29">
        <f t="shared" si="480"/>
        <v>20560.2</v>
      </c>
      <c r="Q610" s="29">
        <f t="shared" si="481"/>
        <v>21245.3</v>
      </c>
    </row>
    <row r="611" spans="1:17" ht="22.5" x14ac:dyDescent="0.2">
      <c r="A611" s="22" t="s">
        <v>5</v>
      </c>
      <c r="B611" s="23">
        <v>298</v>
      </c>
      <c r="C611" s="24">
        <v>104</v>
      </c>
      <c r="D611" s="25">
        <v>11</v>
      </c>
      <c r="E611" s="26">
        <v>2</v>
      </c>
      <c r="F611" s="25">
        <v>0</v>
      </c>
      <c r="G611" s="27" t="s">
        <v>11</v>
      </c>
      <c r="H611" s="28">
        <v>120</v>
      </c>
      <c r="I611" s="29">
        <v>20299.8</v>
      </c>
      <c r="J611" s="29">
        <v>20560.2</v>
      </c>
      <c r="K611" s="29">
        <v>21245.3</v>
      </c>
      <c r="L611" s="29"/>
      <c r="M611" s="29"/>
      <c r="N611" s="29"/>
      <c r="O611" s="29">
        <f t="shared" si="479"/>
        <v>20299.8</v>
      </c>
      <c r="P611" s="29">
        <f t="shared" si="480"/>
        <v>20560.2</v>
      </c>
      <c r="Q611" s="29">
        <f t="shared" si="481"/>
        <v>21245.3</v>
      </c>
    </row>
    <row r="612" spans="1:17" ht="22.5" x14ac:dyDescent="0.2">
      <c r="A612" s="22" t="s">
        <v>14</v>
      </c>
      <c r="B612" s="23">
        <v>298</v>
      </c>
      <c r="C612" s="24">
        <v>104</v>
      </c>
      <c r="D612" s="25">
        <v>11</v>
      </c>
      <c r="E612" s="26">
        <v>2</v>
      </c>
      <c r="F612" s="25">
        <v>0</v>
      </c>
      <c r="G612" s="27" t="s">
        <v>11</v>
      </c>
      <c r="H612" s="28">
        <v>200</v>
      </c>
      <c r="I612" s="29">
        <f t="shared" ref="I612:K612" si="506">I613</f>
        <v>1094.4000000000001</v>
      </c>
      <c r="J612" s="29">
        <f t="shared" si="506"/>
        <v>1466</v>
      </c>
      <c r="K612" s="29">
        <f t="shared" si="506"/>
        <v>1581.7</v>
      </c>
      <c r="L612" s="29"/>
      <c r="M612" s="29"/>
      <c r="N612" s="29"/>
      <c r="O612" s="29">
        <f t="shared" si="479"/>
        <v>1094.4000000000001</v>
      </c>
      <c r="P612" s="29">
        <f t="shared" si="480"/>
        <v>1466</v>
      </c>
      <c r="Q612" s="29">
        <f t="shared" si="481"/>
        <v>1581.7</v>
      </c>
    </row>
    <row r="613" spans="1:17" ht="22.5" x14ac:dyDescent="0.2">
      <c r="A613" s="22" t="s">
        <v>13</v>
      </c>
      <c r="B613" s="23">
        <v>298</v>
      </c>
      <c r="C613" s="24">
        <v>104</v>
      </c>
      <c r="D613" s="25">
        <v>11</v>
      </c>
      <c r="E613" s="26">
        <v>2</v>
      </c>
      <c r="F613" s="25">
        <v>0</v>
      </c>
      <c r="G613" s="27" t="s">
        <v>11</v>
      </c>
      <c r="H613" s="28">
        <v>240</v>
      </c>
      <c r="I613" s="29">
        <v>1094.4000000000001</v>
      </c>
      <c r="J613" s="29">
        <v>1466</v>
      </c>
      <c r="K613" s="29">
        <v>1581.7</v>
      </c>
      <c r="L613" s="29"/>
      <c r="M613" s="29"/>
      <c r="N613" s="29"/>
      <c r="O613" s="29">
        <f t="shared" si="479"/>
        <v>1094.4000000000001</v>
      </c>
      <c r="P613" s="29">
        <f t="shared" si="480"/>
        <v>1466</v>
      </c>
      <c r="Q613" s="29">
        <f t="shared" si="481"/>
        <v>1581.7</v>
      </c>
    </row>
    <row r="614" spans="1:17" x14ac:dyDescent="0.2">
      <c r="A614" s="22" t="s">
        <v>72</v>
      </c>
      <c r="B614" s="23">
        <v>298</v>
      </c>
      <c r="C614" s="24">
        <v>104</v>
      </c>
      <c r="D614" s="25">
        <v>11</v>
      </c>
      <c r="E614" s="26">
        <v>2</v>
      </c>
      <c r="F614" s="25">
        <v>0</v>
      </c>
      <c r="G614" s="27" t="s">
        <v>11</v>
      </c>
      <c r="H614" s="28">
        <v>800</v>
      </c>
      <c r="I614" s="29">
        <f t="shared" ref="I614:K614" si="507">I615</f>
        <v>9</v>
      </c>
      <c r="J614" s="29">
        <f t="shared" si="507"/>
        <v>9</v>
      </c>
      <c r="K614" s="29">
        <f t="shared" si="507"/>
        <v>9</v>
      </c>
      <c r="L614" s="29"/>
      <c r="M614" s="29"/>
      <c r="N614" s="29"/>
      <c r="O614" s="29">
        <f t="shared" si="479"/>
        <v>9</v>
      </c>
      <c r="P614" s="29">
        <f t="shared" si="480"/>
        <v>9</v>
      </c>
      <c r="Q614" s="29">
        <f t="shared" si="481"/>
        <v>9</v>
      </c>
    </row>
    <row r="615" spans="1:17" x14ac:dyDescent="0.2">
      <c r="A615" s="22" t="s">
        <v>71</v>
      </c>
      <c r="B615" s="23">
        <v>298</v>
      </c>
      <c r="C615" s="24">
        <v>104</v>
      </c>
      <c r="D615" s="25">
        <v>11</v>
      </c>
      <c r="E615" s="26">
        <v>2</v>
      </c>
      <c r="F615" s="25">
        <v>0</v>
      </c>
      <c r="G615" s="27" t="s">
        <v>11</v>
      </c>
      <c r="H615" s="28">
        <v>850</v>
      </c>
      <c r="I615" s="29">
        <v>9</v>
      </c>
      <c r="J615" s="29">
        <v>9</v>
      </c>
      <c r="K615" s="29">
        <v>9</v>
      </c>
      <c r="L615" s="29"/>
      <c r="M615" s="29"/>
      <c r="N615" s="29"/>
      <c r="O615" s="29">
        <f t="shared" si="479"/>
        <v>9</v>
      </c>
      <c r="P615" s="29">
        <f t="shared" si="480"/>
        <v>9</v>
      </c>
      <c r="Q615" s="29">
        <f t="shared" si="481"/>
        <v>9</v>
      </c>
    </row>
    <row r="616" spans="1:17" x14ac:dyDescent="0.2">
      <c r="A616" s="32" t="s">
        <v>364</v>
      </c>
      <c r="B616" s="23">
        <v>298</v>
      </c>
      <c r="C616" s="24">
        <v>104</v>
      </c>
      <c r="D616" s="25">
        <v>11</v>
      </c>
      <c r="E616" s="26">
        <v>5</v>
      </c>
      <c r="F616" s="25">
        <v>0</v>
      </c>
      <c r="G616" s="27">
        <v>0</v>
      </c>
      <c r="H616" s="28"/>
      <c r="I616" s="29">
        <f>I617</f>
        <v>582.79999999999995</v>
      </c>
      <c r="J616" s="29">
        <f t="shared" ref="J616:K616" si="508">J617</f>
        <v>599.70000000000005</v>
      </c>
      <c r="K616" s="29">
        <f t="shared" si="508"/>
        <v>620.9</v>
      </c>
      <c r="L616" s="29"/>
      <c r="M616" s="29"/>
      <c r="N616" s="29"/>
      <c r="O616" s="29">
        <f t="shared" si="479"/>
        <v>582.79999999999995</v>
      </c>
      <c r="P616" s="29">
        <f t="shared" si="480"/>
        <v>599.70000000000005</v>
      </c>
      <c r="Q616" s="29">
        <f t="shared" si="481"/>
        <v>620.9</v>
      </c>
    </row>
    <row r="617" spans="1:17" ht="22.5" x14ac:dyDescent="0.2">
      <c r="A617" s="22" t="s">
        <v>95</v>
      </c>
      <c r="B617" s="23">
        <v>298</v>
      </c>
      <c r="C617" s="24">
        <v>104</v>
      </c>
      <c r="D617" s="25">
        <v>11</v>
      </c>
      <c r="E617" s="26">
        <v>5</v>
      </c>
      <c r="F617" s="25" t="s">
        <v>2</v>
      </c>
      <c r="G617" s="27" t="s">
        <v>94</v>
      </c>
      <c r="H617" s="28" t="s">
        <v>7</v>
      </c>
      <c r="I617" s="29">
        <f>I618+I620</f>
        <v>582.79999999999995</v>
      </c>
      <c r="J617" s="29">
        <f t="shared" ref="J617:K617" si="509">J618+J620</f>
        <v>599.70000000000005</v>
      </c>
      <c r="K617" s="29">
        <f t="shared" si="509"/>
        <v>620.9</v>
      </c>
      <c r="L617" s="29"/>
      <c r="M617" s="29"/>
      <c r="N617" s="29"/>
      <c r="O617" s="29">
        <f t="shared" si="479"/>
        <v>582.79999999999995</v>
      </c>
      <c r="P617" s="29">
        <f t="shared" si="480"/>
        <v>599.70000000000005</v>
      </c>
      <c r="Q617" s="29">
        <f t="shared" si="481"/>
        <v>620.9</v>
      </c>
    </row>
    <row r="618" spans="1:17" ht="45" x14ac:dyDescent="0.2">
      <c r="A618" s="22" t="s">
        <v>6</v>
      </c>
      <c r="B618" s="23">
        <v>298</v>
      </c>
      <c r="C618" s="24">
        <v>104</v>
      </c>
      <c r="D618" s="25">
        <v>11</v>
      </c>
      <c r="E618" s="26">
        <v>5</v>
      </c>
      <c r="F618" s="25" t="s">
        <v>2</v>
      </c>
      <c r="G618" s="27" t="s">
        <v>94</v>
      </c>
      <c r="H618" s="28">
        <v>100</v>
      </c>
      <c r="I618" s="29">
        <f>I619</f>
        <v>487.2</v>
      </c>
      <c r="J618" s="29">
        <f t="shared" ref="J618:K618" si="510">J619</f>
        <v>504</v>
      </c>
      <c r="K618" s="29">
        <f t="shared" si="510"/>
        <v>522</v>
      </c>
      <c r="L618" s="29"/>
      <c r="M618" s="29"/>
      <c r="N618" s="29"/>
      <c r="O618" s="29">
        <f t="shared" si="479"/>
        <v>487.2</v>
      </c>
      <c r="P618" s="29">
        <f t="shared" si="480"/>
        <v>504</v>
      </c>
      <c r="Q618" s="29">
        <f t="shared" si="481"/>
        <v>522</v>
      </c>
    </row>
    <row r="619" spans="1:17" ht="22.5" x14ac:dyDescent="0.2">
      <c r="A619" s="22" t="s">
        <v>5</v>
      </c>
      <c r="B619" s="23">
        <v>298</v>
      </c>
      <c r="C619" s="24">
        <v>104</v>
      </c>
      <c r="D619" s="25">
        <v>11</v>
      </c>
      <c r="E619" s="26">
        <v>5</v>
      </c>
      <c r="F619" s="25" t="s">
        <v>2</v>
      </c>
      <c r="G619" s="27" t="s">
        <v>94</v>
      </c>
      <c r="H619" s="28">
        <v>120</v>
      </c>
      <c r="I619" s="29">
        <v>487.2</v>
      </c>
      <c r="J619" s="29">
        <v>504</v>
      </c>
      <c r="K619" s="29">
        <v>522</v>
      </c>
      <c r="L619" s="29"/>
      <c r="M619" s="29"/>
      <c r="N619" s="29"/>
      <c r="O619" s="29">
        <f t="shared" si="479"/>
        <v>487.2</v>
      </c>
      <c r="P619" s="29">
        <f t="shared" si="480"/>
        <v>504</v>
      </c>
      <c r="Q619" s="29">
        <f t="shared" si="481"/>
        <v>522</v>
      </c>
    </row>
    <row r="620" spans="1:17" ht="22.5" x14ac:dyDescent="0.2">
      <c r="A620" s="22" t="s">
        <v>14</v>
      </c>
      <c r="B620" s="23">
        <v>298</v>
      </c>
      <c r="C620" s="24">
        <v>104</v>
      </c>
      <c r="D620" s="25">
        <v>11</v>
      </c>
      <c r="E620" s="26">
        <v>5</v>
      </c>
      <c r="F620" s="25" t="s">
        <v>2</v>
      </c>
      <c r="G620" s="27" t="s">
        <v>94</v>
      </c>
      <c r="H620" s="28">
        <v>200</v>
      </c>
      <c r="I620" s="29">
        <f>I621</f>
        <v>95.6</v>
      </c>
      <c r="J620" s="29">
        <f t="shared" ref="J620:K620" si="511">J621</f>
        <v>95.7</v>
      </c>
      <c r="K620" s="29">
        <f t="shared" si="511"/>
        <v>98.9</v>
      </c>
      <c r="L620" s="29"/>
      <c r="M620" s="29"/>
      <c r="N620" s="29"/>
      <c r="O620" s="29">
        <f t="shared" si="479"/>
        <v>95.6</v>
      </c>
      <c r="P620" s="29">
        <f t="shared" si="480"/>
        <v>95.7</v>
      </c>
      <c r="Q620" s="29">
        <f t="shared" si="481"/>
        <v>98.9</v>
      </c>
    </row>
    <row r="621" spans="1:17" ht="22.5" x14ac:dyDescent="0.2">
      <c r="A621" s="22" t="s">
        <v>13</v>
      </c>
      <c r="B621" s="23">
        <v>298</v>
      </c>
      <c r="C621" s="24">
        <v>104</v>
      </c>
      <c r="D621" s="25">
        <v>11</v>
      </c>
      <c r="E621" s="26">
        <v>5</v>
      </c>
      <c r="F621" s="25" t="s">
        <v>2</v>
      </c>
      <c r="G621" s="27" t="s">
        <v>94</v>
      </c>
      <c r="H621" s="28">
        <v>240</v>
      </c>
      <c r="I621" s="29">
        <v>95.6</v>
      </c>
      <c r="J621" s="29">
        <v>95.7</v>
      </c>
      <c r="K621" s="29">
        <v>98.9</v>
      </c>
      <c r="L621" s="29"/>
      <c r="M621" s="29"/>
      <c r="N621" s="29"/>
      <c r="O621" s="29">
        <f t="shared" si="479"/>
        <v>95.6</v>
      </c>
      <c r="P621" s="29">
        <f t="shared" si="480"/>
        <v>95.7</v>
      </c>
      <c r="Q621" s="29">
        <f t="shared" si="481"/>
        <v>98.9</v>
      </c>
    </row>
    <row r="622" spans="1:17" x14ac:dyDescent="0.2">
      <c r="A622" s="22" t="s">
        <v>92</v>
      </c>
      <c r="B622" s="23">
        <v>298</v>
      </c>
      <c r="C622" s="24">
        <v>105</v>
      </c>
      <c r="D622" s="25" t="s">
        <v>7</v>
      </c>
      <c r="E622" s="26" t="s">
        <v>7</v>
      </c>
      <c r="F622" s="25" t="s">
        <v>7</v>
      </c>
      <c r="G622" s="27" t="s">
        <v>7</v>
      </c>
      <c r="H622" s="28" t="s">
        <v>7</v>
      </c>
      <c r="I622" s="29">
        <f>I623</f>
        <v>10.4</v>
      </c>
      <c r="J622" s="29">
        <f t="shared" ref="J622:K622" si="512">J623</f>
        <v>11.2</v>
      </c>
      <c r="K622" s="29">
        <f t="shared" si="512"/>
        <v>113.4</v>
      </c>
      <c r="L622" s="29"/>
      <c r="M622" s="29"/>
      <c r="N622" s="29"/>
      <c r="O622" s="29">
        <f t="shared" si="479"/>
        <v>10.4</v>
      </c>
      <c r="P622" s="29">
        <f t="shared" si="480"/>
        <v>11.2</v>
      </c>
      <c r="Q622" s="29">
        <f t="shared" si="481"/>
        <v>113.4</v>
      </c>
    </row>
    <row r="623" spans="1:17" ht="54.6" customHeight="1" x14ac:dyDescent="0.2">
      <c r="A623" s="32" t="s">
        <v>333</v>
      </c>
      <c r="B623" s="23">
        <v>298</v>
      </c>
      <c r="C623" s="24">
        <v>105</v>
      </c>
      <c r="D623" s="25">
        <v>11</v>
      </c>
      <c r="E623" s="26">
        <v>0</v>
      </c>
      <c r="F623" s="25" t="s">
        <v>2</v>
      </c>
      <c r="G623" s="27" t="s">
        <v>9</v>
      </c>
      <c r="H623" s="28"/>
      <c r="I623" s="29">
        <f>I624</f>
        <v>10.4</v>
      </c>
      <c r="J623" s="29">
        <f t="shared" ref="J623:K623" si="513">J624</f>
        <v>11.2</v>
      </c>
      <c r="K623" s="29">
        <f t="shared" si="513"/>
        <v>113.4</v>
      </c>
      <c r="L623" s="29"/>
      <c r="M623" s="29"/>
      <c r="N623" s="29"/>
      <c r="O623" s="29">
        <f t="shared" si="479"/>
        <v>10.4</v>
      </c>
      <c r="P623" s="29">
        <f t="shared" si="480"/>
        <v>11.2</v>
      </c>
      <c r="Q623" s="29">
        <f t="shared" si="481"/>
        <v>113.4</v>
      </c>
    </row>
    <row r="624" spans="1:17" ht="23.1" customHeight="1" x14ac:dyDescent="0.2">
      <c r="A624" s="32" t="s">
        <v>362</v>
      </c>
      <c r="B624" s="23">
        <v>298</v>
      </c>
      <c r="C624" s="24">
        <v>105</v>
      </c>
      <c r="D624" s="25">
        <v>11</v>
      </c>
      <c r="E624" s="26">
        <v>2</v>
      </c>
      <c r="F624" s="25" t="s">
        <v>2</v>
      </c>
      <c r="G624" s="27" t="s">
        <v>9</v>
      </c>
      <c r="H624" s="28" t="s">
        <v>7</v>
      </c>
      <c r="I624" s="29">
        <f>I625</f>
        <v>10.4</v>
      </c>
      <c r="J624" s="29">
        <f t="shared" ref="J624:K624" si="514">J625</f>
        <v>11.2</v>
      </c>
      <c r="K624" s="29">
        <f t="shared" si="514"/>
        <v>113.4</v>
      </c>
      <c r="L624" s="29"/>
      <c r="M624" s="29"/>
      <c r="N624" s="29"/>
      <c r="O624" s="29">
        <f t="shared" si="479"/>
        <v>10.4</v>
      </c>
      <c r="P624" s="29">
        <f t="shared" si="480"/>
        <v>11.2</v>
      </c>
      <c r="Q624" s="29">
        <f t="shared" si="481"/>
        <v>113.4</v>
      </c>
    </row>
    <row r="625" spans="1:17" ht="41.1" customHeight="1" x14ac:dyDescent="0.2">
      <c r="A625" s="22" t="s">
        <v>91</v>
      </c>
      <c r="B625" s="23">
        <v>298</v>
      </c>
      <c r="C625" s="24">
        <v>105</v>
      </c>
      <c r="D625" s="25">
        <v>11</v>
      </c>
      <c r="E625" s="26">
        <v>2</v>
      </c>
      <c r="F625" s="25" t="s">
        <v>2</v>
      </c>
      <c r="G625" s="27" t="s">
        <v>90</v>
      </c>
      <c r="H625" s="28" t="s">
        <v>7</v>
      </c>
      <c r="I625" s="29">
        <f>I626</f>
        <v>10.4</v>
      </c>
      <c r="J625" s="29">
        <f t="shared" ref="J625:K625" si="515">J626</f>
        <v>11.2</v>
      </c>
      <c r="K625" s="29">
        <f t="shared" si="515"/>
        <v>113.4</v>
      </c>
      <c r="L625" s="29"/>
      <c r="M625" s="29"/>
      <c r="N625" s="29"/>
      <c r="O625" s="29">
        <f t="shared" si="479"/>
        <v>10.4</v>
      </c>
      <c r="P625" s="29">
        <f t="shared" si="480"/>
        <v>11.2</v>
      </c>
      <c r="Q625" s="29">
        <f t="shared" si="481"/>
        <v>113.4</v>
      </c>
    </row>
    <row r="626" spans="1:17" ht="28.5" customHeight="1" x14ac:dyDescent="0.2">
      <c r="A626" s="22" t="s">
        <v>14</v>
      </c>
      <c r="B626" s="23">
        <v>298</v>
      </c>
      <c r="C626" s="24">
        <v>105</v>
      </c>
      <c r="D626" s="25">
        <v>11</v>
      </c>
      <c r="E626" s="26">
        <v>2</v>
      </c>
      <c r="F626" s="25" t="s">
        <v>2</v>
      </c>
      <c r="G626" s="27" t="s">
        <v>90</v>
      </c>
      <c r="H626" s="28">
        <v>200</v>
      </c>
      <c r="I626" s="29">
        <f>I627</f>
        <v>10.4</v>
      </c>
      <c r="J626" s="29">
        <f t="shared" ref="J626:K626" si="516">J627</f>
        <v>11.2</v>
      </c>
      <c r="K626" s="29">
        <f t="shared" si="516"/>
        <v>113.4</v>
      </c>
      <c r="L626" s="29"/>
      <c r="M626" s="29"/>
      <c r="N626" s="29"/>
      <c r="O626" s="29">
        <f t="shared" si="479"/>
        <v>10.4</v>
      </c>
      <c r="P626" s="29">
        <f t="shared" si="480"/>
        <v>11.2</v>
      </c>
      <c r="Q626" s="29">
        <f t="shared" si="481"/>
        <v>113.4</v>
      </c>
    </row>
    <row r="627" spans="1:17" ht="26.45" customHeight="1" x14ac:dyDescent="0.2">
      <c r="A627" s="22" t="s">
        <v>13</v>
      </c>
      <c r="B627" s="23">
        <v>298</v>
      </c>
      <c r="C627" s="24">
        <v>105</v>
      </c>
      <c r="D627" s="25">
        <v>11</v>
      </c>
      <c r="E627" s="26">
        <v>2</v>
      </c>
      <c r="F627" s="25" t="s">
        <v>2</v>
      </c>
      <c r="G627" s="27" t="s">
        <v>90</v>
      </c>
      <c r="H627" s="28">
        <v>240</v>
      </c>
      <c r="I627" s="29">
        <v>10.4</v>
      </c>
      <c r="J627" s="29">
        <v>11.2</v>
      </c>
      <c r="K627" s="29">
        <v>113.4</v>
      </c>
      <c r="L627" s="29"/>
      <c r="M627" s="29"/>
      <c r="N627" s="29"/>
      <c r="O627" s="29">
        <f t="shared" si="479"/>
        <v>10.4</v>
      </c>
      <c r="P627" s="29">
        <f t="shared" si="480"/>
        <v>11.2</v>
      </c>
      <c r="Q627" s="29">
        <f t="shared" si="481"/>
        <v>113.4</v>
      </c>
    </row>
    <row r="628" spans="1:17" x14ac:dyDescent="0.2">
      <c r="A628" s="22" t="s">
        <v>89</v>
      </c>
      <c r="B628" s="23">
        <v>298</v>
      </c>
      <c r="C628" s="24">
        <v>113</v>
      </c>
      <c r="D628" s="25" t="s">
        <v>7</v>
      </c>
      <c r="E628" s="26" t="s">
        <v>7</v>
      </c>
      <c r="F628" s="25" t="s">
        <v>7</v>
      </c>
      <c r="G628" s="27" t="s">
        <v>7</v>
      </c>
      <c r="H628" s="28" t="s">
        <v>7</v>
      </c>
      <c r="I628" s="29">
        <f>I633+I629</f>
        <v>3568.3999999999996</v>
      </c>
      <c r="J628" s="29">
        <f t="shared" ref="J628:K628" si="517">J633+J629</f>
        <v>1904.5</v>
      </c>
      <c r="K628" s="29">
        <f t="shared" si="517"/>
        <v>1889.9</v>
      </c>
      <c r="L628" s="29"/>
      <c r="M628" s="29"/>
      <c r="N628" s="29"/>
      <c r="O628" s="29">
        <f t="shared" si="479"/>
        <v>3568.3999999999996</v>
      </c>
      <c r="P628" s="29">
        <f t="shared" si="480"/>
        <v>1904.5</v>
      </c>
      <c r="Q628" s="29">
        <f t="shared" si="481"/>
        <v>1889.9</v>
      </c>
    </row>
    <row r="629" spans="1:17" ht="45" x14ac:dyDescent="0.2">
      <c r="A629" s="32" t="s">
        <v>342</v>
      </c>
      <c r="B629" s="23">
        <v>298</v>
      </c>
      <c r="C629" s="24">
        <v>113</v>
      </c>
      <c r="D629" s="25">
        <v>8</v>
      </c>
      <c r="E629" s="26">
        <v>0</v>
      </c>
      <c r="F629" s="25">
        <v>0</v>
      </c>
      <c r="G629" s="27">
        <v>0</v>
      </c>
      <c r="H629" s="28"/>
      <c r="I629" s="29">
        <f>I630</f>
        <v>10</v>
      </c>
      <c r="J629" s="29">
        <f t="shared" ref="J629:K629" si="518">J630</f>
        <v>10</v>
      </c>
      <c r="K629" s="29">
        <f t="shared" si="518"/>
        <v>10</v>
      </c>
      <c r="L629" s="29"/>
      <c r="M629" s="29"/>
      <c r="N629" s="29"/>
      <c r="O629" s="29">
        <f t="shared" si="479"/>
        <v>10</v>
      </c>
      <c r="P629" s="29">
        <f t="shared" si="480"/>
        <v>10</v>
      </c>
      <c r="Q629" s="29">
        <f t="shared" si="481"/>
        <v>10</v>
      </c>
    </row>
    <row r="630" spans="1:17" ht="22.5" x14ac:dyDescent="0.2">
      <c r="A630" s="22" t="s">
        <v>350</v>
      </c>
      <c r="B630" s="23">
        <v>298</v>
      </c>
      <c r="C630" s="24">
        <v>113</v>
      </c>
      <c r="D630" s="25">
        <v>8</v>
      </c>
      <c r="E630" s="26" t="s">
        <v>3</v>
      </c>
      <c r="F630" s="25" t="s">
        <v>2</v>
      </c>
      <c r="G630" s="27">
        <v>80410</v>
      </c>
      <c r="H630" s="35"/>
      <c r="I630" s="29">
        <f>I631</f>
        <v>10</v>
      </c>
      <c r="J630" s="29">
        <f t="shared" ref="J630:K631" si="519">J631</f>
        <v>10</v>
      </c>
      <c r="K630" s="29">
        <f t="shared" si="519"/>
        <v>10</v>
      </c>
      <c r="L630" s="29"/>
      <c r="M630" s="29"/>
      <c r="N630" s="29"/>
      <c r="O630" s="29">
        <f t="shared" si="479"/>
        <v>10</v>
      </c>
      <c r="P630" s="29">
        <f t="shared" si="480"/>
        <v>10</v>
      </c>
      <c r="Q630" s="29">
        <f t="shared" si="481"/>
        <v>10</v>
      </c>
    </row>
    <row r="631" spans="1:17" ht="22.5" x14ac:dyDescent="0.2">
      <c r="A631" s="22" t="s">
        <v>14</v>
      </c>
      <c r="B631" s="23">
        <v>298</v>
      </c>
      <c r="C631" s="24">
        <v>113</v>
      </c>
      <c r="D631" s="25">
        <v>8</v>
      </c>
      <c r="E631" s="26" t="s">
        <v>3</v>
      </c>
      <c r="F631" s="25" t="s">
        <v>2</v>
      </c>
      <c r="G631" s="27">
        <v>80410</v>
      </c>
      <c r="H631" s="28">
        <v>200</v>
      </c>
      <c r="I631" s="29">
        <f>I632</f>
        <v>10</v>
      </c>
      <c r="J631" s="29">
        <f t="shared" si="519"/>
        <v>10</v>
      </c>
      <c r="K631" s="29">
        <f t="shared" si="519"/>
        <v>10</v>
      </c>
      <c r="L631" s="29"/>
      <c r="M631" s="29"/>
      <c r="N631" s="29"/>
      <c r="O631" s="29">
        <f t="shared" si="479"/>
        <v>10</v>
      </c>
      <c r="P631" s="29">
        <f t="shared" si="480"/>
        <v>10</v>
      </c>
      <c r="Q631" s="29">
        <f t="shared" si="481"/>
        <v>10</v>
      </c>
    </row>
    <row r="632" spans="1:17" ht="22.5" x14ac:dyDescent="0.2">
      <c r="A632" s="22" t="s">
        <v>13</v>
      </c>
      <c r="B632" s="23">
        <v>298</v>
      </c>
      <c r="C632" s="24">
        <v>113</v>
      </c>
      <c r="D632" s="25">
        <v>8</v>
      </c>
      <c r="E632" s="26" t="s">
        <v>3</v>
      </c>
      <c r="F632" s="25" t="s">
        <v>2</v>
      </c>
      <c r="G632" s="27">
        <v>80410</v>
      </c>
      <c r="H632" s="28">
        <v>240</v>
      </c>
      <c r="I632" s="29">
        <v>10</v>
      </c>
      <c r="J632" s="29">
        <v>10</v>
      </c>
      <c r="K632" s="29">
        <v>10</v>
      </c>
      <c r="L632" s="29"/>
      <c r="M632" s="29"/>
      <c r="N632" s="29"/>
      <c r="O632" s="29">
        <f t="shared" si="479"/>
        <v>10</v>
      </c>
      <c r="P632" s="29">
        <f t="shared" si="480"/>
        <v>10</v>
      </c>
      <c r="Q632" s="29">
        <f t="shared" si="481"/>
        <v>10</v>
      </c>
    </row>
    <row r="633" spans="1:17" ht="48.6" customHeight="1" x14ac:dyDescent="0.2">
      <c r="A633" s="32" t="s">
        <v>333</v>
      </c>
      <c r="B633" s="23">
        <v>298</v>
      </c>
      <c r="C633" s="24">
        <v>113</v>
      </c>
      <c r="D633" s="25">
        <v>11</v>
      </c>
      <c r="E633" s="26" t="s">
        <v>3</v>
      </c>
      <c r="F633" s="25" t="s">
        <v>2</v>
      </c>
      <c r="G633" s="27" t="s">
        <v>9</v>
      </c>
      <c r="H633" s="28" t="s">
        <v>7</v>
      </c>
      <c r="I633" s="29">
        <f>I652+I656+I638+I645+I634</f>
        <v>3558.3999999999996</v>
      </c>
      <c r="J633" s="29">
        <f t="shared" ref="J633:K633" si="520">J652+J656+J638+J645+J634</f>
        <v>1894.5</v>
      </c>
      <c r="K633" s="29">
        <f t="shared" si="520"/>
        <v>1879.9</v>
      </c>
      <c r="L633" s="29"/>
      <c r="M633" s="29"/>
      <c r="N633" s="29"/>
      <c r="O633" s="29">
        <f t="shared" si="479"/>
        <v>3558.3999999999996</v>
      </c>
      <c r="P633" s="29">
        <f t="shared" si="480"/>
        <v>1894.5</v>
      </c>
      <c r="Q633" s="29">
        <f t="shared" si="481"/>
        <v>1879.9</v>
      </c>
    </row>
    <row r="634" spans="1:17" ht="29.45" customHeight="1" x14ac:dyDescent="0.2">
      <c r="A634" s="32" t="s">
        <v>361</v>
      </c>
      <c r="B634" s="23">
        <v>298</v>
      </c>
      <c r="C634" s="24">
        <v>113</v>
      </c>
      <c r="D634" s="25">
        <v>11</v>
      </c>
      <c r="E634" s="26">
        <v>1</v>
      </c>
      <c r="F634" s="25">
        <v>0</v>
      </c>
      <c r="G634" s="27">
        <v>0</v>
      </c>
      <c r="H634" s="28"/>
      <c r="I634" s="29">
        <f>I635</f>
        <v>1462.7</v>
      </c>
      <c r="J634" s="29">
        <f t="shared" ref="J634:K634" si="521">J635</f>
        <v>1462.7</v>
      </c>
      <c r="K634" s="29">
        <f t="shared" si="521"/>
        <v>1462.7</v>
      </c>
      <c r="L634" s="29"/>
      <c r="M634" s="29"/>
      <c r="N634" s="29"/>
      <c r="O634" s="29">
        <f t="shared" si="479"/>
        <v>1462.7</v>
      </c>
      <c r="P634" s="29">
        <f t="shared" si="480"/>
        <v>1462.7</v>
      </c>
      <c r="Q634" s="29">
        <f t="shared" si="481"/>
        <v>1462.7</v>
      </c>
    </row>
    <row r="635" spans="1:17" ht="22.5" x14ac:dyDescent="0.2">
      <c r="A635" s="22" t="s">
        <v>84</v>
      </c>
      <c r="B635" s="23">
        <v>298</v>
      </c>
      <c r="C635" s="24">
        <v>113</v>
      </c>
      <c r="D635" s="25">
        <v>11</v>
      </c>
      <c r="E635" s="26">
        <v>1</v>
      </c>
      <c r="F635" s="25" t="s">
        <v>2</v>
      </c>
      <c r="G635" s="27" t="s">
        <v>83</v>
      </c>
      <c r="H635" s="28" t="s">
        <v>7</v>
      </c>
      <c r="I635" s="29">
        <f>I636</f>
        <v>1462.7</v>
      </c>
      <c r="J635" s="29">
        <f t="shared" ref="J635:K636" si="522">J636</f>
        <v>1462.7</v>
      </c>
      <c r="K635" s="29">
        <f t="shared" si="522"/>
        <v>1462.7</v>
      </c>
      <c r="L635" s="29"/>
      <c r="M635" s="29"/>
      <c r="N635" s="29"/>
      <c r="O635" s="29">
        <f t="shared" si="479"/>
        <v>1462.7</v>
      </c>
      <c r="P635" s="29">
        <f t="shared" si="480"/>
        <v>1462.7</v>
      </c>
      <c r="Q635" s="29">
        <f t="shared" si="481"/>
        <v>1462.7</v>
      </c>
    </row>
    <row r="636" spans="1:17" ht="22.5" x14ac:dyDescent="0.2">
      <c r="A636" s="22" t="s">
        <v>14</v>
      </c>
      <c r="B636" s="23">
        <v>298</v>
      </c>
      <c r="C636" s="24">
        <v>113</v>
      </c>
      <c r="D636" s="25">
        <v>11</v>
      </c>
      <c r="E636" s="26">
        <v>1</v>
      </c>
      <c r="F636" s="25" t="s">
        <v>2</v>
      </c>
      <c r="G636" s="27" t="s">
        <v>83</v>
      </c>
      <c r="H636" s="28">
        <v>200</v>
      </c>
      <c r="I636" s="29">
        <f>I637</f>
        <v>1462.7</v>
      </c>
      <c r="J636" s="29">
        <f t="shared" si="522"/>
        <v>1462.7</v>
      </c>
      <c r="K636" s="29">
        <f t="shared" si="522"/>
        <v>1462.7</v>
      </c>
      <c r="L636" s="29"/>
      <c r="M636" s="29"/>
      <c r="N636" s="29"/>
      <c r="O636" s="29">
        <f t="shared" si="479"/>
        <v>1462.7</v>
      </c>
      <c r="P636" s="29">
        <f t="shared" si="480"/>
        <v>1462.7</v>
      </c>
      <c r="Q636" s="29">
        <f t="shared" si="481"/>
        <v>1462.7</v>
      </c>
    </row>
    <row r="637" spans="1:17" ht="22.5" x14ac:dyDescent="0.2">
      <c r="A637" s="22" t="s">
        <v>13</v>
      </c>
      <c r="B637" s="23">
        <v>298</v>
      </c>
      <c r="C637" s="24">
        <v>113</v>
      </c>
      <c r="D637" s="25">
        <v>11</v>
      </c>
      <c r="E637" s="26">
        <v>1</v>
      </c>
      <c r="F637" s="25" t="s">
        <v>2</v>
      </c>
      <c r="G637" s="27" t="s">
        <v>83</v>
      </c>
      <c r="H637" s="28">
        <v>240</v>
      </c>
      <c r="I637" s="29">
        <v>1462.7</v>
      </c>
      <c r="J637" s="29">
        <v>1462.7</v>
      </c>
      <c r="K637" s="29">
        <v>1462.7</v>
      </c>
      <c r="L637" s="29"/>
      <c r="M637" s="29"/>
      <c r="N637" s="29"/>
      <c r="O637" s="29">
        <f t="shared" si="479"/>
        <v>1462.7</v>
      </c>
      <c r="P637" s="29">
        <f t="shared" si="480"/>
        <v>1462.7</v>
      </c>
      <c r="Q637" s="29">
        <f t="shared" si="481"/>
        <v>1462.7</v>
      </c>
    </row>
    <row r="638" spans="1:17" ht="22.5" x14ac:dyDescent="0.2">
      <c r="A638" s="32" t="s">
        <v>362</v>
      </c>
      <c r="B638" s="23">
        <v>298</v>
      </c>
      <c r="C638" s="24">
        <v>113</v>
      </c>
      <c r="D638" s="25">
        <v>11</v>
      </c>
      <c r="E638" s="26">
        <v>2</v>
      </c>
      <c r="F638" s="25" t="s">
        <v>2</v>
      </c>
      <c r="G638" s="27">
        <v>0</v>
      </c>
      <c r="H638" s="28"/>
      <c r="I638" s="29">
        <f>I639+I642</f>
        <v>105</v>
      </c>
      <c r="J638" s="29">
        <f t="shared" ref="J638:K638" si="523">J639+J642</f>
        <v>105</v>
      </c>
      <c r="K638" s="29">
        <f t="shared" si="523"/>
        <v>105</v>
      </c>
      <c r="L638" s="29"/>
      <c r="M638" s="29"/>
      <c r="N638" s="29"/>
      <c r="O638" s="29">
        <f t="shared" si="479"/>
        <v>105</v>
      </c>
      <c r="P638" s="29">
        <f t="shared" si="480"/>
        <v>105</v>
      </c>
      <c r="Q638" s="29">
        <f t="shared" si="481"/>
        <v>105</v>
      </c>
    </row>
    <row r="639" spans="1:17" ht="22.5" x14ac:dyDescent="0.2">
      <c r="A639" s="22" t="s">
        <v>88</v>
      </c>
      <c r="B639" s="23">
        <v>298</v>
      </c>
      <c r="C639" s="24">
        <v>113</v>
      </c>
      <c r="D639" s="25">
        <v>11</v>
      </c>
      <c r="E639" s="26">
        <v>2</v>
      </c>
      <c r="F639" s="25" t="s">
        <v>2</v>
      </c>
      <c r="G639" s="27" t="s">
        <v>87</v>
      </c>
      <c r="H639" s="28" t="s">
        <v>7</v>
      </c>
      <c r="I639" s="29">
        <f t="shared" ref="I639:K640" si="524">I640</f>
        <v>65</v>
      </c>
      <c r="J639" s="29">
        <f t="shared" si="524"/>
        <v>65</v>
      </c>
      <c r="K639" s="29">
        <f t="shared" si="524"/>
        <v>65</v>
      </c>
      <c r="L639" s="29"/>
      <c r="M639" s="29"/>
      <c r="N639" s="29"/>
      <c r="O639" s="29">
        <f t="shared" si="479"/>
        <v>65</v>
      </c>
      <c r="P639" s="29">
        <f t="shared" si="480"/>
        <v>65</v>
      </c>
      <c r="Q639" s="29">
        <f t="shared" si="481"/>
        <v>65</v>
      </c>
    </row>
    <row r="640" spans="1:17" x14ac:dyDescent="0.2">
      <c r="A640" s="22" t="s">
        <v>72</v>
      </c>
      <c r="B640" s="23">
        <v>298</v>
      </c>
      <c r="C640" s="24">
        <v>113</v>
      </c>
      <c r="D640" s="25">
        <v>11</v>
      </c>
      <c r="E640" s="26">
        <v>2</v>
      </c>
      <c r="F640" s="25" t="s">
        <v>2</v>
      </c>
      <c r="G640" s="27" t="s">
        <v>87</v>
      </c>
      <c r="H640" s="28">
        <v>800</v>
      </c>
      <c r="I640" s="29">
        <f t="shared" si="524"/>
        <v>65</v>
      </c>
      <c r="J640" s="29">
        <f t="shared" si="524"/>
        <v>65</v>
      </c>
      <c r="K640" s="29">
        <f t="shared" si="524"/>
        <v>65</v>
      </c>
      <c r="L640" s="29"/>
      <c r="M640" s="29"/>
      <c r="N640" s="29"/>
      <c r="O640" s="29">
        <f t="shared" si="479"/>
        <v>65</v>
      </c>
      <c r="P640" s="29">
        <f t="shared" si="480"/>
        <v>65</v>
      </c>
      <c r="Q640" s="29">
        <f t="shared" si="481"/>
        <v>65</v>
      </c>
    </row>
    <row r="641" spans="1:17" x14ac:dyDescent="0.2">
      <c r="A641" s="22" t="s">
        <v>71</v>
      </c>
      <c r="B641" s="23">
        <v>298</v>
      </c>
      <c r="C641" s="24">
        <v>113</v>
      </c>
      <c r="D641" s="25">
        <v>11</v>
      </c>
      <c r="E641" s="26">
        <v>2</v>
      </c>
      <c r="F641" s="25" t="s">
        <v>2</v>
      </c>
      <c r="G641" s="27" t="s">
        <v>87</v>
      </c>
      <c r="H641" s="28">
        <v>850</v>
      </c>
      <c r="I641" s="29">
        <v>65</v>
      </c>
      <c r="J641" s="29">
        <v>65</v>
      </c>
      <c r="K641" s="29">
        <v>65</v>
      </c>
      <c r="L641" s="29"/>
      <c r="M641" s="29"/>
      <c r="N641" s="29"/>
      <c r="O641" s="29">
        <f t="shared" si="479"/>
        <v>65</v>
      </c>
      <c r="P641" s="29">
        <f t="shared" si="480"/>
        <v>65</v>
      </c>
      <c r="Q641" s="29">
        <f t="shared" si="481"/>
        <v>65</v>
      </c>
    </row>
    <row r="642" spans="1:17" x14ac:dyDescent="0.2">
      <c r="A642" s="22" t="s">
        <v>86</v>
      </c>
      <c r="B642" s="23">
        <v>298</v>
      </c>
      <c r="C642" s="24">
        <v>113</v>
      </c>
      <c r="D642" s="25">
        <v>11</v>
      </c>
      <c r="E642" s="26">
        <v>2</v>
      </c>
      <c r="F642" s="25">
        <v>0</v>
      </c>
      <c r="G642" s="27" t="s">
        <v>85</v>
      </c>
      <c r="H642" s="28" t="s">
        <v>7</v>
      </c>
      <c r="I642" s="29">
        <f>I643</f>
        <v>40</v>
      </c>
      <c r="J642" s="29">
        <f t="shared" ref="J642:K642" si="525">J643</f>
        <v>40</v>
      </c>
      <c r="K642" s="29">
        <f t="shared" si="525"/>
        <v>40</v>
      </c>
      <c r="L642" s="29"/>
      <c r="M642" s="29"/>
      <c r="N642" s="29"/>
      <c r="O642" s="29">
        <f t="shared" si="479"/>
        <v>40</v>
      </c>
      <c r="P642" s="29">
        <f t="shared" si="480"/>
        <v>40</v>
      </c>
      <c r="Q642" s="29">
        <f t="shared" si="481"/>
        <v>40</v>
      </c>
    </row>
    <row r="643" spans="1:17" ht="22.5" x14ac:dyDescent="0.2">
      <c r="A643" s="22" t="s">
        <v>14</v>
      </c>
      <c r="B643" s="23">
        <v>298</v>
      </c>
      <c r="C643" s="24">
        <v>113</v>
      </c>
      <c r="D643" s="25">
        <v>11</v>
      </c>
      <c r="E643" s="26">
        <v>2</v>
      </c>
      <c r="F643" s="25" t="s">
        <v>2</v>
      </c>
      <c r="G643" s="27" t="s">
        <v>85</v>
      </c>
      <c r="H643" s="28">
        <v>200</v>
      </c>
      <c r="I643" s="29">
        <f>I644</f>
        <v>40</v>
      </c>
      <c r="J643" s="29">
        <f t="shared" ref="J643:K643" si="526">J644</f>
        <v>40</v>
      </c>
      <c r="K643" s="29">
        <f t="shared" si="526"/>
        <v>40</v>
      </c>
      <c r="L643" s="29"/>
      <c r="M643" s="29"/>
      <c r="N643" s="29"/>
      <c r="O643" s="29">
        <f t="shared" ref="O643:O706" si="527">I643+L643</f>
        <v>40</v>
      </c>
      <c r="P643" s="29">
        <f t="shared" ref="P643:P706" si="528">J643+M643</f>
        <v>40</v>
      </c>
      <c r="Q643" s="29">
        <f t="shared" ref="Q643:Q706" si="529">K643+N643</f>
        <v>40</v>
      </c>
    </row>
    <row r="644" spans="1:17" ht="22.5" x14ac:dyDescent="0.2">
      <c r="A644" s="22" t="s">
        <v>13</v>
      </c>
      <c r="B644" s="23">
        <v>298</v>
      </c>
      <c r="C644" s="24">
        <v>113</v>
      </c>
      <c r="D644" s="25">
        <v>11</v>
      </c>
      <c r="E644" s="26">
        <v>2</v>
      </c>
      <c r="F644" s="25" t="s">
        <v>2</v>
      </c>
      <c r="G644" s="27" t="s">
        <v>85</v>
      </c>
      <c r="H644" s="28">
        <v>240</v>
      </c>
      <c r="I644" s="29">
        <v>40</v>
      </c>
      <c r="J644" s="29">
        <v>40</v>
      </c>
      <c r="K644" s="29">
        <v>40</v>
      </c>
      <c r="L644" s="29"/>
      <c r="M644" s="29"/>
      <c r="N644" s="29"/>
      <c r="O644" s="29">
        <f t="shared" si="527"/>
        <v>40</v>
      </c>
      <c r="P644" s="29">
        <f t="shared" si="528"/>
        <v>40</v>
      </c>
      <c r="Q644" s="29">
        <f t="shared" si="529"/>
        <v>40</v>
      </c>
    </row>
    <row r="645" spans="1:17" ht="22.5" x14ac:dyDescent="0.2">
      <c r="A645" s="32" t="s">
        <v>363</v>
      </c>
      <c r="B645" s="23">
        <v>298</v>
      </c>
      <c r="C645" s="24">
        <v>113</v>
      </c>
      <c r="D645" s="25">
        <v>11</v>
      </c>
      <c r="E645" s="26">
        <v>3</v>
      </c>
      <c r="F645" s="25">
        <v>0</v>
      </c>
      <c r="G645" s="27">
        <v>0</v>
      </c>
      <c r="H645" s="28"/>
      <c r="I645" s="29">
        <f>I646+I649</f>
        <v>1758.5</v>
      </c>
      <c r="J645" s="29">
        <f t="shared" ref="J645:K645" si="530">J646+J649</f>
        <v>94.6</v>
      </c>
      <c r="K645" s="29">
        <f t="shared" si="530"/>
        <v>80</v>
      </c>
      <c r="L645" s="29"/>
      <c r="M645" s="29"/>
      <c r="N645" s="29"/>
      <c r="O645" s="29">
        <f t="shared" si="527"/>
        <v>1758.5</v>
      </c>
      <c r="P645" s="29">
        <f t="shared" si="528"/>
        <v>94.6</v>
      </c>
      <c r="Q645" s="29">
        <f t="shared" si="529"/>
        <v>80</v>
      </c>
    </row>
    <row r="646" spans="1:17" ht="27" customHeight="1" x14ac:dyDescent="0.2">
      <c r="A646" s="22" t="s">
        <v>288</v>
      </c>
      <c r="B646" s="23">
        <v>298</v>
      </c>
      <c r="C646" s="24">
        <v>113</v>
      </c>
      <c r="D646" s="25">
        <v>11</v>
      </c>
      <c r="E646" s="26">
        <v>3</v>
      </c>
      <c r="F646" s="25">
        <v>0</v>
      </c>
      <c r="G646" s="27">
        <v>80550</v>
      </c>
      <c r="H646" s="28"/>
      <c r="I646" s="29">
        <f>I647</f>
        <v>80</v>
      </c>
      <c r="J646" s="29">
        <f>J647</f>
        <v>80</v>
      </c>
      <c r="K646" s="29">
        <f>K647</f>
        <v>80</v>
      </c>
      <c r="L646" s="29"/>
      <c r="M646" s="29"/>
      <c r="N646" s="29"/>
      <c r="O646" s="29">
        <f t="shared" si="527"/>
        <v>80</v>
      </c>
      <c r="P646" s="29">
        <f t="shared" si="528"/>
        <v>80</v>
      </c>
      <c r="Q646" s="29">
        <f t="shared" si="529"/>
        <v>80</v>
      </c>
    </row>
    <row r="647" spans="1:17" ht="51.95" customHeight="1" x14ac:dyDescent="0.2">
      <c r="A647" s="22" t="s">
        <v>6</v>
      </c>
      <c r="B647" s="23">
        <v>298</v>
      </c>
      <c r="C647" s="24">
        <v>113</v>
      </c>
      <c r="D647" s="25">
        <v>11</v>
      </c>
      <c r="E647" s="26">
        <v>3</v>
      </c>
      <c r="F647" s="25">
        <v>0</v>
      </c>
      <c r="G647" s="27">
        <v>80550</v>
      </c>
      <c r="H647" s="37">
        <v>100</v>
      </c>
      <c r="I647" s="29">
        <f t="shared" ref="I647:K647" si="531">I648</f>
        <v>80</v>
      </c>
      <c r="J647" s="29">
        <f t="shared" si="531"/>
        <v>80</v>
      </c>
      <c r="K647" s="29">
        <f t="shared" si="531"/>
        <v>80</v>
      </c>
      <c r="L647" s="29"/>
      <c r="M647" s="29"/>
      <c r="N647" s="29"/>
      <c r="O647" s="29">
        <f t="shared" si="527"/>
        <v>80</v>
      </c>
      <c r="P647" s="29">
        <f t="shared" si="528"/>
        <v>80</v>
      </c>
      <c r="Q647" s="29">
        <f t="shared" si="529"/>
        <v>80</v>
      </c>
    </row>
    <row r="648" spans="1:17" ht="26.1" customHeight="1" x14ac:dyDescent="0.2">
      <c r="A648" s="22" t="s">
        <v>5</v>
      </c>
      <c r="B648" s="23">
        <v>298</v>
      </c>
      <c r="C648" s="24">
        <v>113</v>
      </c>
      <c r="D648" s="25">
        <v>11</v>
      </c>
      <c r="E648" s="26">
        <v>3</v>
      </c>
      <c r="F648" s="25">
        <v>0</v>
      </c>
      <c r="G648" s="27">
        <v>80550</v>
      </c>
      <c r="H648" s="37">
        <v>120</v>
      </c>
      <c r="I648" s="29">
        <v>80</v>
      </c>
      <c r="J648" s="29">
        <v>80</v>
      </c>
      <c r="K648" s="29">
        <v>80</v>
      </c>
      <c r="L648" s="29"/>
      <c r="M648" s="29"/>
      <c r="N648" s="29"/>
      <c r="O648" s="29">
        <f t="shared" si="527"/>
        <v>80</v>
      </c>
      <c r="P648" s="29">
        <f t="shared" si="528"/>
        <v>80</v>
      </c>
      <c r="Q648" s="29">
        <f t="shared" si="529"/>
        <v>80</v>
      </c>
    </row>
    <row r="649" spans="1:17" ht="27" customHeight="1" x14ac:dyDescent="0.2">
      <c r="A649" s="22" t="s">
        <v>263</v>
      </c>
      <c r="B649" s="23">
        <v>298</v>
      </c>
      <c r="C649" s="24">
        <v>113</v>
      </c>
      <c r="D649" s="25">
        <v>11</v>
      </c>
      <c r="E649" s="26">
        <v>3</v>
      </c>
      <c r="F649" s="25" t="s">
        <v>2</v>
      </c>
      <c r="G649" s="27" t="s">
        <v>82</v>
      </c>
      <c r="H649" s="37" t="s">
        <v>7</v>
      </c>
      <c r="I649" s="29">
        <f>I650</f>
        <v>1678.5</v>
      </c>
      <c r="J649" s="29">
        <f t="shared" ref="J649:K649" si="532">J650</f>
        <v>14.6</v>
      </c>
      <c r="K649" s="29">
        <f t="shared" si="532"/>
        <v>0</v>
      </c>
      <c r="L649" s="29"/>
      <c r="M649" s="29"/>
      <c r="N649" s="29"/>
      <c r="O649" s="29">
        <f t="shared" si="527"/>
        <v>1678.5</v>
      </c>
      <c r="P649" s="29">
        <f t="shared" si="528"/>
        <v>14.6</v>
      </c>
      <c r="Q649" s="29">
        <f t="shared" si="529"/>
        <v>0</v>
      </c>
    </row>
    <row r="650" spans="1:17" ht="24.95" customHeight="1" x14ac:dyDescent="0.2">
      <c r="A650" s="22" t="s">
        <v>14</v>
      </c>
      <c r="B650" s="23">
        <v>298</v>
      </c>
      <c r="C650" s="24">
        <v>113</v>
      </c>
      <c r="D650" s="25">
        <v>11</v>
      </c>
      <c r="E650" s="26">
        <v>3</v>
      </c>
      <c r="F650" s="25" t="s">
        <v>2</v>
      </c>
      <c r="G650" s="27" t="s">
        <v>82</v>
      </c>
      <c r="H650" s="28">
        <v>200</v>
      </c>
      <c r="I650" s="29">
        <f t="shared" ref="I650:K650" si="533">I651</f>
        <v>1678.5</v>
      </c>
      <c r="J650" s="29">
        <f t="shared" si="533"/>
        <v>14.6</v>
      </c>
      <c r="K650" s="29">
        <f t="shared" si="533"/>
        <v>0</v>
      </c>
      <c r="L650" s="29"/>
      <c r="M650" s="29"/>
      <c r="N650" s="29"/>
      <c r="O650" s="29">
        <f t="shared" si="527"/>
        <v>1678.5</v>
      </c>
      <c r="P650" s="29">
        <f t="shared" si="528"/>
        <v>14.6</v>
      </c>
      <c r="Q650" s="29">
        <f t="shared" si="529"/>
        <v>0</v>
      </c>
    </row>
    <row r="651" spans="1:17" ht="28.5" customHeight="1" x14ac:dyDescent="0.2">
      <c r="A651" s="22" t="s">
        <v>13</v>
      </c>
      <c r="B651" s="23">
        <v>298</v>
      </c>
      <c r="C651" s="24">
        <v>113</v>
      </c>
      <c r="D651" s="25">
        <v>11</v>
      </c>
      <c r="E651" s="26">
        <v>3</v>
      </c>
      <c r="F651" s="25" t="s">
        <v>2</v>
      </c>
      <c r="G651" s="27" t="s">
        <v>82</v>
      </c>
      <c r="H651" s="28">
        <v>240</v>
      </c>
      <c r="I651" s="29">
        <f>420+1258.5</f>
        <v>1678.5</v>
      </c>
      <c r="J651" s="29">
        <f>4+10.6</f>
        <v>14.6</v>
      </c>
      <c r="K651" s="29"/>
      <c r="L651" s="29"/>
      <c r="M651" s="29"/>
      <c r="N651" s="29"/>
      <c r="O651" s="29">
        <f t="shared" si="527"/>
        <v>1678.5</v>
      </c>
      <c r="P651" s="29">
        <f t="shared" si="528"/>
        <v>14.6</v>
      </c>
      <c r="Q651" s="29">
        <f t="shared" si="529"/>
        <v>0</v>
      </c>
    </row>
    <row r="652" spans="1:17" ht="22.5" x14ac:dyDescent="0.2">
      <c r="A652" s="32" t="s">
        <v>337</v>
      </c>
      <c r="B652" s="23">
        <v>298</v>
      </c>
      <c r="C652" s="24">
        <v>113</v>
      </c>
      <c r="D652" s="25">
        <v>11</v>
      </c>
      <c r="E652" s="26">
        <v>4</v>
      </c>
      <c r="F652" s="25" t="s">
        <v>2</v>
      </c>
      <c r="G652" s="27" t="s">
        <v>9</v>
      </c>
      <c r="H652" s="28" t="s">
        <v>7</v>
      </c>
      <c r="I652" s="29">
        <f>I653</f>
        <v>100</v>
      </c>
      <c r="J652" s="29">
        <f t="shared" ref="J652:K652" si="534">J653</f>
        <v>100</v>
      </c>
      <c r="K652" s="29">
        <f t="shared" si="534"/>
        <v>100</v>
      </c>
      <c r="L652" s="29"/>
      <c r="M652" s="29"/>
      <c r="N652" s="29"/>
      <c r="O652" s="29">
        <f t="shared" si="527"/>
        <v>100</v>
      </c>
      <c r="P652" s="29">
        <f t="shared" si="528"/>
        <v>100</v>
      </c>
      <c r="Q652" s="29">
        <f t="shared" si="529"/>
        <v>100</v>
      </c>
    </row>
    <row r="653" spans="1:17" ht="24" customHeight="1" x14ac:dyDescent="0.2">
      <c r="A653" s="22" t="s">
        <v>264</v>
      </c>
      <c r="B653" s="23">
        <v>298</v>
      </c>
      <c r="C653" s="24">
        <v>113</v>
      </c>
      <c r="D653" s="25">
        <v>11</v>
      </c>
      <c r="E653" s="26">
        <v>4</v>
      </c>
      <c r="F653" s="25" t="s">
        <v>2</v>
      </c>
      <c r="G653" s="27" t="s">
        <v>79</v>
      </c>
      <c r="H653" s="28" t="s">
        <v>7</v>
      </c>
      <c r="I653" s="29">
        <f>I654</f>
        <v>100</v>
      </c>
      <c r="J653" s="29">
        <f t="shared" ref="J653:K653" si="535">J654</f>
        <v>100</v>
      </c>
      <c r="K653" s="29">
        <f t="shared" si="535"/>
        <v>100</v>
      </c>
      <c r="L653" s="29"/>
      <c r="M653" s="29"/>
      <c r="N653" s="29"/>
      <c r="O653" s="29">
        <f t="shared" si="527"/>
        <v>100</v>
      </c>
      <c r="P653" s="29">
        <f t="shared" si="528"/>
        <v>100</v>
      </c>
      <c r="Q653" s="29">
        <f t="shared" si="529"/>
        <v>100</v>
      </c>
    </row>
    <row r="654" spans="1:17" ht="26.45" customHeight="1" x14ac:dyDescent="0.2">
      <c r="A654" s="22" t="s">
        <v>81</v>
      </c>
      <c r="B654" s="23">
        <v>298</v>
      </c>
      <c r="C654" s="24">
        <v>113</v>
      </c>
      <c r="D654" s="25">
        <v>11</v>
      </c>
      <c r="E654" s="26">
        <v>4</v>
      </c>
      <c r="F654" s="25" t="s">
        <v>2</v>
      </c>
      <c r="G654" s="27" t="s">
        <v>79</v>
      </c>
      <c r="H654" s="28">
        <v>600</v>
      </c>
      <c r="I654" s="29">
        <f>I655</f>
        <v>100</v>
      </c>
      <c r="J654" s="29">
        <f t="shared" ref="J654:K654" si="536">J655</f>
        <v>100</v>
      </c>
      <c r="K654" s="29">
        <f t="shared" si="536"/>
        <v>100</v>
      </c>
      <c r="L654" s="29"/>
      <c r="M654" s="29"/>
      <c r="N654" s="29"/>
      <c r="O654" s="29">
        <f t="shared" si="527"/>
        <v>100</v>
      </c>
      <c r="P654" s="29">
        <f t="shared" si="528"/>
        <v>100</v>
      </c>
      <c r="Q654" s="29">
        <f t="shared" si="529"/>
        <v>100</v>
      </c>
    </row>
    <row r="655" spans="1:17" ht="22.5" x14ac:dyDescent="0.2">
      <c r="A655" s="22" t="s">
        <v>80</v>
      </c>
      <c r="B655" s="23">
        <v>298</v>
      </c>
      <c r="C655" s="24">
        <v>113</v>
      </c>
      <c r="D655" s="25">
        <v>11</v>
      </c>
      <c r="E655" s="26">
        <v>4</v>
      </c>
      <c r="F655" s="25" t="s">
        <v>2</v>
      </c>
      <c r="G655" s="27" t="s">
        <v>79</v>
      </c>
      <c r="H655" s="28">
        <v>630</v>
      </c>
      <c r="I655" s="29">
        <v>100</v>
      </c>
      <c r="J655" s="29">
        <v>100</v>
      </c>
      <c r="K655" s="29">
        <v>100</v>
      </c>
      <c r="L655" s="29"/>
      <c r="M655" s="29"/>
      <c r="N655" s="29"/>
      <c r="O655" s="29">
        <f t="shared" si="527"/>
        <v>100</v>
      </c>
      <c r="P655" s="29">
        <f t="shared" si="528"/>
        <v>100</v>
      </c>
      <c r="Q655" s="29">
        <f t="shared" si="529"/>
        <v>100</v>
      </c>
    </row>
    <row r="656" spans="1:17" x14ac:dyDescent="0.2">
      <c r="A656" s="32" t="s">
        <v>364</v>
      </c>
      <c r="B656" s="23">
        <v>298</v>
      </c>
      <c r="C656" s="24">
        <v>113</v>
      </c>
      <c r="D656" s="25">
        <v>11</v>
      </c>
      <c r="E656" s="26">
        <v>5</v>
      </c>
      <c r="F656" s="25" t="s">
        <v>2</v>
      </c>
      <c r="G656" s="27" t="s">
        <v>9</v>
      </c>
      <c r="H656" s="28" t="s">
        <v>7</v>
      </c>
      <c r="I656" s="29">
        <f>I657</f>
        <v>132.19999999999999</v>
      </c>
      <c r="J656" s="29">
        <f t="shared" ref="J656:K658" si="537">J657</f>
        <v>132.19999999999999</v>
      </c>
      <c r="K656" s="29">
        <f t="shared" si="537"/>
        <v>132.19999999999999</v>
      </c>
      <c r="L656" s="29"/>
      <c r="M656" s="29"/>
      <c r="N656" s="29"/>
      <c r="O656" s="29">
        <f t="shared" si="527"/>
        <v>132.19999999999999</v>
      </c>
      <c r="P656" s="29">
        <f t="shared" si="528"/>
        <v>132.19999999999999</v>
      </c>
      <c r="Q656" s="29">
        <f t="shared" si="529"/>
        <v>132.19999999999999</v>
      </c>
    </row>
    <row r="657" spans="1:17" ht="20.45" customHeight="1" x14ac:dyDescent="0.2">
      <c r="A657" s="30" t="s">
        <v>289</v>
      </c>
      <c r="B657" s="23">
        <v>298</v>
      </c>
      <c r="C657" s="24">
        <v>113</v>
      </c>
      <c r="D657" s="25">
        <v>11</v>
      </c>
      <c r="E657" s="26">
        <v>5</v>
      </c>
      <c r="F657" s="25" t="s">
        <v>2</v>
      </c>
      <c r="G657" s="27" t="s">
        <v>93</v>
      </c>
      <c r="H657" s="28" t="s">
        <v>7</v>
      </c>
      <c r="I657" s="29">
        <f>I658</f>
        <v>132.19999999999999</v>
      </c>
      <c r="J657" s="29">
        <f t="shared" si="537"/>
        <v>132.19999999999999</v>
      </c>
      <c r="K657" s="29">
        <f t="shared" si="537"/>
        <v>132.19999999999999</v>
      </c>
      <c r="L657" s="29"/>
      <c r="M657" s="29"/>
      <c r="N657" s="29"/>
      <c r="O657" s="29">
        <f t="shared" si="527"/>
        <v>132.19999999999999</v>
      </c>
      <c r="P657" s="29">
        <f t="shared" si="528"/>
        <v>132.19999999999999</v>
      </c>
      <c r="Q657" s="29">
        <f t="shared" si="529"/>
        <v>132.19999999999999</v>
      </c>
    </row>
    <row r="658" spans="1:17" ht="22.5" x14ac:dyDescent="0.2">
      <c r="A658" s="22" t="s">
        <v>14</v>
      </c>
      <c r="B658" s="23">
        <v>298</v>
      </c>
      <c r="C658" s="24">
        <v>113</v>
      </c>
      <c r="D658" s="25">
        <v>11</v>
      </c>
      <c r="E658" s="26">
        <v>5</v>
      </c>
      <c r="F658" s="25" t="s">
        <v>2</v>
      </c>
      <c r="G658" s="27" t="s">
        <v>93</v>
      </c>
      <c r="H658" s="28">
        <v>200</v>
      </c>
      <c r="I658" s="29">
        <f>I659</f>
        <v>132.19999999999999</v>
      </c>
      <c r="J658" s="29">
        <f t="shared" si="537"/>
        <v>132.19999999999999</v>
      </c>
      <c r="K658" s="29">
        <f t="shared" si="537"/>
        <v>132.19999999999999</v>
      </c>
      <c r="L658" s="29"/>
      <c r="M658" s="29"/>
      <c r="N658" s="29"/>
      <c r="O658" s="29">
        <f t="shared" si="527"/>
        <v>132.19999999999999</v>
      </c>
      <c r="P658" s="29">
        <f t="shared" si="528"/>
        <v>132.19999999999999</v>
      </c>
      <c r="Q658" s="29">
        <f t="shared" si="529"/>
        <v>132.19999999999999</v>
      </c>
    </row>
    <row r="659" spans="1:17" ht="27.95" customHeight="1" x14ac:dyDescent="0.2">
      <c r="A659" s="22" t="s">
        <v>13</v>
      </c>
      <c r="B659" s="23">
        <v>298</v>
      </c>
      <c r="C659" s="24">
        <v>113</v>
      </c>
      <c r="D659" s="25">
        <v>11</v>
      </c>
      <c r="E659" s="26">
        <v>5</v>
      </c>
      <c r="F659" s="25" t="s">
        <v>2</v>
      </c>
      <c r="G659" s="27" t="s">
        <v>93</v>
      </c>
      <c r="H659" s="28">
        <v>240</v>
      </c>
      <c r="I659" s="29">
        <v>132.19999999999999</v>
      </c>
      <c r="J659" s="29">
        <v>132.19999999999999</v>
      </c>
      <c r="K659" s="29">
        <v>132.19999999999999</v>
      </c>
      <c r="L659" s="29"/>
      <c r="M659" s="29"/>
      <c r="N659" s="29"/>
      <c r="O659" s="29">
        <f t="shared" si="527"/>
        <v>132.19999999999999</v>
      </c>
      <c r="P659" s="29">
        <f t="shared" si="528"/>
        <v>132.19999999999999</v>
      </c>
      <c r="Q659" s="29">
        <f t="shared" si="529"/>
        <v>132.19999999999999</v>
      </c>
    </row>
    <row r="660" spans="1:17" ht="24.95" customHeight="1" x14ac:dyDescent="0.2">
      <c r="A660" s="22" t="s">
        <v>76</v>
      </c>
      <c r="B660" s="23">
        <v>298</v>
      </c>
      <c r="C660" s="24">
        <v>300</v>
      </c>
      <c r="D660" s="25" t="s">
        <v>7</v>
      </c>
      <c r="E660" s="26" t="s">
        <v>7</v>
      </c>
      <c r="F660" s="25" t="s">
        <v>7</v>
      </c>
      <c r="G660" s="27" t="s">
        <v>7</v>
      </c>
      <c r="H660" s="28" t="s">
        <v>7</v>
      </c>
      <c r="I660" s="29">
        <f>I661+I678+I688</f>
        <v>18953.599999999999</v>
      </c>
      <c r="J660" s="29">
        <f t="shared" ref="J660:K660" si="538">J661+J678+J688</f>
        <v>18879.400000000001</v>
      </c>
      <c r="K660" s="29">
        <f t="shared" si="538"/>
        <v>19175.100000000002</v>
      </c>
      <c r="L660" s="29">
        <f>L661</f>
        <v>379.09661999999997</v>
      </c>
      <c r="M660" s="29">
        <f t="shared" ref="M660:N660" si="539">M661</f>
        <v>0</v>
      </c>
      <c r="N660" s="29">
        <f t="shared" si="539"/>
        <v>0</v>
      </c>
      <c r="O660" s="29">
        <f t="shared" si="527"/>
        <v>19332.696619999999</v>
      </c>
      <c r="P660" s="29">
        <f t="shared" si="528"/>
        <v>18879.400000000001</v>
      </c>
      <c r="Q660" s="29">
        <f t="shared" si="529"/>
        <v>19175.100000000002</v>
      </c>
    </row>
    <row r="661" spans="1:17" ht="24" customHeight="1" x14ac:dyDescent="0.2">
      <c r="A661" s="22" t="s">
        <v>75</v>
      </c>
      <c r="B661" s="23">
        <v>298</v>
      </c>
      <c r="C661" s="24">
        <v>309</v>
      </c>
      <c r="D661" s="25" t="s">
        <v>7</v>
      </c>
      <c r="E661" s="26" t="s">
        <v>7</v>
      </c>
      <c r="F661" s="25" t="s">
        <v>7</v>
      </c>
      <c r="G661" s="27" t="s">
        <v>7</v>
      </c>
      <c r="H661" s="28" t="s">
        <v>7</v>
      </c>
      <c r="I661" s="29">
        <f>I662</f>
        <v>17682.899999999998</v>
      </c>
      <c r="J661" s="29">
        <f t="shared" ref="J661:K661" si="540">J662</f>
        <v>17613.7</v>
      </c>
      <c r="K661" s="29">
        <f t="shared" si="540"/>
        <v>18195.800000000003</v>
      </c>
      <c r="L661" s="29">
        <f>L662</f>
        <v>379.09661999999997</v>
      </c>
      <c r="M661" s="29">
        <f t="shared" ref="M661:N661" si="541">M662</f>
        <v>0</v>
      </c>
      <c r="N661" s="29">
        <f t="shared" si="541"/>
        <v>0</v>
      </c>
      <c r="O661" s="29">
        <f t="shared" si="527"/>
        <v>18061.996619999998</v>
      </c>
      <c r="P661" s="29">
        <f t="shared" si="528"/>
        <v>17613.7</v>
      </c>
      <c r="Q661" s="29">
        <f t="shared" si="529"/>
        <v>18195.800000000003</v>
      </c>
    </row>
    <row r="662" spans="1:17" ht="67.5" x14ac:dyDescent="0.2">
      <c r="A662" s="32" t="s">
        <v>341</v>
      </c>
      <c r="B662" s="23">
        <v>298</v>
      </c>
      <c r="C662" s="24">
        <v>309</v>
      </c>
      <c r="D662" s="25" t="s">
        <v>66</v>
      </c>
      <c r="E662" s="26" t="s">
        <v>3</v>
      </c>
      <c r="F662" s="25" t="s">
        <v>2</v>
      </c>
      <c r="G662" s="27" t="s">
        <v>9</v>
      </c>
      <c r="H662" s="28" t="s">
        <v>7</v>
      </c>
      <c r="I662" s="29">
        <f>I663+I668+I675</f>
        <v>17682.899999999998</v>
      </c>
      <c r="J662" s="29">
        <f t="shared" ref="J662:K662" si="542">J663+J668+J675</f>
        <v>17613.7</v>
      </c>
      <c r="K662" s="29">
        <f t="shared" si="542"/>
        <v>18195.800000000003</v>
      </c>
      <c r="L662" s="29">
        <f>L663+L668</f>
        <v>379.09661999999997</v>
      </c>
      <c r="M662" s="29">
        <f t="shared" ref="M662:N662" si="543">M663+M668</f>
        <v>0</v>
      </c>
      <c r="N662" s="29">
        <f t="shared" si="543"/>
        <v>0</v>
      </c>
      <c r="O662" s="29">
        <f t="shared" si="527"/>
        <v>18061.996619999998</v>
      </c>
      <c r="P662" s="29">
        <f t="shared" si="528"/>
        <v>17613.7</v>
      </c>
      <c r="Q662" s="29">
        <f t="shared" si="529"/>
        <v>18195.800000000003</v>
      </c>
    </row>
    <row r="663" spans="1:17" ht="22.5" x14ac:dyDescent="0.2">
      <c r="A663" s="22" t="s">
        <v>15</v>
      </c>
      <c r="B663" s="23">
        <v>298</v>
      </c>
      <c r="C663" s="24">
        <v>309</v>
      </c>
      <c r="D663" s="25" t="s">
        <v>66</v>
      </c>
      <c r="E663" s="26" t="s">
        <v>3</v>
      </c>
      <c r="F663" s="25" t="s">
        <v>2</v>
      </c>
      <c r="G663" s="27" t="s">
        <v>11</v>
      </c>
      <c r="H663" s="28" t="s">
        <v>7</v>
      </c>
      <c r="I663" s="29">
        <f>I664+I666</f>
        <v>3062.9</v>
      </c>
      <c r="J663" s="29">
        <f t="shared" ref="J663:K663" si="544">J664+J666</f>
        <v>3155.7</v>
      </c>
      <c r="K663" s="29">
        <f t="shared" si="544"/>
        <v>3273.5</v>
      </c>
      <c r="L663" s="29"/>
      <c r="M663" s="29"/>
      <c r="N663" s="29"/>
      <c r="O663" s="29">
        <f t="shared" si="527"/>
        <v>3062.9</v>
      </c>
      <c r="P663" s="29">
        <f t="shared" si="528"/>
        <v>3155.7</v>
      </c>
      <c r="Q663" s="29">
        <f t="shared" si="529"/>
        <v>3273.5</v>
      </c>
    </row>
    <row r="664" spans="1:17" ht="45" x14ac:dyDescent="0.2">
      <c r="A664" s="22" t="s">
        <v>6</v>
      </c>
      <c r="B664" s="23">
        <v>298</v>
      </c>
      <c r="C664" s="24">
        <v>309</v>
      </c>
      <c r="D664" s="25" t="s">
        <v>66</v>
      </c>
      <c r="E664" s="26" t="s">
        <v>3</v>
      </c>
      <c r="F664" s="25" t="s">
        <v>2</v>
      </c>
      <c r="G664" s="27" t="s">
        <v>11</v>
      </c>
      <c r="H664" s="28">
        <v>100</v>
      </c>
      <c r="I664" s="29">
        <f>I665</f>
        <v>3003.9</v>
      </c>
      <c r="J664" s="29">
        <f t="shared" ref="J664:K664" si="545">J665</f>
        <v>3096.7</v>
      </c>
      <c r="K664" s="29">
        <f t="shared" si="545"/>
        <v>3214.5</v>
      </c>
      <c r="L664" s="29"/>
      <c r="M664" s="29"/>
      <c r="N664" s="29"/>
      <c r="O664" s="29">
        <f t="shared" si="527"/>
        <v>3003.9</v>
      </c>
      <c r="P664" s="29">
        <f t="shared" si="528"/>
        <v>3096.7</v>
      </c>
      <c r="Q664" s="29">
        <f t="shared" si="529"/>
        <v>3214.5</v>
      </c>
    </row>
    <row r="665" spans="1:17" ht="22.5" x14ac:dyDescent="0.2">
      <c r="A665" s="22" t="s">
        <v>5</v>
      </c>
      <c r="B665" s="23">
        <v>298</v>
      </c>
      <c r="C665" s="24">
        <v>309</v>
      </c>
      <c r="D665" s="25" t="s">
        <v>66</v>
      </c>
      <c r="E665" s="26" t="s">
        <v>3</v>
      </c>
      <c r="F665" s="25" t="s">
        <v>2</v>
      </c>
      <c r="G665" s="27" t="s">
        <v>11</v>
      </c>
      <c r="H665" s="28">
        <v>120</v>
      </c>
      <c r="I665" s="29">
        <v>3003.9</v>
      </c>
      <c r="J665" s="29">
        <v>3096.7</v>
      </c>
      <c r="K665" s="29">
        <v>3214.5</v>
      </c>
      <c r="L665" s="29"/>
      <c r="M665" s="29"/>
      <c r="N665" s="29"/>
      <c r="O665" s="29">
        <f t="shared" si="527"/>
        <v>3003.9</v>
      </c>
      <c r="P665" s="29">
        <f t="shared" si="528"/>
        <v>3096.7</v>
      </c>
      <c r="Q665" s="29">
        <f t="shared" si="529"/>
        <v>3214.5</v>
      </c>
    </row>
    <row r="666" spans="1:17" ht="22.5" x14ac:dyDescent="0.2">
      <c r="A666" s="22" t="s">
        <v>14</v>
      </c>
      <c r="B666" s="23">
        <v>298</v>
      </c>
      <c r="C666" s="24">
        <v>309</v>
      </c>
      <c r="D666" s="25" t="s">
        <v>66</v>
      </c>
      <c r="E666" s="26" t="s">
        <v>3</v>
      </c>
      <c r="F666" s="25" t="s">
        <v>2</v>
      </c>
      <c r="G666" s="27" t="s">
        <v>11</v>
      </c>
      <c r="H666" s="28">
        <v>200</v>
      </c>
      <c r="I666" s="29">
        <f>I667</f>
        <v>59</v>
      </c>
      <c r="J666" s="29">
        <f t="shared" ref="J666:K666" si="546">J667</f>
        <v>59</v>
      </c>
      <c r="K666" s="29">
        <f t="shared" si="546"/>
        <v>59</v>
      </c>
      <c r="L666" s="29"/>
      <c r="M666" s="29"/>
      <c r="N666" s="29"/>
      <c r="O666" s="29">
        <f t="shared" si="527"/>
        <v>59</v>
      </c>
      <c r="P666" s="29">
        <f t="shared" si="528"/>
        <v>59</v>
      </c>
      <c r="Q666" s="29">
        <f t="shared" si="529"/>
        <v>59</v>
      </c>
    </row>
    <row r="667" spans="1:17" ht="22.5" x14ac:dyDescent="0.2">
      <c r="A667" s="22" t="s">
        <v>13</v>
      </c>
      <c r="B667" s="23">
        <v>298</v>
      </c>
      <c r="C667" s="24">
        <v>309</v>
      </c>
      <c r="D667" s="25" t="s">
        <v>66</v>
      </c>
      <c r="E667" s="26" t="s">
        <v>3</v>
      </c>
      <c r="F667" s="25" t="s">
        <v>2</v>
      </c>
      <c r="G667" s="27" t="s">
        <v>11</v>
      </c>
      <c r="H667" s="28">
        <v>240</v>
      </c>
      <c r="I667" s="29">
        <v>59</v>
      </c>
      <c r="J667" s="29">
        <v>59</v>
      </c>
      <c r="K667" s="29">
        <v>59</v>
      </c>
      <c r="L667" s="29"/>
      <c r="M667" s="29"/>
      <c r="N667" s="29"/>
      <c r="O667" s="29">
        <f t="shared" si="527"/>
        <v>59</v>
      </c>
      <c r="P667" s="29">
        <f t="shared" si="528"/>
        <v>59</v>
      </c>
      <c r="Q667" s="29">
        <f t="shared" si="529"/>
        <v>59</v>
      </c>
    </row>
    <row r="668" spans="1:17" ht="22.5" x14ac:dyDescent="0.2">
      <c r="A668" s="22" t="s">
        <v>74</v>
      </c>
      <c r="B668" s="23">
        <v>298</v>
      </c>
      <c r="C668" s="24">
        <v>309</v>
      </c>
      <c r="D668" s="25" t="s">
        <v>66</v>
      </c>
      <c r="E668" s="26" t="s">
        <v>3</v>
      </c>
      <c r="F668" s="25" t="s">
        <v>2</v>
      </c>
      <c r="G668" s="27" t="s">
        <v>70</v>
      </c>
      <c r="H668" s="28" t="s">
        <v>7</v>
      </c>
      <c r="I668" s="29">
        <f t="shared" ref="I668:K668" si="547">I669+I671+I673</f>
        <v>14461.999999999998</v>
      </c>
      <c r="J668" s="29">
        <f t="shared" si="547"/>
        <v>14370</v>
      </c>
      <c r="K668" s="29">
        <f t="shared" si="547"/>
        <v>14834.300000000001</v>
      </c>
      <c r="L668" s="29">
        <f>L671</f>
        <v>379.09661999999997</v>
      </c>
      <c r="M668" s="29">
        <f t="shared" ref="M668:N668" si="548">M671</f>
        <v>0</v>
      </c>
      <c r="N668" s="29">
        <f t="shared" si="548"/>
        <v>0</v>
      </c>
      <c r="O668" s="29">
        <f t="shared" si="527"/>
        <v>14841.096619999998</v>
      </c>
      <c r="P668" s="29">
        <f t="shared" si="528"/>
        <v>14370</v>
      </c>
      <c r="Q668" s="29">
        <f t="shared" si="529"/>
        <v>14834.300000000001</v>
      </c>
    </row>
    <row r="669" spans="1:17" ht="45" x14ac:dyDescent="0.2">
      <c r="A669" s="22" t="s">
        <v>6</v>
      </c>
      <c r="B669" s="23">
        <v>298</v>
      </c>
      <c r="C669" s="24">
        <v>309</v>
      </c>
      <c r="D669" s="25" t="s">
        <v>66</v>
      </c>
      <c r="E669" s="26" t="s">
        <v>3</v>
      </c>
      <c r="F669" s="25" t="s">
        <v>2</v>
      </c>
      <c r="G669" s="27" t="s">
        <v>70</v>
      </c>
      <c r="H669" s="28">
        <v>100</v>
      </c>
      <c r="I669" s="29">
        <f t="shared" ref="I669:K669" si="549">I670</f>
        <v>8769.2999999999993</v>
      </c>
      <c r="J669" s="29">
        <f t="shared" si="549"/>
        <v>9187.5</v>
      </c>
      <c r="K669" s="29">
        <f t="shared" si="549"/>
        <v>9499.1</v>
      </c>
      <c r="L669" s="29"/>
      <c r="M669" s="29"/>
      <c r="N669" s="29"/>
      <c r="O669" s="29">
        <f t="shared" si="527"/>
        <v>8769.2999999999993</v>
      </c>
      <c r="P669" s="29">
        <f t="shared" si="528"/>
        <v>9187.5</v>
      </c>
      <c r="Q669" s="29">
        <f t="shared" si="529"/>
        <v>9499.1</v>
      </c>
    </row>
    <row r="670" spans="1:17" x14ac:dyDescent="0.2">
      <c r="A670" s="22" t="s">
        <v>73</v>
      </c>
      <c r="B670" s="23">
        <v>298</v>
      </c>
      <c r="C670" s="24">
        <v>309</v>
      </c>
      <c r="D670" s="25" t="s">
        <v>66</v>
      </c>
      <c r="E670" s="26" t="s">
        <v>3</v>
      </c>
      <c r="F670" s="25" t="s">
        <v>2</v>
      </c>
      <c r="G670" s="27" t="s">
        <v>70</v>
      </c>
      <c r="H670" s="28">
        <v>110</v>
      </c>
      <c r="I670" s="29">
        <f>8629.3+140</f>
        <v>8769.2999999999993</v>
      </c>
      <c r="J670" s="29">
        <v>9187.5</v>
      </c>
      <c r="K670" s="29">
        <v>9499.1</v>
      </c>
      <c r="L670" s="29"/>
      <c r="M670" s="29"/>
      <c r="N670" s="29"/>
      <c r="O670" s="29">
        <f t="shared" si="527"/>
        <v>8769.2999999999993</v>
      </c>
      <c r="P670" s="29">
        <f t="shared" si="528"/>
        <v>9187.5</v>
      </c>
      <c r="Q670" s="29">
        <f t="shared" si="529"/>
        <v>9499.1</v>
      </c>
    </row>
    <row r="671" spans="1:17" s="7" customFormat="1" ht="22.5" x14ac:dyDescent="0.2">
      <c r="A671" s="22" t="s">
        <v>14</v>
      </c>
      <c r="B671" s="23">
        <v>298</v>
      </c>
      <c r="C671" s="24">
        <v>309</v>
      </c>
      <c r="D671" s="25" t="s">
        <v>66</v>
      </c>
      <c r="E671" s="26" t="s">
        <v>3</v>
      </c>
      <c r="F671" s="25" t="s">
        <v>2</v>
      </c>
      <c r="G671" s="27" t="s">
        <v>70</v>
      </c>
      <c r="H671" s="28">
        <v>200</v>
      </c>
      <c r="I671" s="29">
        <f t="shared" ref="I671:K671" si="550">I672</f>
        <v>5679.8</v>
      </c>
      <c r="J671" s="29">
        <f t="shared" si="550"/>
        <v>5169.6000000000004</v>
      </c>
      <c r="K671" s="29">
        <f t="shared" si="550"/>
        <v>5322.3</v>
      </c>
      <c r="L671" s="29">
        <f>L672</f>
        <v>379.09661999999997</v>
      </c>
      <c r="M671" s="29">
        <f t="shared" ref="M671:N671" si="551">M672</f>
        <v>0</v>
      </c>
      <c r="N671" s="29">
        <f t="shared" si="551"/>
        <v>0</v>
      </c>
      <c r="O671" s="29">
        <f t="shared" si="527"/>
        <v>6058.8966200000004</v>
      </c>
      <c r="P671" s="29">
        <f t="shared" si="528"/>
        <v>5169.6000000000004</v>
      </c>
      <c r="Q671" s="29">
        <f t="shared" si="529"/>
        <v>5322.3</v>
      </c>
    </row>
    <row r="672" spans="1:17" s="7" customFormat="1" ht="22.5" x14ac:dyDescent="0.2">
      <c r="A672" s="22" t="s">
        <v>13</v>
      </c>
      <c r="B672" s="23">
        <v>298</v>
      </c>
      <c r="C672" s="24">
        <v>309</v>
      </c>
      <c r="D672" s="25" t="s">
        <v>66</v>
      </c>
      <c r="E672" s="26" t="s">
        <v>3</v>
      </c>
      <c r="F672" s="25" t="s">
        <v>2</v>
      </c>
      <c r="G672" s="27" t="s">
        <v>70</v>
      </c>
      <c r="H672" s="28">
        <v>240</v>
      </c>
      <c r="I672" s="29">
        <v>5679.8</v>
      </c>
      <c r="J672" s="29">
        <v>5169.6000000000004</v>
      </c>
      <c r="K672" s="29">
        <v>5322.3</v>
      </c>
      <c r="L672" s="29">
        <v>379.09661999999997</v>
      </c>
      <c r="M672" s="29">
        <v>0</v>
      </c>
      <c r="N672" s="29">
        <v>0</v>
      </c>
      <c r="O672" s="29">
        <f t="shared" si="527"/>
        <v>6058.8966200000004</v>
      </c>
      <c r="P672" s="29">
        <f t="shared" si="528"/>
        <v>5169.6000000000004</v>
      </c>
      <c r="Q672" s="29">
        <f t="shared" si="529"/>
        <v>5322.3</v>
      </c>
    </row>
    <row r="673" spans="1:17" x14ac:dyDescent="0.2">
      <c r="A673" s="22" t="s">
        <v>72</v>
      </c>
      <c r="B673" s="23">
        <v>298</v>
      </c>
      <c r="C673" s="24">
        <v>309</v>
      </c>
      <c r="D673" s="25" t="s">
        <v>66</v>
      </c>
      <c r="E673" s="26" t="s">
        <v>3</v>
      </c>
      <c r="F673" s="25" t="s">
        <v>2</v>
      </c>
      <c r="G673" s="27" t="s">
        <v>70</v>
      </c>
      <c r="H673" s="28">
        <v>800</v>
      </c>
      <c r="I673" s="29">
        <f t="shared" ref="I673:K673" si="552">I674</f>
        <v>12.9</v>
      </c>
      <c r="J673" s="29">
        <f t="shared" si="552"/>
        <v>12.9</v>
      </c>
      <c r="K673" s="29">
        <f t="shared" si="552"/>
        <v>12.9</v>
      </c>
      <c r="L673" s="29"/>
      <c r="M673" s="29"/>
      <c r="N673" s="29"/>
      <c r="O673" s="29">
        <f t="shared" si="527"/>
        <v>12.9</v>
      </c>
      <c r="P673" s="29">
        <f t="shared" si="528"/>
        <v>12.9</v>
      </c>
      <c r="Q673" s="29">
        <f t="shared" si="529"/>
        <v>12.9</v>
      </c>
    </row>
    <row r="674" spans="1:17" x14ac:dyDescent="0.2">
      <c r="A674" s="22" t="s">
        <v>71</v>
      </c>
      <c r="B674" s="23">
        <v>298</v>
      </c>
      <c r="C674" s="24">
        <v>309</v>
      </c>
      <c r="D674" s="25" t="s">
        <v>66</v>
      </c>
      <c r="E674" s="26" t="s">
        <v>3</v>
      </c>
      <c r="F674" s="25" t="s">
        <v>2</v>
      </c>
      <c r="G674" s="27" t="s">
        <v>70</v>
      </c>
      <c r="H674" s="28">
        <v>850</v>
      </c>
      <c r="I674" s="29">
        <v>12.9</v>
      </c>
      <c r="J674" s="29">
        <v>12.9</v>
      </c>
      <c r="K674" s="29">
        <v>12.9</v>
      </c>
      <c r="L674" s="29"/>
      <c r="M674" s="29"/>
      <c r="N674" s="29"/>
      <c r="O674" s="29">
        <f t="shared" si="527"/>
        <v>12.9</v>
      </c>
      <c r="P674" s="29">
        <f t="shared" si="528"/>
        <v>12.9</v>
      </c>
      <c r="Q674" s="29">
        <f t="shared" si="529"/>
        <v>12.9</v>
      </c>
    </row>
    <row r="675" spans="1:17" ht="33.75" x14ac:dyDescent="0.2">
      <c r="A675" s="22" t="s">
        <v>69</v>
      </c>
      <c r="B675" s="23">
        <v>298</v>
      </c>
      <c r="C675" s="24">
        <v>309</v>
      </c>
      <c r="D675" s="25" t="s">
        <v>66</v>
      </c>
      <c r="E675" s="26" t="s">
        <v>3</v>
      </c>
      <c r="F675" s="25" t="s">
        <v>2</v>
      </c>
      <c r="G675" s="27" t="s">
        <v>68</v>
      </c>
      <c r="H675" s="28" t="s">
        <v>7</v>
      </c>
      <c r="I675" s="29">
        <f>I676</f>
        <v>158</v>
      </c>
      <c r="J675" s="29">
        <f t="shared" ref="J675:K675" si="553">J676</f>
        <v>88</v>
      </c>
      <c r="K675" s="29">
        <f t="shared" si="553"/>
        <v>88</v>
      </c>
      <c r="L675" s="29"/>
      <c r="M675" s="29"/>
      <c r="N675" s="29"/>
      <c r="O675" s="29">
        <f t="shared" si="527"/>
        <v>158</v>
      </c>
      <c r="P675" s="29">
        <f t="shared" si="528"/>
        <v>88</v>
      </c>
      <c r="Q675" s="29">
        <f t="shared" si="529"/>
        <v>88</v>
      </c>
    </row>
    <row r="676" spans="1:17" ht="22.5" x14ac:dyDescent="0.2">
      <c r="A676" s="22" t="s">
        <v>14</v>
      </c>
      <c r="B676" s="23">
        <v>298</v>
      </c>
      <c r="C676" s="24">
        <v>309</v>
      </c>
      <c r="D676" s="25" t="s">
        <v>66</v>
      </c>
      <c r="E676" s="26" t="s">
        <v>3</v>
      </c>
      <c r="F676" s="25" t="s">
        <v>2</v>
      </c>
      <c r="G676" s="27" t="s">
        <v>68</v>
      </c>
      <c r="H676" s="28">
        <v>200</v>
      </c>
      <c r="I676" s="29">
        <f>I677</f>
        <v>158</v>
      </c>
      <c r="J676" s="29">
        <f t="shared" ref="J676:K676" si="554">J677</f>
        <v>88</v>
      </c>
      <c r="K676" s="29">
        <f t="shared" si="554"/>
        <v>88</v>
      </c>
      <c r="L676" s="29"/>
      <c r="M676" s="29"/>
      <c r="N676" s="29"/>
      <c r="O676" s="29">
        <f t="shared" si="527"/>
        <v>158</v>
      </c>
      <c r="P676" s="29">
        <f t="shared" si="528"/>
        <v>88</v>
      </c>
      <c r="Q676" s="29">
        <f t="shared" si="529"/>
        <v>88</v>
      </c>
    </row>
    <row r="677" spans="1:17" ht="22.5" x14ac:dyDescent="0.2">
      <c r="A677" s="22" t="s">
        <v>13</v>
      </c>
      <c r="B677" s="23">
        <v>298</v>
      </c>
      <c r="C677" s="24">
        <v>309</v>
      </c>
      <c r="D677" s="25" t="s">
        <v>66</v>
      </c>
      <c r="E677" s="26" t="s">
        <v>3</v>
      </c>
      <c r="F677" s="25" t="s">
        <v>2</v>
      </c>
      <c r="G677" s="27" t="s">
        <v>68</v>
      </c>
      <c r="H677" s="28">
        <v>240</v>
      </c>
      <c r="I677" s="29">
        <v>158</v>
      </c>
      <c r="J677" s="29">
        <v>88</v>
      </c>
      <c r="K677" s="29">
        <v>88</v>
      </c>
      <c r="L677" s="29"/>
      <c r="M677" s="29"/>
      <c r="N677" s="29"/>
      <c r="O677" s="29">
        <f t="shared" si="527"/>
        <v>158</v>
      </c>
      <c r="P677" s="29">
        <f t="shared" si="528"/>
        <v>88</v>
      </c>
      <c r="Q677" s="29">
        <f t="shared" si="529"/>
        <v>88</v>
      </c>
    </row>
    <row r="678" spans="1:17" ht="21" customHeight="1" x14ac:dyDescent="0.2">
      <c r="A678" s="22" t="s">
        <v>67</v>
      </c>
      <c r="B678" s="23">
        <v>298</v>
      </c>
      <c r="C678" s="24">
        <v>310</v>
      </c>
      <c r="D678" s="25" t="s">
        <v>7</v>
      </c>
      <c r="E678" s="26" t="s">
        <v>7</v>
      </c>
      <c r="F678" s="25" t="s">
        <v>7</v>
      </c>
      <c r="G678" s="27" t="s">
        <v>7</v>
      </c>
      <c r="H678" s="28" t="s">
        <v>7</v>
      </c>
      <c r="I678" s="29">
        <f>I679</f>
        <v>1260.7</v>
      </c>
      <c r="J678" s="29">
        <f t="shared" ref="J678:K678" si="555">J679</f>
        <v>1255.7</v>
      </c>
      <c r="K678" s="29">
        <f t="shared" si="555"/>
        <v>969.3</v>
      </c>
      <c r="L678" s="29"/>
      <c r="M678" s="29"/>
      <c r="N678" s="29"/>
      <c r="O678" s="29">
        <f t="shared" si="527"/>
        <v>1260.7</v>
      </c>
      <c r="P678" s="29">
        <f t="shared" si="528"/>
        <v>1255.7</v>
      </c>
      <c r="Q678" s="29">
        <f t="shared" si="529"/>
        <v>969.3</v>
      </c>
    </row>
    <row r="679" spans="1:17" ht="67.5" x14ac:dyDescent="0.2">
      <c r="A679" s="32" t="s">
        <v>341</v>
      </c>
      <c r="B679" s="23">
        <v>298</v>
      </c>
      <c r="C679" s="24">
        <v>310</v>
      </c>
      <c r="D679" s="25" t="s">
        <v>66</v>
      </c>
      <c r="E679" s="26" t="s">
        <v>3</v>
      </c>
      <c r="F679" s="25" t="s">
        <v>2</v>
      </c>
      <c r="G679" s="27" t="s">
        <v>9</v>
      </c>
      <c r="H679" s="28" t="s">
        <v>7</v>
      </c>
      <c r="I679" s="29">
        <f>I680+I685</f>
        <v>1260.7</v>
      </c>
      <c r="J679" s="29">
        <f t="shared" ref="J679:K679" si="556">J680+J685</f>
        <v>1255.7</v>
      </c>
      <c r="K679" s="29">
        <f t="shared" si="556"/>
        <v>969.3</v>
      </c>
      <c r="L679" s="29"/>
      <c r="M679" s="29"/>
      <c r="N679" s="29"/>
      <c r="O679" s="29">
        <f t="shared" si="527"/>
        <v>1260.7</v>
      </c>
      <c r="P679" s="29">
        <f t="shared" si="528"/>
        <v>1255.7</v>
      </c>
      <c r="Q679" s="29">
        <f t="shared" si="529"/>
        <v>969.3</v>
      </c>
    </row>
    <row r="680" spans="1:17" ht="22.5" x14ac:dyDescent="0.2">
      <c r="A680" s="22" t="s">
        <v>280</v>
      </c>
      <c r="B680" s="23">
        <v>298</v>
      </c>
      <c r="C680" s="24">
        <v>310</v>
      </c>
      <c r="D680" s="25" t="s">
        <v>66</v>
      </c>
      <c r="E680" s="26" t="s">
        <v>3</v>
      </c>
      <c r="F680" s="25" t="s">
        <v>2</v>
      </c>
      <c r="G680" s="27" t="s">
        <v>65</v>
      </c>
      <c r="H680" s="28" t="s">
        <v>7</v>
      </c>
      <c r="I680" s="29">
        <f>I683+I681</f>
        <v>115</v>
      </c>
      <c r="J680" s="29">
        <f t="shared" ref="J680:K680" si="557">J683+J681</f>
        <v>110</v>
      </c>
      <c r="K680" s="29">
        <f t="shared" si="557"/>
        <v>110</v>
      </c>
      <c r="L680" s="29"/>
      <c r="M680" s="29"/>
      <c r="N680" s="29"/>
      <c r="O680" s="29">
        <f t="shared" si="527"/>
        <v>115</v>
      </c>
      <c r="P680" s="29">
        <f t="shared" si="528"/>
        <v>110</v>
      </c>
      <c r="Q680" s="29">
        <f t="shared" si="529"/>
        <v>110</v>
      </c>
    </row>
    <row r="681" spans="1:17" ht="22.5" x14ac:dyDescent="0.2">
      <c r="A681" s="22" t="s">
        <v>14</v>
      </c>
      <c r="B681" s="23">
        <v>298</v>
      </c>
      <c r="C681" s="24">
        <v>310</v>
      </c>
      <c r="D681" s="25" t="s">
        <v>66</v>
      </c>
      <c r="E681" s="26" t="s">
        <v>3</v>
      </c>
      <c r="F681" s="25" t="s">
        <v>2</v>
      </c>
      <c r="G681" s="27" t="s">
        <v>65</v>
      </c>
      <c r="H681" s="28">
        <v>200</v>
      </c>
      <c r="I681" s="29">
        <f>I682</f>
        <v>5</v>
      </c>
      <c r="J681" s="29">
        <f t="shared" ref="J681:K681" si="558">J682</f>
        <v>5</v>
      </c>
      <c r="K681" s="29">
        <f t="shared" si="558"/>
        <v>5</v>
      </c>
      <c r="L681" s="29"/>
      <c r="M681" s="29"/>
      <c r="N681" s="29"/>
      <c r="O681" s="29">
        <f t="shared" si="527"/>
        <v>5</v>
      </c>
      <c r="P681" s="29">
        <f t="shared" si="528"/>
        <v>5</v>
      </c>
      <c r="Q681" s="29">
        <f t="shared" si="529"/>
        <v>5</v>
      </c>
    </row>
    <row r="682" spans="1:17" ht="22.5" x14ac:dyDescent="0.2">
      <c r="A682" s="22" t="s">
        <v>13</v>
      </c>
      <c r="B682" s="23">
        <v>298</v>
      </c>
      <c r="C682" s="24">
        <v>310</v>
      </c>
      <c r="D682" s="25" t="s">
        <v>66</v>
      </c>
      <c r="E682" s="26" t="s">
        <v>3</v>
      </c>
      <c r="F682" s="25" t="s">
        <v>2</v>
      </c>
      <c r="G682" s="27" t="s">
        <v>65</v>
      </c>
      <c r="H682" s="28">
        <v>240</v>
      </c>
      <c r="I682" s="29">
        <v>5</v>
      </c>
      <c r="J682" s="29">
        <v>5</v>
      </c>
      <c r="K682" s="29">
        <v>5</v>
      </c>
      <c r="L682" s="29"/>
      <c r="M682" s="29"/>
      <c r="N682" s="29"/>
      <c r="O682" s="29">
        <f t="shared" si="527"/>
        <v>5</v>
      </c>
      <c r="P682" s="29">
        <f t="shared" si="528"/>
        <v>5</v>
      </c>
      <c r="Q682" s="29">
        <f t="shared" si="529"/>
        <v>5</v>
      </c>
    </row>
    <row r="683" spans="1:17" x14ac:dyDescent="0.2">
      <c r="A683" s="22" t="s">
        <v>29</v>
      </c>
      <c r="B683" s="23">
        <v>298</v>
      </c>
      <c r="C683" s="24">
        <v>310</v>
      </c>
      <c r="D683" s="25" t="s">
        <v>66</v>
      </c>
      <c r="E683" s="26" t="s">
        <v>3</v>
      </c>
      <c r="F683" s="25" t="s">
        <v>2</v>
      </c>
      <c r="G683" s="27" t="s">
        <v>65</v>
      </c>
      <c r="H683" s="28">
        <v>500</v>
      </c>
      <c r="I683" s="29">
        <f t="shared" ref="I683:K683" si="559">I684</f>
        <v>110</v>
      </c>
      <c r="J683" s="29">
        <f t="shared" si="559"/>
        <v>105</v>
      </c>
      <c r="K683" s="29">
        <f t="shared" si="559"/>
        <v>105</v>
      </c>
      <c r="L683" s="29"/>
      <c r="M683" s="29"/>
      <c r="N683" s="29"/>
      <c r="O683" s="29">
        <f t="shared" si="527"/>
        <v>110</v>
      </c>
      <c r="P683" s="29">
        <f t="shared" si="528"/>
        <v>105</v>
      </c>
      <c r="Q683" s="29">
        <f t="shared" si="529"/>
        <v>105</v>
      </c>
    </row>
    <row r="684" spans="1:17" x14ac:dyDescent="0.2">
      <c r="A684" s="22" t="s">
        <v>28</v>
      </c>
      <c r="B684" s="23">
        <v>298</v>
      </c>
      <c r="C684" s="24">
        <v>310</v>
      </c>
      <c r="D684" s="25" t="s">
        <v>66</v>
      </c>
      <c r="E684" s="26" t="s">
        <v>3</v>
      </c>
      <c r="F684" s="25" t="s">
        <v>2</v>
      </c>
      <c r="G684" s="27" t="s">
        <v>65</v>
      </c>
      <c r="H684" s="28">
        <v>540</v>
      </c>
      <c r="I684" s="29">
        <v>110</v>
      </c>
      <c r="J684" s="29">
        <v>105</v>
      </c>
      <c r="K684" s="29">
        <v>105</v>
      </c>
      <c r="L684" s="29"/>
      <c r="M684" s="29"/>
      <c r="N684" s="29"/>
      <c r="O684" s="29">
        <f t="shared" si="527"/>
        <v>110</v>
      </c>
      <c r="P684" s="29">
        <f t="shared" si="528"/>
        <v>105</v>
      </c>
      <c r="Q684" s="29">
        <f t="shared" si="529"/>
        <v>105</v>
      </c>
    </row>
    <row r="685" spans="1:17" ht="33.75" x14ac:dyDescent="0.2">
      <c r="A685" s="22" t="s">
        <v>365</v>
      </c>
      <c r="B685" s="23">
        <v>298</v>
      </c>
      <c r="C685" s="24">
        <v>310</v>
      </c>
      <c r="D685" s="25" t="s">
        <v>66</v>
      </c>
      <c r="E685" s="26" t="s">
        <v>3</v>
      </c>
      <c r="F685" s="25" t="s">
        <v>2</v>
      </c>
      <c r="G685" s="27">
        <v>88530</v>
      </c>
      <c r="H685" s="28"/>
      <c r="I685" s="29">
        <f>I686</f>
        <v>1145.7</v>
      </c>
      <c r="J685" s="29">
        <f t="shared" ref="J685:K686" si="560">J686</f>
        <v>1145.7</v>
      </c>
      <c r="K685" s="29">
        <f t="shared" si="560"/>
        <v>859.3</v>
      </c>
      <c r="L685" s="29"/>
      <c r="M685" s="29"/>
      <c r="N685" s="29"/>
      <c r="O685" s="29">
        <f t="shared" si="527"/>
        <v>1145.7</v>
      </c>
      <c r="P685" s="29">
        <f t="shared" si="528"/>
        <v>1145.7</v>
      </c>
      <c r="Q685" s="29">
        <f t="shared" si="529"/>
        <v>859.3</v>
      </c>
    </row>
    <row r="686" spans="1:17" x14ac:dyDescent="0.2">
      <c r="A686" s="22" t="s">
        <v>29</v>
      </c>
      <c r="B686" s="23">
        <v>298</v>
      </c>
      <c r="C686" s="24">
        <v>310</v>
      </c>
      <c r="D686" s="25" t="s">
        <v>66</v>
      </c>
      <c r="E686" s="26" t="s">
        <v>3</v>
      </c>
      <c r="F686" s="25" t="s">
        <v>2</v>
      </c>
      <c r="G686" s="27">
        <v>88530</v>
      </c>
      <c r="H686" s="28">
        <v>500</v>
      </c>
      <c r="I686" s="29">
        <f>I687</f>
        <v>1145.7</v>
      </c>
      <c r="J686" s="29">
        <f t="shared" si="560"/>
        <v>1145.7</v>
      </c>
      <c r="K686" s="29">
        <f t="shared" si="560"/>
        <v>859.3</v>
      </c>
      <c r="L686" s="29"/>
      <c r="M686" s="29"/>
      <c r="N686" s="29"/>
      <c r="O686" s="29">
        <f t="shared" si="527"/>
        <v>1145.7</v>
      </c>
      <c r="P686" s="29">
        <f t="shared" si="528"/>
        <v>1145.7</v>
      </c>
      <c r="Q686" s="29">
        <f t="shared" si="529"/>
        <v>859.3</v>
      </c>
    </row>
    <row r="687" spans="1:17" x14ac:dyDescent="0.2">
      <c r="A687" s="22" t="s">
        <v>28</v>
      </c>
      <c r="B687" s="23">
        <v>298</v>
      </c>
      <c r="C687" s="24">
        <v>310</v>
      </c>
      <c r="D687" s="25" t="s">
        <v>66</v>
      </c>
      <c r="E687" s="26" t="s">
        <v>3</v>
      </c>
      <c r="F687" s="25" t="s">
        <v>2</v>
      </c>
      <c r="G687" s="27">
        <v>88530</v>
      </c>
      <c r="H687" s="28">
        <v>540</v>
      </c>
      <c r="I687" s="29">
        <v>1145.7</v>
      </c>
      <c r="J687" s="29">
        <v>1145.7</v>
      </c>
      <c r="K687" s="29">
        <v>859.3</v>
      </c>
      <c r="L687" s="29"/>
      <c r="M687" s="29"/>
      <c r="N687" s="29"/>
      <c r="O687" s="29">
        <f t="shared" si="527"/>
        <v>1145.7</v>
      </c>
      <c r="P687" s="29">
        <f t="shared" si="528"/>
        <v>1145.7</v>
      </c>
      <c r="Q687" s="29">
        <f t="shared" si="529"/>
        <v>859.3</v>
      </c>
    </row>
    <row r="688" spans="1:17" ht="30.95" customHeight="1" x14ac:dyDescent="0.2">
      <c r="A688" s="22" t="s">
        <v>64</v>
      </c>
      <c r="B688" s="23">
        <v>298</v>
      </c>
      <c r="C688" s="24">
        <v>314</v>
      </c>
      <c r="D688" s="25" t="s">
        <v>7</v>
      </c>
      <c r="E688" s="26" t="s">
        <v>7</v>
      </c>
      <c r="F688" s="25" t="s">
        <v>7</v>
      </c>
      <c r="G688" s="27" t="s">
        <v>7</v>
      </c>
      <c r="H688" s="28" t="s">
        <v>7</v>
      </c>
      <c r="I688" s="29">
        <f>I689</f>
        <v>10</v>
      </c>
      <c r="J688" s="29">
        <f t="shared" ref="J688:K688" si="561">J689</f>
        <v>10</v>
      </c>
      <c r="K688" s="29">
        <f t="shared" si="561"/>
        <v>10</v>
      </c>
      <c r="L688" s="29"/>
      <c r="M688" s="29"/>
      <c r="N688" s="29"/>
      <c r="O688" s="29">
        <f t="shared" si="527"/>
        <v>10</v>
      </c>
      <c r="P688" s="29">
        <f t="shared" si="528"/>
        <v>10</v>
      </c>
      <c r="Q688" s="29">
        <f t="shared" si="529"/>
        <v>10</v>
      </c>
    </row>
    <row r="689" spans="1:17" ht="45" x14ac:dyDescent="0.2">
      <c r="A689" s="32" t="s">
        <v>342</v>
      </c>
      <c r="B689" s="23">
        <v>298</v>
      </c>
      <c r="C689" s="24">
        <v>314</v>
      </c>
      <c r="D689" s="25">
        <v>8</v>
      </c>
      <c r="E689" s="26" t="s">
        <v>3</v>
      </c>
      <c r="F689" s="25" t="s">
        <v>2</v>
      </c>
      <c r="G689" s="27" t="s">
        <v>9</v>
      </c>
      <c r="H689" s="28" t="s">
        <v>7</v>
      </c>
      <c r="I689" s="29">
        <f>I690</f>
        <v>10</v>
      </c>
      <c r="J689" s="29">
        <f t="shared" ref="J689:K689" si="562">J690</f>
        <v>10</v>
      </c>
      <c r="K689" s="29">
        <f t="shared" si="562"/>
        <v>10</v>
      </c>
      <c r="L689" s="29"/>
      <c r="M689" s="29"/>
      <c r="N689" s="29"/>
      <c r="O689" s="29">
        <f t="shared" si="527"/>
        <v>10</v>
      </c>
      <c r="P689" s="29">
        <f t="shared" si="528"/>
        <v>10</v>
      </c>
      <c r="Q689" s="29">
        <f t="shared" si="529"/>
        <v>10</v>
      </c>
    </row>
    <row r="690" spans="1:17" ht="22.5" x14ac:dyDescent="0.2">
      <c r="A690" s="22" t="s">
        <v>63</v>
      </c>
      <c r="B690" s="23">
        <v>298</v>
      </c>
      <c r="C690" s="24">
        <v>314</v>
      </c>
      <c r="D690" s="25">
        <v>8</v>
      </c>
      <c r="E690" s="26" t="s">
        <v>3</v>
      </c>
      <c r="F690" s="25" t="s">
        <v>2</v>
      </c>
      <c r="G690" s="27" t="s">
        <v>62</v>
      </c>
      <c r="H690" s="28" t="s">
        <v>7</v>
      </c>
      <c r="I690" s="29">
        <f>I691</f>
        <v>10</v>
      </c>
      <c r="J690" s="29">
        <f t="shared" ref="J690:K690" si="563">J691</f>
        <v>10</v>
      </c>
      <c r="K690" s="29">
        <f t="shared" si="563"/>
        <v>10</v>
      </c>
      <c r="L690" s="29"/>
      <c r="M690" s="29"/>
      <c r="N690" s="29"/>
      <c r="O690" s="29">
        <f t="shared" si="527"/>
        <v>10</v>
      </c>
      <c r="P690" s="29">
        <f t="shared" si="528"/>
        <v>10</v>
      </c>
      <c r="Q690" s="29">
        <f t="shared" si="529"/>
        <v>10</v>
      </c>
    </row>
    <row r="691" spans="1:17" ht="22.5" x14ac:dyDescent="0.2">
      <c r="A691" s="22" t="s">
        <v>14</v>
      </c>
      <c r="B691" s="23">
        <v>298</v>
      </c>
      <c r="C691" s="24">
        <v>314</v>
      </c>
      <c r="D691" s="25">
        <v>8</v>
      </c>
      <c r="E691" s="26" t="s">
        <v>3</v>
      </c>
      <c r="F691" s="25" t="s">
        <v>2</v>
      </c>
      <c r="G691" s="27" t="s">
        <v>62</v>
      </c>
      <c r="H691" s="28">
        <v>200</v>
      </c>
      <c r="I691" s="29">
        <f>I692</f>
        <v>10</v>
      </c>
      <c r="J691" s="29">
        <f t="shared" ref="J691:K691" si="564">J692</f>
        <v>10</v>
      </c>
      <c r="K691" s="29">
        <f t="shared" si="564"/>
        <v>10</v>
      </c>
      <c r="L691" s="29"/>
      <c r="M691" s="29"/>
      <c r="N691" s="29"/>
      <c r="O691" s="29">
        <f t="shared" si="527"/>
        <v>10</v>
      </c>
      <c r="P691" s="29">
        <f t="shared" si="528"/>
        <v>10</v>
      </c>
      <c r="Q691" s="29">
        <f t="shared" si="529"/>
        <v>10</v>
      </c>
    </row>
    <row r="692" spans="1:17" ht="22.5" x14ac:dyDescent="0.2">
      <c r="A692" s="22" t="s">
        <v>13</v>
      </c>
      <c r="B692" s="23">
        <v>298</v>
      </c>
      <c r="C692" s="24">
        <v>314</v>
      </c>
      <c r="D692" s="25">
        <v>8</v>
      </c>
      <c r="E692" s="26" t="s">
        <v>3</v>
      </c>
      <c r="F692" s="25" t="s">
        <v>2</v>
      </c>
      <c r="G692" s="27" t="s">
        <v>62</v>
      </c>
      <c r="H692" s="28">
        <v>240</v>
      </c>
      <c r="I692" s="29">
        <v>10</v>
      </c>
      <c r="J692" s="29">
        <v>10</v>
      </c>
      <c r="K692" s="29">
        <v>10</v>
      </c>
      <c r="L692" s="29"/>
      <c r="M692" s="29"/>
      <c r="N692" s="29"/>
      <c r="O692" s="29">
        <f t="shared" si="527"/>
        <v>10</v>
      </c>
      <c r="P692" s="29">
        <f t="shared" si="528"/>
        <v>10</v>
      </c>
      <c r="Q692" s="29">
        <f t="shared" si="529"/>
        <v>10</v>
      </c>
    </row>
    <row r="693" spans="1:17" x14ac:dyDescent="0.2">
      <c r="A693" s="22" t="s">
        <v>61</v>
      </c>
      <c r="B693" s="23">
        <v>298</v>
      </c>
      <c r="C693" s="24">
        <v>700</v>
      </c>
      <c r="D693" s="25" t="s">
        <v>7</v>
      </c>
      <c r="E693" s="26" t="s">
        <v>7</v>
      </c>
      <c r="F693" s="25" t="s">
        <v>7</v>
      </c>
      <c r="G693" s="27" t="s">
        <v>7</v>
      </c>
      <c r="H693" s="28" t="s">
        <v>7</v>
      </c>
      <c r="I693" s="29">
        <f>I694</f>
        <v>177</v>
      </c>
      <c r="J693" s="29">
        <f t="shared" ref="J693:K693" si="565">J694</f>
        <v>177</v>
      </c>
      <c r="K693" s="29">
        <f t="shared" si="565"/>
        <v>177</v>
      </c>
      <c r="L693" s="29">
        <f>L694</f>
        <v>26.421859999999999</v>
      </c>
      <c r="M693" s="29">
        <f t="shared" ref="M693:N693" si="566">M694</f>
        <v>0</v>
      </c>
      <c r="N693" s="29">
        <f t="shared" si="566"/>
        <v>0</v>
      </c>
      <c r="O693" s="29">
        <f t="shared" si="527"/>
        <v>203.42186000000001</v>
      </c>
      <c r="P693" s="29">
        <f t="shared" si="528"/>
        <v>177</v>
      </c>
      <c r="Q693" s="29">
        <f t="shared" si="529"/>
        <v>177</v>
      </c>
    </row>
    <row r="694" spans="1:17" x14ac:dyDescent="0.2">
      <c r="A694" s="22" t="s">
        <v>60</v>
      </c>
      <c r="B694" s="23">
        <v>298</v>
      </c>
      <c r="C694" s="24">
        <v>707</v>
      </c>
      <c r="D694" s="25" t="s">
        <v>7</v>
      </c>
      <c r="E694" s="26" t="s">
        <v>7</v>
      </c>
      <c r="F694" s="25" t="s">
        <v>7</v>
      </c>
      <c r="G694" s="27" t="s">
        <v>7</v>
      </c>
      <c r="H694" s="28" t="s">
        <v>7</v>
      </c>
      <c r="I694" s="29">
        <f>I695+I702+I706</f>
        <v>177</v>
      </c>
      <c r="J694" s="29">
        <f>J695+J702+J706</f>
        <v>177</v>
      </c>
      <c r="K694" s="29">
        <f>K695+K702+K706</f>
        <v>177</v>
      </c>
      <c r="L694" s="29">
        <f>L695+L702+L706</f>
        <v>26.421859999999999</v>
      </c>
      <c r="M694" s="29"/>
      <c r="N694" s="29"/>
      <c r="O694" s="29">
        <f t="shared" si="527"/>
        <v>203.42186000000001</v>
      </c>
      <c r="P694" s="29">
        <f t="shared" si="528"/>
        <v>177</v>
      </c>
      <c r="Q694" s="29">
        <f t="shared" si="529"/>
        <v>177</v>
      </c>
    </row>
    <row r="695" spans="1:17" ht="56.25" x14ac:dyDescent="0.2">
      <c r="A695" s="32" t="s">
        <v>332</v>
      </c>
      <c r="B695" s="23">
        <v>298</v>
      </c>
      <c r="C695" s="24">
        <v>707</v>
      </c>
      <c r="D695" s="25" t="s">
        <v>36</v>
      </c>
      <c r="E695" s="26" t="s">
        <v>3</v>
      </c>
      <c r="F695" s="25" t="s">
        <v>2</v>
      </c>
      <c r="G695" s="27" t="s">
        <v>9</v>
      </c>
      <c r="H695" s="28" t="s">
        <v>7</v>
      </c>
      <c r="I695" s="29">
        <f>I696</f>
        <v>157</v>
      </c>
      <c r="J695" s="29">
        <f t="shared" ref="J695:K696" si="567">J696</f>
        <v>157</v>
      </c>
      <c r="K695" s="29">
        <f t="shared" si="567"/>
        <v>157</v>
      </c>
      <c r="L695" s="29">
        <f>L696</f>
        <v>26.421859999999999</v>
      </c>
      <c r="M695" s="29"/>
      <c r="N695" s="29"/>
      <c r="O695" s="29">
        <f t="shared" si="527"/>
        <v>183.42186000000001</v>
      </c>
      <c r="P695" s="29">
        <f t="shared" si="528"/>
        <v>157</v>
      </c>
      <c r="Q695" s="29">
        <f t="shared" si="529"/>
        <v>157</v>
      </c>
    </row>
    <row r="696" spans="1:17" x14ac:dyDescent="0.2">
      <c r="A696" s="32" t="s">
        <v>347</v>
      </c>
      <c r="B696" s="23">
        <v>298</v>
      </c>
      <c r="C696" s="24">
        <v>707</v>
      </c>
      <c r="D696" s="25" t="s">
        <v>36</v>
      </c>
      <c r="E696" s="26">
        <v>2</v>
      </c>
      <c r="F696" s="25">
        <v>0</v>
      </c>
      <c r="G696" s="27">
        <v>0</v>
      </c>
      <c r="H696" s="28"/>
      <c r="I696" s="29">
        <f>I697</f>
        <v>157</v>
      </c>
      <c r="J696" s="29">
        <f t="shared" si="567"/>
        <v>157</v>
      </c>
      <c r="K696" s="29">
        <f t="shared" si="567"/>
        <v>157</v>
      </c>
      <c r="L696" s="29">
        <f>L697</f>
        <v>26.421859999999999</v>
      </c>
      <c r="M696" s="29">
        <f t="shared" ref="M696:N696" si="568">M697</f>
        <v>0</v>
      </c>
      <c r="N696" s="29">
        <f t="shared" si="568"/>
        <v>0</v>
      </c>
      <c r="O696" s="29">
        <f t="shared" si="527"/>
        <v>183.42186000000001</v>
      </c>
      <c r="P696" s="29">
        <f t="shared" si="528"/>
        <v>157</v>
      </c>
      <c r="Q696" s="29">
        <f t="shared" si="529"/>
        <v>157</v>
      </c>
    </row>
    <row r="697" spans="1:17" x14ac:dyDescent="0.2">
      <c r="A697" s="22" t="s">
        <v>59</v>
      </c>
      <c r="B697" s="23">
        <v>298</v>
      </c>
      <c r="C697" s="24">
        <v>707</v>
      </c>
      <c r="D697" s="25" t="s">
        <v>36</v>
      </c>
      <c r="E697" s="26">
        <v>2</v>
      </c>
      <c r="F697" s="25" t="s">
        <v>2</v>
      </c>
      <c r="G697" s="27" t="s">
        <v>58</v>
      </c>
      <c r="H697" s="28" t="s">
        <v>7</v>
      </c>
      <c r="I697" s="29">
        <f>I698+I700</f>
        <v>157</v>
      </c>
      <c r="J697" s="29">
        <f t="shared" ref="J697:K697" si="569">J698+J700</f>
        <v>157</v>
      </c>
      <c r="K697" s="29">
        <f t="shared" si="569"/>
        <v>157</v>
      </c>
      <c r="L697" s="29">
        <f>L698+L700</f>
        <v>26.421859999999999</v>
      </c>
      <c r="M697" s="29">
        <f t="shared" ref="M697:N697" si="570">M698+M700</f>
        <v>0</v>
      </c>
      <c r="N697" s="29">
        <f t="shared" si="570"/>
        <v>0</v>
      </c>
      <c r="O697" s="29">
        <f t="shared" si="527"/>
        <v>183.42186000000001</v>
      </c>
      <c r="P697" s="29">
        <f t="shared" si="528"/>
        <v>157</v>
      </c>
      <c r="Q697" s="29">
        <f t="shared" si="529"/>
        <v>157</v>
      </c>
    </row>
    <row r="698" spans="1:17" ht="45" x14ac:dyDescent="0.2">
      <c r="A698" s="22" t="s">
        <v>6</v>
      </c>
      <c r="B698" s="23">
        <v>298</v>
      </c>
      <c r="C698" s="24">
        <v>707</v>
      </c>
      <c r="D698" s="25" t="s">
        <v>36</v>
      </c>
      <c r="E698" s="26">
        <v>2</v>
      </c>
      <c r="F698" s="25" t="s">
        <v>2</v>
      </c>
      <c r="G698" s="27" t="s">
        <v>58</v>
      </c>
      <c r="H698" s="28">
        <v>100</v>
      </c>
      <c r="I698" s="29">
        <f>I699</f>
        <v>20</v>
      </c>
      <c r="J698" s="29">
        <f t="shared" ref="J698:K698" si="571">J699</f>
        <v>20</v>
      </c>
      <c r="K698" s="29">
        <f t="shared" si="571"/>
        <v>20</v>
      </c>
      <c r="L698" s="29"/>
      <c r="M698" s="29"/>
      <c r="N698" s="29"/>
      <c r="O698" s="29">
        <f t="shared" si="527"/>
        <v>20</v>
      </c>
      <c r="P698" s="29">
        <f t="shared" si="528"/>
        <v>20</v>
      </c>
      <c r="Q698" s="29">
        <f t="shared" si="529"/>
        <v>20</v>
      </c>
    </row>
    <row r="699" spans="1:17" ht="22.5" x14ac:dyDescent="0.2">
      <c r="A699" s="22" t="s">
        <v>5</v>
      </c>
      <c r="B699" s="23">
        <v>298</v>
      </c>
      <c r="C699" s="24">
        <v>707</v>
      </c>
      <c r="D699" s="25" t="s">
        <v>36</v>
      </c>
      <c r="E699" s="26">
        <v>2</v>
      </c>
      <c r="F699" s="25" t="s">
        <v>2</v>
      </c>
      <c r="G699" s="27" t="s">
        <v>58</v>
      </c>
      <c r="H699" s="28">
        <v>120</v>
      </c>
      <c r="I699" s="29">
        <v>20</v>
      </c>
      <c r="J699" s="29">
        <v>20</v>
      </c>
      <c r="K699" s="29">
        <v>20</v>
      </c>
      <c r="L699" s="29"/>
      <c r="M699" s="29"/>
      <c r="N699" s="29"/>
      <c r="O699" s="29">
        <f t="shared" si="527"/>
        <v>20</v>
      </c>
      <c r="P699" s="29">
        <f t="shared" si="528"/>
        <v>20</v>
      </c>
      <c r="Q699" s="29">
        <f t="shared" si="529"/>
        <v>20</v>
      </c>
    </row>
    <row r="700" spans="1:17" s="7" customFormat="1" ht="22.5" x14ac:dyDescent="0.2">
      <c r="A700" s="22" t="s">
        <v>14</v>
      </c>
      <c r="B700" s="23">
        <v>298</v>
      </c>
      <c r="C700" s="24">
        <v>707</v>
      </c>
      <c r="D700" s="25" t="s">
        <v>36</v>
      </c>
      <c r="E700" s="26">
        <v>2</v>
      </c>
      <c r="F700" s="25" t="s">
        <v>2</v>
      </c>
      <c r="G700" s="27" t="s">
        <v>58</v>
      </c>
      <c r="H700" s="28">
        <v>200</v>
      </c>
      <c r="I700" s="29">
        <f>I701</f>
        <v>137</v>
      </c>
      <c r="J700" s="29">
        <f t="shared" ref="J700:K700" si="572">J701</f>
        <v>137</v>
      </c>
      <c r="K700" s="29">
        <f t="shared" si="572"/>
        <v>137</v>
      </c>
      <c r="L700" s="29">
        <f>L701</f>
        <v>26.421859999999999</v>
      </c>
      <c r="M700" s="29">
        <v>0</v>
      </c>
      <c r="N700" s="29">
        <v>0</v>
      </c>
      <c r="O700" s="29">
        <f t="shared" si="527"/>
        <v>163.42186000000001</v>
      </c>
      <c r="P700" s="29">
        <f t="shared" si="528"/>
        <v>137</v>
      </c>
      <c r="Q700" s="29">
        <f t="shared" si="529"/>
        <v>137</v>
      </c>
    </row>
    <row r="701" spans="1:17" s="7" customFormat="1" ht="22.5" x14ac:dyDescent="0.2">
      <c r="A701" s="22" t="s">
        <v>13</v>
      </c>
      <c r="B701" s="23">
        <v>298</v>
      </c>
      <c r="C701" s="24">
        <v>707</v>
      </c>
      <c r="D701" s="25" t="s">
        <v>36</v>
      </c>
      <c r="E701" s="26">
        <v>2</v>
      </c>
      <c r="F701" s="25" t="s">
        <v>2</v>
      </c>
      <c r="G701" s="27" t="s">
        <v>58</v>
      </c>
      <c r="H701" s="28">
        <v>240</v>
      </c>
      <c r="I701" s="29">
        <v>137</v>
      </c>
      <c r="J701" s="29">
        <v>137</v>
      </c>
      <c r="K701" s="29">
        <v>137</v>
      </c>
      <c r="L701" s="29">
        <v>26.421859999999999</v>
      </c>
      <c r="M701" s="29">
        <v>0</v>
      </c>
      <c r="N701" s="29">
        <v>0</v>
      </c>
      <c r="O701" s="29">
        <f t="shared" si="527"/>
        <v>163.42186000000001</v>
      </c>
      <c r="P701" s="29">
        <f t="shared" si="528"/>
        <v>137</v>
      </c>
      <c r="Q701" s="29">
        <f t="shared" si="529"/>
        <v>137</v>
      </c>
    </row>
    <row r="702" spans="1:17" ht="45" x14ac:dyDescent="0.2">
      <c r="A702" s="32" t="s">
        <v>342</v>
      </c>
      <c r="B702" s="23">
        <v>298</v>
      </c>
      <c r="C702" s="24">
        <v>707</v>
      </c>
      <c r="D702" s="25">
        <v>8</v>
      </c>
      <c r="E702" s="26" t="s">
        <v>3</v>
      </c>
      <c r="F702" s="25" t="s">
        <v>2</v>
      </c>
      <c r="G702" s="27" t="s">
        <v>9</v>
      </c>
      <c r="H702" s="28" t="s">
        <v>7</v>
      </c>
      <c r="I702" s="29">
        <f>I703</f>
        <v>20</v>
      </c>
      <c r="J702" s="29">
        <f t="shared" ref="J702:K702" si="573">J703</f>
        <v>20</v>
      </c>
      <c r="K702" s="29">
        <f t="shared" si="573"/>
        <v>20</v>
      </c>
      <c r="L702" s="29"/>
      <c r="M702" s="29"/>
      <c r="N702" s="29"/>
      <c r="O702" s="29">
        <f t="shared" si="527"/>
        <v>20</v>
      </c>
      <c r="P702" s="29">
        <f t="shared" si="528"/>
        <v>20</v>
      </c>
      <c r="Q702" s="29">
        <f t="shared" si="529"/>
        <v>20</v>
      </c>
    </row>
    <row r="703" spans="1:17" x14ac:dyDescent="0.2">
      <c r="A703" s="22" t="s">
        <v>59</v>
      </c>
      <c r="B703" s="23">
        <v>298</v>
      </c>
      <c r="C703" s="24">
        <v>707</v>
      </c>
      <c r="D703" s="25">
        <v>8</v>
      </c>
      <c r="E703" s="26" t="s">
        <v>3</v>
      </c>
      <c r="F703" s="25" t="s">
        <v>2</v>
      </c>
      <c r="G703" s="27" t="s">
        <v>58</v>
      </c>
      <c r="H703" s="28" t="s">
        <v>7</v>
      </c>
      <c r="I703" s="29">
        <f>I704</f>
        <v>20</v>
      </c>
      <c r="J703" s="29">
        <f t="shared" ref="J703:K704" si="574">J704</f>
        <v>20</v>
      </c>
      <c r="K703" s="29">
        <f t="shared" si="574"/>
        <v>20</v>
      </c>
      <c r="L703" s="29"/>
      <c r="M703" s="29"/>
      <c r="N703" s="29"/>
      <c r="O703" s="29">
        <f t="shared" si="527"/>
        <v>20</v>
      </c>
      <c r="P703" s="29">
        <f t="shared" si="528"/>
        <v>20</v>
      </c>
      <c r="Q703" s="29">
        <f t="shared" si="529"/>
        <v>20</v>
      </c>
    </row>
    <row r="704" spans="1:17" ht="22.5" x14ac:dyDescent="0.2">
      <c r="A704" s="22" t="s">
        <v>14</v>
      </c>
      <c r="B704" s="23">
        <v>298</v>
      </c>
      <c r="C704" s="24">
        <v>707</v>
      </c>
      <c r="D704" s="25">
        <v>8</v>
      </c>
      <c r="E704" s="26" t="s">
        <v>3</v>
      </c>
      <c r="F704" s="25" t="s">
        <v>2</v>
      </c>
      <c r="G704" s="27" t="s">
        <v>58</v>
      </c>
      <c r="H704" s="28">
        <v>200</v>
      </c>
      <c r="I704" s="29">
        <f>I705</f>
        <v>20</v>
      </c>
      <c r="J704" s="29">
        <f t="shared" si="574"/>
        <v>20</v>
      </c>
      <c r="K704" s="29">
        <f t="shared" si="574"/>
        <v>20</v>
      </c>
      <c r="L704" s="29"/>
      <c r="M704" s="29"/>
      <c r="N704" s="29"/>
      <c r="O704" s="29">
        <f t="shared" si="527"/>
        <v>20</v>
      </c>
      <c r="P704" s="29">
        <f t="shared" si="528"/>
        <v>20</v>
      </c>
      <c r="Q704" s="29">
        <f t="shared" si="529"/>
        <v>20</v>
      </c>
    </row>
    <row r="705" spans="1:17" ht="22.5" x14ac:dyDescent="0.2">
      <c r="A705" s="22" t="s">
        <v>13</v>
      </c>
      <c r="B705" s="23">
        <v>298</v>
      </c>
      <c r="C705" s="24">
        <v>707</v>
      </c>
      <c r="D705" s="25">
        <v>8</v>
      </c>
      <c r="E705" s="26" t="s">
        <v>3</v>
      </c>
      <c r="F705" s="25" t="s">
        <v>2</v>
      </c>
      <c r="G705" s="27" t="s">
        <v>58</v>
      </c>
      <c r="H705" s="28">
        <v>240</v>
      </c>
      <c r="I705" s="29">
        <v>20</v>
      </c>
      <c r="J705" s="29">
        <v>20</v>
      </c>
      <c r="K705" s="29">
        <v>20</v>
      </c>
      <c r="L705" s="29"/>
      <c r="M705" s="29"/>
      <c r="N705" s="29"/>
      <c r="O705" s="29">
        <f t="shared" si="527"/>
        <v>20</v>
      </c>
      <c r="P705" s="29">
        <f t="shared" si="528"/>
        <v>20</v>
      </c>
      <c r="Q705" s="29">
        <f t="shared" si="529"/>
        <v>20</v>
      </c>
    </row>
    <row r="706" spans="1:17" ht="56.25" x14ac:dyDescent="0.2">
      <c r="A706" s="32" t="s">
        <v>333</v>
      </c>
      <c r="B706" s="23">
        <v>298</v>
      </c>
      <c r="C706" s="24">
        <v>707</v>
      </c>
      <c r="D706" s="25">
        <v>11</v>
      </c>
      <c r="E706" s="26">
        <v>0</v>
      </c>
      <c r="F706" s="25">
        <v>0</v>
      </c>
      <c r="G706" s="27">
        <v>0</v>
      </c>
      <c r="H706" s="28"/>
      <c r="I706" s="29">
        <f>I707</f>
        <v>0</v>
      </c>
      <c r="J706" s="29">
        <f t="shared" ref="J706:K706" si="575">J707</f>
        <v>0</v>
      </c>
      <c r="K706" s="29">
        <f t="shared" si="575"/>
        <v>0</v>
      </c>
      <c r="L706" s="29"/>
      <c r="M706" s="29"/>
      <c r="N706" s="29"/>
      <c r="O706" s="29">
        <f t="shared" si="527"/>
        <v>0</v>
      </c>
      <c r="P706" s="29">
        <f t="shared" si="528"/>
        <v>0</v>
      </c>
      <c r="Q706" s="29">
        <f t="shared" si="529"/>
        <v>0</v>
      </c>
    </row>
    <row r="707" spans="1:17" ht="22.5" x14ac:dyDescent="0.2">
      <c r="A707" s="32" t="s">
        <v>362</v>
      </c>
      <c r="B707" s="23">
        <v>298</v>
      </c>
      <c r="C707" s="24">
        <v>707</v>
      </c>
      <c r="D707" s="25">
        <v>11</v>
      </c>
      <c r="E707" s="26">
        <v>2</v>
      </c>
      <c r="F707" s="25">
        <v>0</v>
      </c>
      <c r="G707" s="27">
        <v>0</v>
      </c>
      <c r="H707" s="28"/>
      <c r="I707" s="29">
        <f>I708</f>
        <v>0</v>
      </c>
      <c r="J707" s="29">
        <f t="shared" ref="J707:K707" si="576">J708</f>
        <v>0</v>
      </c>
      <c r="K707" s="29">
        <f t="shared" si="576"/>
        <v>0</v>
      </c>
      <c r="L707" s="29"/>
      <c r="M707" s="29"/>
      <c r="N707" s="29"/>
      <c r="O707" s="29">
        <f t="shared" ref="O707:O775" si="577">I707+L707</f>
        <v>0</v>
      </c>
      <c r="P707" s="29">
        <f t="shared" ref="P707:P775" si="578">J707+M707</f>
        <v>0</v>
      </c>
      <c r="Q707" s="29">
        <f t="shared" ref="Q707:Q775" si="579">K707+N707</f>
        <v>0</v>
      </c>
    </row>
    <row r="708" spans="1:17" x14ac:dyDescent="0.2">
      <c r="A708" s="22" t="s">
        <v>59</v>
      </c>
      <c r="B708" s="23">
        <v>298</v>
      </c>
      <c r="C708" s="24">
        <v>707</v>
      </c>
      <c r="D708" s="25">
        <v>11</v>
      </c>
      <c r="E708" s="26">
        <v>2</v>
      </c>
      <c r="F708" s="25" t="s">
        <v>2</v>
      </c>
      <c r="G708" s="27" t="s">
        <v>58</v>
      </c>
      <c r="H708" s="28" t="s">
        <v>7</v>
      </c>
      <c r="I708" s="29">
        <f>I709</f>
        <v>0</v>
      </c>
      <c r="J708" s="29">
        <f t="shared" ref="J708:K708" si="580">J709</f>
        <v>0</v>
      </c>
      <c r="K708" s="29">
        <f t="shared" si="580"/>
        <v>0</v>
      </c>
      <c r="L708" s="29"/>
      <c r="M708" s="29"/>
      <c r="N708" s="29"/>
      <c r="O708" s="29">
        <f t="shared" si="577"/>
        <v>0</v>
      </c>
      <c r="P708" s="29">
        <f t="shared" si="578"/>
        <v>0</v>
      </c>
      <c r="Q708" s="29">
        <f t="shared" si="579"/>
        <v>0</v>
      </c>
    </row>
    <row r="709" spans="1:17" ht="22.5" x14ac:dyDescent="0.2">
      <c r="A709" s="22" t="s">
        <v>14</v>
      </c>
      <c r="B709" s="23">
        <v>298</v>
      </c>
      <c r="C709" s="24">
        <v>707</v>
      </c>
      <c r="D709" s="25">
        <v>11</v>
      </c>
      <c r="E709" s="26">
        <v>2</v>
      </c>
      <c r="F709" s="25" t="s">
        <v>2</v>
      </c>
      <c r="G709" s="27" t="s">
        <v>58</v>
      </c>
      <c r="H709" s="28">
        <v>200</v>
      </c>
      <c r="I709" s="29">
        <f t="shared" ref="I709:K709" si="581">I710</f>
        <v>0</v>
      </c>
      <c r="J709" s="29">
        <f t="shared" si="581"/>
        <v>0</v>
      </c>
      <c r="K709" s="29">
        <f t="shared" si="581"/>
        <v>0</v>
      </c>
      <c r="L709" s="29"/>
      <c r="M709" s="29"/>
      <c r="N709" s="29"/>
      <c r="O709" s="29">
        <f t="shared" si="577"/>
        <v>0</v>
      </c>
      <c r="P709" s="29">
        <f t="shared" si="578"/>
        <v>0</v>
      </c>
      <c r="Q709" s="29">
        <f t="shared" si="579"/>
        <v>0</v>
      </c>
    </row>
    <row r="710" spans="1:17" ht="22.5" x14ac:dyDescent="0.2">
      <c r="A710" s="22" t="s">
        <v>13</v>
      </c>
      <c r="B710" s="23">
        <v>298</v>
      </c>
      <c r="C710" s="24">
        <v>707</v>
      </c>
      <c r="D710" s="25">
        <v>11</v>
      </c>
      <c r="E710" s="26">
        <v>2</v>
      </c>
      <c r="F710" s="25" t="s">
        <v>2</v>
      </c>
      <c r="G710" s="27" t="s">
        <v>58</v>
      </c>
      <c r="H710" s="28">
        <v>240</v>
      </c>
      <c r="I710" s="29"/>
      <c r="J710" s="29"/>
      <c r="K710" s="29"/>
      <c r="L710" s="29"/>
      <c r="M710" s="29"/>
      <c r="N710" s="29"/>
      <c r="O710" s="29">
        <f t="shared" si="577"/>
        <v>0</v>
      </c>
      <c r="P710" s="29">
        <f t="shared" si="578"/>
        <v>0</v>
      </c>
      <c r="Q710" s="29">
        <f t="shared" si="579"/>
        <v>0</v>
      </c>
    </row>
    <row r="711" spans="1:17" x14ac:dyDescent="0.2">
      <c r="A711" s="22" t="s">
        <v>55</v>
      </c>
      <c r="B711" s="23">
        <v>298</v>
      </c>
      <c r="C711" s="24">
        <v>1000</v>
      </c>
      <c r="D711" s="25" t="s">
        <v>7</v>
      </c>
      <c r="E711" s="26" t="s">
        <v>7</v>
      </c>
      <c r="F711" s="25" t="s">
        <v>7</v>
      </c>
      <c r="G711" s="27" t="s">
        <v>7</v>
      </c>
      <c r="H711" s="28" t="s">
        <v>7</v>
      </c>
      <c r="I711" s="29">
        <f>I712+I718+I727+I732</f>
        <v>8735.9</v>
      </c>
      <c r="J711" s="29">
        <f t="shared" ref="J711" si="582">J712+J718+J727+J732</f>
        <v>9064.4</v>
      </c>
      <c r="K711" s="29">
        <f>K712+K718+K727+K732</f>
        <v>9448.4</v>
      </c>
      <c r="L711" s="29">
        <f>L712+L718+L728+L732</f>
        <v>958.31193999999994</v>
      </c>
      <c r="M711" s="29">
        <f t="shared" ref="M711:N711" si="583">M712+M718+M728+M732</f>
        <v>0</v>
      </c>
      <c r="N711" s="29">
        <f t="shared" si="583"/>
        <v>0</v>
      </c>
      <c r="O711" s="29">
        <f t="shared" si="577"/>
        <v>9694.2119399999992</v>
      </c>
      <c r="P711" s="29">
        <f t="shared" si="578"/>
        <v>9064.4</v>
      </c>
      <c r="Q711" s="29">
        <f t="shared" si="579"/>
        <v>9448.4</v>
      </c>
    </row>
    <row r="712" spans="1:17" x14ac:dyDescent="0.2">
      <c r="A712" s="22" t="s">
        <v>54</v>
      </c>
      <c r="B712" s="23">
        <v>298</v>
      </c>
      <c r="C712" s="24">
        <v>1001</v>
      </c>
      <c r="D712" s="25" t="s">
        <v>7</v>
      </c>
      <c r="E712" s="26" t="s">
        <v>7</v>
      </c>
      <c r="F712" s="25" t="s">
        <v>7</v>
      </c>
      <c r="G712" s="27" t="s">
        <v>7</v>
      </c>
      <c r="H712" s="28" t="s">
        <v>7</v>
      </c>
      <c r="I712" s="29">
        <f t="shared" ref="I712:I715" si="584">I713</f>
        <v>2000</v>
      </c>
      <c r="J712" s="29">
        <f t="shared" ref="J712:K714" si="585">J713</f>
        <v>2000</v>
      </c>
      <c r="K712" s="29">
        <f>K713</f>
        <v>2000</v>
      </c>
      <c r="L712" s="29"/>
      <c r="M712" s="29"/>
      <c r="N712" s="29"/>
      <c r="O712" s="29">
        <f t="shared" si="577"/>
        <v>2000</v>
      </c>
      <c r="P712" s="29">
        <f t="shared" si="578"/>
        <v>2000</v>
      </c>
      <c r="Q712" s="29">
        <f t="shared" si="579"/>
        <v>2000</v>
      </c>
    </row>
    <row r="713" spans="1:17" ht="56.25" x14ac:dyDescent="0.2">
      <c r="A713" s="32" t="s">
        <v>332</v>
      </c>
      <c r="B713" s="23">
        <v>298</v>
      </c>
      <c r="C713" s="24">
        <v>1001</v>
      </c>
      <c r="D713" s="25" t="s">
        <v>36</v>
      </c>
      <c r="E713" s="26" t="s">
        <v>3</v>
      </c>
      <c r="F713" s="25" t="s">
        <v>2</v>
      </c>
      <c r="G713" s="27" t="s">
        <v>9</v>
      </c>
      <c r="H713" s="28" t="s">
        <v>7</v>
      </c>
      <c r="I713" s="29">
        <f t="shared" si="584"/>
        <v>2000</v>
      </c>
      <c r="J713" s="29">
        <f t="shared" si="585"/>
        <v>2000</v>
      </c>
      <c r="K713" s="29">
        <f t="shared" si="585"/>
        <v>2000</v>
      </c>
      <c r="L713" s="29"/>
      <c r="M713" s="29"/>
      <c r="N713" s="29"/>
      <c r="O713" s="29">
        <f t="shared" si="577"/>
        <v>2000</v>
      </c>
      <c r="P713" s="29">
        <f t="shared" si="578"/>
        <v>2000</v>
      </c>
      <c r="Q713" s="29">
        <f t="shared" si="579"/>
        <v>2000</v>
      </c>
    </row>
    <row r="714" spans="1:17" ht="22.5" x14ac:dyDescent="0.2">
      <c r="A714" s="32" t="s">
        <v>346</v>
      </c>
      <c r="B714" s="23">
        <v>298</v>
      </c>
      <c r="C714" s="24">
        <v>1001</v>
      </c>
      <c r="D714" s="25" t="s">
        <v>36</v>
      </c>
      <c r="E714" s="26">
        <v>3</v>
      </c>
      <c r="F714" s="25">
        <v>0</v>
      </c>
      <c r="G714" s="27">
        <v>0</v>
      </c>
      <c r="H714" s="28"/>
      <c r="I714" s="29">
        <f t="shared" si="584"/>
        <v>2000</v>
      </c>
      <c r="J714" s="29">
        <f t="shared" si="585"/>
        <v>2000</v>
      </c>
      <c r="K714" s="29">
        <f t="shared" si="585"/>
        <v>2000</v>
      </c>
      <c r="L714" s="29"/>
      <c r="M714" s="29"/>
      <c r="N714" s="29"/>
      <c r="O714" s="29">
        <f t="shared" si="577"/>
        <v>2000</v>
      </c>
      <c r="P714" s="29">
        <f t="shared" si="578"/>
        <v>2000</v>
      </c>
      <c r="Q714" s="29">
        <f t="shared" si="579"/>
        <v>2000</v>
      </c>
    </row>
    <row r="715" spans="1:17" x14ac:dyDescent="0.2">
      <c r="A715" s="22" t="s">
        <v>272</v>
      </c>
      <c r="B715" s="23">
        <v>298</v>
      </c>
      <c r="C715" s="24">
        <v>1001</v>
      </c>
      <c r="D715" s="25" t="s">
        <v>36</v>
      </c>
      <c r="E715" s="26">
        <v>3</v>
      </c>
      <c r="F715" s="25" t="s">
        <v>2</v>
      </c>
      <c r="G715" s="27" t="s">
        <v>53</v>
      </c>
      <c r="H715" s="28" t="s">
        <v>7</v>
      </c>
      <c r="I715" s="29">
        <f t="shared" si="584"/>
        <v>2000</v>
      </c>
      <c r="J715" s="29">
        <f t="shared" ref="J715:K716" si="586">J716</f>
        <v>2000</v>
      </c>
      <c r="K715" s="29">
        <f t="shared" si="586"/>
        <v>2000</v>
      </c>
      <c r="L715" s="29"/>
      <c r="M715" s="29"/>
      <c r="N715" s="29"/>
      <c r="O715" s="29">
        <f t="shared" si="577"/>
        <v>2000</v>
      </c>
      <c r="P715" s="29">
        <f t="shared" si="578"/>
        <v>2000</v>
      </c>
      <c r="Q715" s="29">
        <f t="shared" si="579"/>
        <v>2000</v>
      </c>
    </row>
    <row r="716" spans="1:17" x14ac:dyDescent="0.2">
      <c r="A716" s="22" t="s">
        <v>40</v>
      </c>
      <c r="B716" s="23">
        <v>298</v>
      </c>
      <c r="C716" s="24">
        <v>1001</v>
      </c>
      <c r="D716" s="25" t="s">
        <v>36</v>
      </c>
      <c r="E716" s="26">
        <v>3</v>
      </c>
      <c r="F716" s="25" t="s">
        <v>2</v>
      </c>
      <c r="G716" s="27" t="s">
        <v>53</v>
      </c>
      <c r="H716" s="28">
        <v>300</v>
      </c>
      <c r="I716" s="29">
        <f>I717</f>
        <v>2000</v>
      </c>
      <c r="J716" s="29">
        <f t="shared" si="586"/>
        <v>2000</v>
      </c>
      <c r="K716" s="29">
        <f t="shared" si="586"/>
        <v>2000</v>
      </c>
      <c r="L716" s="29"/>
      <c r="M716" s="29"/>
      <c r="N716" s="29"/>
      <c r="O716" s="29">
        <f t="shared" si="577"/>
        <v>2000</v>
      </c>
      <c r="P716" s="29">
        <f t="shared" si="578"/>
        <v>2000</v>
      </c>
      <c r="Q716" s="29">
        <f t="shared" si="579"/>
        <v>2000</v>
      </c>
    </row>
    <row r="717" spans="1:17" ht="22.5" x14ac:dyDescent="0.2">
      <c r="A717" s="22" t="s">
        <v>44</v>
      </c>
      <c r="B717" s="23">
        <v>298</v>
      </c>
      <c r="C717" s="24">
        <v>1001</v>
      </c>
      <c r="D717" s="25" t="s">
        <v>36</v>
      </c>
      <c r="E717" s="26">
        <v>3</v>
      </c>
      <c r="F717" s="25" t="s">
        <v>2</v>
      </c>
      <c r="G717" s="27" t="s">
        <v>53</v>
      </c>
      <c r="H717" s="28">
        <v>320</v>
      </c>
      <c r="I717" s="29">
        <v>2000</v>
      </c>
      <c r="J717" s="29">
        <v>2000</v>
      </c>
      <c r="K717" s="29">
        <v>2000</v>
      </c>
      <c r="L717" s="29"/>
      <c r="M717" s="29"/>
      <c r="N717" s="29"/>
      <c r="O717" s="29">
        <f t="shared" si="577"/>
        <v>2000</v>
      </c>
      <c r="P717" s="29">
        <f t="shared" si="578"/>
        <v>2000</v>
      </c>
      <c r="Q717" s="29">
        <f t="shared" si="579"/>
        <v>2000</v>
      </c>
    </row>
    <row r="718" spans="1:17" x14ac:dyDescent="0.2">
      <c r="A718" s="22" t="s">
        <v>52</v>
      </c>
      <c r="B718" s="23">
        <v>298</v>
      </c>
      <c r="C718" s="24">
        <v>1003</v>
      </c>
      <c r="D718" s="25" t="s">
        <v>7</v>
      </c>
      <c r="E718" s="26" t="s">
        <v>7</v>
      </c>
      <c r="F718" s="25" t="s">
        <v>7</v>
      </c>
      <c r="G718" s="27" t="s">
        <v>7</v>
      </c>
      <c r="H718" s="28" t="s">
        <v>7</v>
      </c>
      <c r="I718" s="29">
        <f>I719</f>
        <v>598</v>
      </c>
      <c r="J718" s="29">
        <f t="shared" ref="J718:K719" si="587">J719</f>
        <v>810</v>
      </c>
      <c r="K718" s="29">
        <f t="shared" si="587"/>
        <v>876.19999999999993</v>
      </c>
      <c r="L718" s="29">
        <f>L719</f>
        <v>837.58999999999992</v>
      </c>
      <c r="M718" s="29"/>
      <c r="N718" s="29"/>
      <c r="O718" s="29">
        <f t="shared" si="577"/>
        <v>1435.59</v>
      </c>
      <c r="P718" s="29">
        <f t="shared" si="578"/>
        <v>810</v>
      </c>
      <c r="Q718" s="29">
        <f t="shared" si="579"/>
        <v>876.19999999999993</v>
      </c>
    </row>
    <row r="719" spans="1:17" ht="56.25" x14ac:dyDescent="0.2">
      <c r="A719" s="32" t="s">
        <v>332</v>
      </c>
      <c r="B719" s="23">
        <v>298</v>
      </c>
      <c r="C719" s="24">
        <v>1003</v>
      </c>
      <c r="D719" s="25" t="s">
        <v>36</v>
      </c>
      <c r="E719" s="26" t="s">
        <v>3</v>
      </c>
      <c r="F719" s="25" t="s">
        <v>2</v>
      </c>
      <c r="G719" s="27" t="s">
        <v>9</v>
      </c>
      <c r="H719" s="28" t="s">
        <v>7</v>
      </c>
      <c r="I719" s="29">
        <f>I720</f>
        <v>598</v>
      </c>
      <c r="J719" s="29">
        <f t="shared" si="587"/>
        <v>810</v>
      </c>
      <c r="K719" s="29">
        <f t="shared" si="587"/>
        <v>876.19999999999993</v>
      </c>
      <c r="L719" s="29">
        <f>L720</f>
        <v>837.58999999999992</v>
      </c>
      <c r="M719" s="29"/>
      <c r="N719" s="29"/>
      <c r="O719" s="29">
        <f t="shared" si="577"/>
        <v>1435.59</v>
      </c>
      <c r="P719" s="29">
        <f t="shared" si="578"/>
        <v>810</v>
      </c>
      <c r="Q719" s="29">
        <f t="shared" si="579"/>
        <v>876.19999999999993</v>
      </c>
    </row>
    <row r="720" spans="1:17" x14ac:dyDescent="0.2">
      <c r="A720" s="32" t="s">
        <v>336</v>
      </c>
      <c r="B720" s="23">
        <v>298</v>
      </c>
      <c r="C720" s="24">
        <v>1003</v>
      </c>
      <c r="D720" s="25">
        <v>6</v>
      </c>
      <c r="E720" s="26">
        <v>3</v>
      </c>
      <c r="F720" s="25">
        <v>0</v>
      </c>
      <c r="G720" s="27">
        <v>0</v>
      </c>
      <c r="H720" s="28"/>
      <c r="I720" s="29">
        <f>I721+I724</f>
        <v>598</v>
      </c>
      <c r="J720" s="29">
        <f t="shared" ref="J720:K720" si="588">J721+J724</f>
        <v>810</v>
      </c>
      <c r="K720" s="29">
        <f t="shared" si="588"/>
        <v>876.19999999999993</v>
      </c>
      <c r="L720" s="29">
        <f>L724</f>
        <v>837.58999999999992</v>
      </c>
      <c r="M720" s="29"/>
      <c r="N720" s="29"/>
      <c r="O720" s="29">
        <f t="shared" si="577"/>
        <v>1435.59</v>
      </c>
      <c r="P720" s="29">
        <f t="shared" si="578"/>
        <v>810</v>
      </c>
      <c r="Q720" s="29">
        <f t="shared" si="579"/>
        <v>876.19999999999993</v>
      </c>
    </row>
    <row r="721" spans="1:17" ht="45" x14ac:dyDescent="0.2">
      <c r="A721" s="22" t="s">
        <v>51</v>
      </c>
      <c r="B721" s="23">
        <v>298</v>
      </c>
      <c r="C721" s="24">
        <v>1003</v>
      </c>
      <c r="D721" s="25" t="s">
        <v>36</v>
      </c>
      <c r="E721" s="26">
        <v>3</v>
      </c>
      <c r="F721" s="25" t="s">
        <v>2</v>
      </c>
      <c r="G721" s="27" t="s">
        <v>50</v>
      </c>
      <c r="H721" s="28" t="s">
        <v>7</v>
      </c>
      <c r="I721" s="29">
        <f>I722</f>
        <v>41.4</v>
      </c>
      <c r="J721" s="29">
        <f t="shared" ref="J721:K721" si="589">J722</f>
        <v>41.4</v>
      </c>
      <c r="K721" s="29">
        <f t="shared" si="589"/>
        <v>41.4</v>
      </c>
      <c r="L721" s="29"/>
      <c r="M721" s="29"/>
      <c r="N721" s="29"/>
      <c r="O721" s="29">
        <f t="shared" si="577"/>
        <v>41.4</v>
      </c>
      <c r="P721" s="29">
        <f t="shared" si="578"/>
        <v>41.4</v>
      </c>
      <c r="Q721" s="29">
        <f t="shared" si="579"/>
        <v>41.4</v>
      </c>
    </row>
    <row r="722" spans="1:17" x14ac:dyDescent="0.2">
      <c r="A722" s="22" t="s">
        <v>40</v>
      </c>
      <c r="B722" s="23">
        <v>298</v>
      </c>
      <c r="C722" s="24">
        <v>1003</v>
      </c>
      <c r="D722" s="25" t="s">
        <v>36</v>
      </c>
      <c r="E722" s="26">
        <v>3</v>
      </c>
      <c r="F722" s="25" t="s">
        <v>2</v>
      </c>
      <c r="G722" s="27" t="s">
        <v>50</v>
      </c>
      <c r="H722" s="28">
        <v>300</v>
      </c>
      <c r="I722" s="29">
        <f>I723</f>
        <v>41.4</v>
      </c>
      <c r="J722" s="29">
        <f t="shared" ref="J722:K722" si="590">J723</f>
        <v>41.4</v>
      </c>
      <c r="K722" s="29">
        <f t="shared" si="590"/>
        <v>41.4</v>
      </c>
      <c r="L722" s="29"/>
      <c r="M722" s="29"/>
      <c r="N722" s="29"/>
      <c r="O722" s="29">
        <f t="shared" si="577"/>
        <v>41.4</v>
      </c>
      <c r="P722" s="29">
        <f t="shared" si="578"/>
        <v>41.4</v>
      </c>
      <c r="Q722" s="29">
        <f t="shared" si="579"/>
        <v>41.4</v>
      </c>
    </row>
    <row r="723" spans="1:17" ht="22.5" x14ac:dyDescent="0.2">
      <c r="A723" s="22" t="s">
        <v>44</v>
      </c>
      <c r="B723" s="23">
        <v>298</v>
      </c>
      <c r="C723" s="24">
        <v>1003</v>
      </c>
      <c r="D723" s="25" t="s">
        <v>36</v>
      </c>
      <c r="E723" s="26">
        <v>3</v>
      </c>
      <c r="F723" s="25" t="s">
        <v>2</v>
      </c>
      <c r="G723" s="27" t="s">
        <v>50</v>
      </c>
      <c r="H723" s="28">
        <v>320</v>
      </c>
      <c r="I723" s="29">
        <v>41.4</v>
      </c>
      <c r="J723" s="29">
        <v>41.4</v>
      </c>
      <c r="K723" s="29">
        <v>41.4</v>
      </c>
      <c r="L723" s="29"/>
      <c r="M723" s="29"/>
      <c r="N723" s="29"/>
      <c r="O723" s="29">
        <f t="shared" si="577"/>
        <v>41.4</v>
      </c>
      <c r="P723" s="29">
        <f t="shared" si="578"/>
        <v>41.4</v>
      </c>
      <c r="Q723" s="29">
        <f t="shared" si="579"/>
        <v>41.4</v>
      </c>
    </row>
    <row r="724" spans="1:17" ht="30.6" customHeight="1" x14ac:dyDescent="0.2">
      <c r="A724" s="22" t="s">
        <v>48</v>
      </c>
      <c r="B724" s="23">
        <v>298</v>
      </c>
      <c r="C724" s="24">
        <v>1003</v>
      </c>
      <c r="D724" s="25" t="s">
        <v>36</v>
      </c>
      <c r="E724" s="26">
        <v>3</v>
      </c>
      <c r="F724" s="25" t="s">
        <v>2</v>
      </c>
      <c r="G724" s="27" t="s">
        <v>49</v>
      </c>
      <c r="H724" s="28" t="s">
        <v>7</v>
      </c>
      <c r="I724" s="29">
        <f>I725</f>
        <v>556.6</v>
      </c>
      <c r="J724" s="29">
        <f t="shared" ref="J724:K724" si="591">J725</f>
        <v>768.6</v>
      </c>
      <c r="K724" s="29">
        <f t="shared" si="591"/>
        <v>834.8</v>
      </c>
      <c r="L724" s="29">
        <f>L725</f>
        <v>837.58999999999992</v>
      </c>
      <c r="M724" s="29"/>
      <c r="N724" s="29"/>
      <c r="O724" s="29">
        <f t="shared" si="577"/>
        <v>1394.19</v>
      </c>
      <c r="P724" s="29">
        <f t="shared" si="578"/>
        <v>768.6</v>
      </c>
      <c r="Q724" s="29">
        <f t="shared" si="579"/>
        <v>834.8</v>
      </c>
    </row>
    <row r="725" spans="1:17" x14ac:dyDescent="0.2">
      <c r="A725" s="22" t="s">
        <v>40</v>
      </c>
      <c r="B725" s="23">
        <v>298</v>
      </c>
      <c r="C725" s="24">
        <v>1003</v>
      </c>
      <c r="D725" s="25" t="s">
        <v>36</v>
      </c>
      <c r="E725" s="26">
        <v>3</v>
      </c>
      <c r="F725" s="25" t="s">
        <v>2</v>
      </c>
      <c r="G725" s="27" t="s">
        <v>49</v>
      </c>
      <c r="H725" s="28">
        <v>300</v>
      </c>
      <c r="I725" s="29">
        <f>I726</f>
        <v>556.6</v>
      </c>
      <c r="J725" s="29">
        <f t="shared" ref="J725:K725" si="592">J726</f>
        <v>768.6</v>
      </c>
      <c r="K725" s="29">
        <f t="shared" si="592"/>
        <v>834.8</v>
      </c>
      <c r="L725" s="29">
        <f>L726</f>
        <v>837.58999999999992</v>
      </c>
      <c r="M725" s="29"/>
      <c r="N725" s="29"/>
      <c r="O725" s="29">
        <f t="shared" si="577"/>
        <v>1394.19</v>
      </c>
      <c r="P725" s="29">
        <f t="shared" si="578"/>
        <v>768.6</v>
      </c>
      <c r="Q725" s="29">
        <f t="shared" si="579"/>
        <v>834.8</v>
      </c>
    </row>
    <row r="726" spans="1:17" ht="22.5" x14ac:dyDescent="0.2">
      <c r="A726" s="22" t="s">
        <v>44</v>
      </c>
      <c r="B726" s="23">
        <v>298</v>
      </c>
      <c r="C726" s="24">
        <v>1003</v>
      </c>
      <c r="D726" s="25" t="s">
        <v>36</v>
      </c>
      <c r="E726" s="26">
        <v>3</v>
      </c>
      <c r="F726" s="25" t="s">
        <v>2</v>
      </c>
      <c r="G726" s="27" t="s">
        <v>49</v>
      </c>
      <c r="H726" s="28">
        <v>320</v>
      </c>
      <c r="I726" s="29">
        <v>556.6</v>
      </c>
      <c r="J726" s="29">
        <v>768.6</v>
      </c>
      <c r="K726" s="29">
        <v>834.8</v>
      </c>
      <c r="L726" s="29">
        <f>864.01186-26.42186</f>
        <v>837.58999999999992</v>
      </c>
      <c r="M726" s="29"/>
      <c r="N726" s="29"/>
      <c r="O726" s="29">
        <f t="shared" si="577"/>
        <v>1394.19</v>
      </c>
      <c r="P726" s="29">
        <f t="shared" si="578"/>
        <v>768.6</v>
      </c>
      <c r="Q726" s="29">
        <f t="shared" si="579"/>
        <v>834.8</v>
      </c>
    </row>
    <row r="727" spans="1:17" x14ac:dyDescent="0.2">
      <c r="A727" s="22" t="s">
        <v>106</v>
      </c>
      <c r="B727" s="23">
        <v>298</v>
      </c>
      <c r="C727" s="24">
        <v>1004</v>
      </c>
      <c r="D727" s="25"/>
      <c r="E727" s="26"/>
      <c r="F727" s="25"/>
      <c r="G727" s="27"/>
      <c r="H727" s="28"/>
      <c r="I727" s="29">
        <f>I728</f>
        <v>10</v>
      </c>
      <c r="J727" s="29">
        <f t="shared" ref="J727:K727" si="593">J728</f>
        <v>10</v>
      </c>
      <c r="K727" s="29">
        <f t="shared" si="593"/>
        <v>10</v>
      </c>
      <c r="L727" s="29"/>
      <c r="M727" s="29"/>
      <c r="N727" s="29"/>
      <c r="O727" s="29">
        <f t="shared" si="577"/>
        <v>10</v>
      </c>
      <c r="P727" s="29">
        <f t="shared" si="578"/>
        <v>10</v>
      </c>
      <c r="Q727" s="29">
        <f t="shared" si="579"/>
        <v>10</v>
      </c>
    </row>
    <row r="728" spans="1:17" ht="45" x14ac:dyDescent="0.2">
      <c r="A728" s="32" t="s">
        <v>342</v>
      </c>
      <c r="B728" s="23">
        <v>298</v>
      </c>
      <c r="C728" s="24">
        <v>1004</v>
      </c>
      <c r="D728" s="25">
        <v>8</v>
      </c>
      <c r="E728" s="26">
        <v>0</v>
      </c>
      <c r="F728" s="25">
        <v>0</v>
      </c>
      <c r="G728" s="27">
        <v>0</v>
      </c>
      <c r="H728" s="28"/>
      <c r="I728" s="29">
        <f>I729</f>
        <v>10</v>
      </c>
      <c r="J728" s="29">
        <f t="shared" ref="J728:K728" si="594">J729</f>
        <v>10</v>
      </c>
      <c r="K728" s="29">
        <f t="shared" si="594"/>
        <v>10</v>
      </c>
      <c r="L728" s="29"/>
      <c r="M728" s="29"/>
      <c r="N728" s="29"/>
      <c r="O728" s="29">
        <f t="shared" si="577"/>
        <v>10</v>
      </c>
      <c r="P728" s="29">
        <f t="shared" si="578"/>
        <v>10</v>
      </c>
      <c r="Q728" s="29">
        <f t="shared" si="579"/>
        <v>10</v>
      </c>
    </row>
    <row r="729" spans="1:17" x14ac:dyDescent="0.2">
      <c r="A729" s="22" t="s">
        <v>57</v>
      </c>
      <c r="B729" s="23">
        <v>298</v>
      </c>
      <c r="C729" s="24">
        <v>1004</v>
      </c>
      <c r="D729" s="25">
        <v>8</v>
      </c>
      <c r="E729" s="26">
        <v>0</v>
      </c>
      <c r="F729" s="25">
        <v>0</v>
      </c>
      <c r="G729" s="27">
        <v>80460</v>
      </c>
      <c r="H729" s="28"/>
      <c r="I729" s="29">
        <f>I730</f>
        <v>10</v>
      </c>
      <c r="J729" s="29">
        <f t="shared" ref="J729:K729" si="595">J730</f>
        <v>10</v>
      </c>
      <c r="K729" s="29">
        <f t="shared" si="595"/>
        <v>10</v>
      </c>
      <c r="L729" s="29"/>
      <c r="M729" s="29"/>
      <c r="N729" s="29"/>
      <c r="O729" s="29">
        <f t="shared" si="577"/>
        <v>10</v>
      </c>
      <c r="P729" s="29">
        <f t="shared" si="578"/>
        <v>10</v>
      </c>
      <c r="Q729" s="29">
        <f t="shared" si="579"/>
        <v>10</v>
      </c>
    </row>
    <row r="730" spans="1:17" ht="22.5" x14ac:dyDescent="0.2">
      <c r="A730" s="22" t="s">
        <v>14</v>
      </c>
      <c r="B730" s="23">
        <v>298</v>
      </c>
      <c r="C730" s="24">
        <v>1004</v>
      </c>
      <c r="D730" s="25">
        <v>8</v>
      </c>
      <c r="E730" s="26">
        <v>0</v>
      </c>
      <c r="F730" s="25">
        <v>0</v>
      </c>
      <c r="G730" s="27">
        <v>80460</v>
      </c>
      <c r="H730" s="28">
        <v>200</v>
      </c>
      <c r="I730" s="29">
        <f>I731</f>
        <v>10</v>
      </c>
      <c r="J730" s="29">
        <f t="shared" ref="J730:K730" si="596">J731</f>
        <v>10</v>
      </c>
      <c r="K730" s="29">
        <f t="shared" si="596"/>
        <v>10</v>
      </c>
      <c r="L730" s="29"/>
      <c r="M730" s="29"/>
      <c r="N730" s="29"/>
      <c r="O730" s="29">
        <f t="shared" si="577"/>
        <v>10</v>
      </c>
      <c r="P730" s="29">
        <f t="shared" si="578"/>
        <v>10</v>
      </c>
      <c r="Q730" s="29">
        <f t="shared" si="579"/>
        <v>10</v>
      </c>
    </row>
    <row r="731" spans="1:17" ht="22.5" x14ac:dyDescent="0.2">
      <c r="A731" s="22" t="s">
        <v>13</v>
      </c>
      <c r="B731" s="23">
        <v>298</v>
      </c>
      <c r="C731" s="24">
        <v>1004</v>
      </c>
      <c r="D731" s="25">
        <v>8</v>
      </c>
      <c r="E731" s="26">
        <v>0</v>
      </c>
      <c r="F731" s="25">
        <v>0</v>
      </c>
      <c r="G731" s="27">
        <v>80460</v>
      </c>
      <c r="H731" s="28">
        <v>240</v>
      </c>
      <c r="I731" s="29">
        <v>10</v>
      </c>
      <c r="J731" s="29">
        <v>10</v>
      </c>
      <c r="K731" s="29">
        <v>10</v>
      </c>
      <c r="L731" s="29"/>
      <c r="M731" s="29"/>
      <c r="N731" s="29"/>
      <c r="O731" s="29">
        <f t="shared" si="577"/>
        <v>10</v>
      </c>
      <c r="P731" s="29">
        <f t="shared" si="578"/>
        <v>10</v>
      </c>
      <c r="Q731" s="29">
        <f t="shared" si="579"/>
        <v>10</v>
      </c>
    </row>
    <row r="732" spans="1:17" x14ac:dyDescent="0.2">
      <c r="A732" s="22" t="s">
        <v>47</v>
      </c>
      <c r="B732" s="23">
        <v>298</v>
      </c>
      <c r="C732" s="24">
        <v>1006</v>
      </c>
      <c r="D732" s="25" t="s">
        <v>7</v>
      </c>
      <c r="E732" s="26" t="s">
        <v>7</v>
      </c>
      <c r="F732" s="25" t="s">
        <v>7</v>
      </c>
      <c r="G732" s="27" t="s">
        <v>7</v>
      </c>
      <c r="H732" s="28" t="s">
        <v>7</v>
      </c>
      <c r="I732" s="29">
        <f>I733+I754</f>
        <v>6127.9</v>
      </c>
      <c r="J732" s="29">
        <f>J733+J754</f>
        <v>6244.4</v>
      </c>
      <c r="K732" s="29">
        <f>K733+K754</f>
        <v>6562.2</v>
      </c>
      <c r="L732" s="29">
        <f>L733</f>
        <v>120.72193999999999</v>
      </c>
      <c r="M732" s="29">
        <f t="shared" ref="M732:N732" si="597">M733</f>
        <v>0</v>
      </c>
      <c r="N732" s="29">
        <f t="shared" si="597"/>
        <v>0</v>
      </c>
      <c r="O732" s="29">
        <f t="shared" si="577"/>
        <v>6248.62194</v>
      </c>
      <c r="P732" s="29">
        <f t="shared" si="578"/>
        <v>6244.4</v>
      </c>
      <c r="Q732" s="29">
        <f t="shared" si="579"/>
        <v>6562.2</v>
      </c>
    </row>
    <row r="733" spans="1:17" ht="56.25" x14ac:dyDescent="0.2">
      <c r="A733" s="32" t="s">
        <v>332</v>
      </c>
      <c r="B733" s="23">
        <v>298</v>
      </c>
      <c r="C733" s="24">
        <v>1006</v>
      </c>
      <c r="D733" s="25">
        <v>6</v>
      </c>
      <c r="E733" s="26">
        <v>0</v>
      </c>
      <c r="F733" s="25" t="s">
        <v>2</v>
      </c>
      <c r="G733" s="27" t="s">
        <v>9</v>
      </c>
      <c r="H733" s="28" t="s">
        <v>7</v>
      </c>
      <c r="I733" s="29">
        <f>I734</f>
        <v>308.89999999999998</v>
      </c>
      <c r="J733" s="29">
        <f t="shared" ref="J733:K733" si="598">J734</f>
        <v>260.7</v>
      </c>
      <c r="K733" s="29">
        <f t="shared" si="598"/>
        <v>364.7</v>
      </c>
      <c r="L733" s="29">
        <f>L734</f>
        <v>120.72193999999999</v>
      </c>
      <c r="M733" s="29">
        <f t="shared" ref="M733:N733" si="599">M734</f>
        <v>0</v>
      </c>
      <c r="N733" s="29">
        <f t="shared" si="599"/>
        <v>0</v>
      </c>
      <c r="O733" s="29">
        <f t="shared" si="577"/>
        <v>429.62194</v>
      </c>
      <c r="P733" s="29">
        <f t="shared" si="578"/>
        <v>260.7</v>
      </c>
      <c r="Q733" s="29">
        <f t="shared" si="579"/>
        <v>364.7</v>
      </c>
    </row>
    <row r="734" spans="1:17" ht="22.5" x14ac:dyDescent="0.2">
      <c r="A734" s="32" t="s">
        <v>346</v>
      </c>
      <c r="B734" s="23">
        <v>298</v>
      </c>
      <c r="C734" s="24">
        <v>1006</v>
      </c>
      <c r="D734" s="25">
        <v>6</v>
      </c>
      <c r="E734" s="26">
        <v>3</v>
      </c>
      <c r="F734" s="25">
        <v>0</v>
      </c>
      <c r="G734" s="27">
        <v>0</v>
      </c>
      <c r="H734" s="28"/>
      <c r="I734" s="29">
        <f>I735+I738+I748+I751</f>
        <v>308.89999999999998</v>
      </c>
      <c r="J734" s="29">
        <f>J735+J738+J748+J751</f>
        <v>260.7</v>
      </c>
      <c r="K734" s="29">
        <f>K735+K738+K748+K751+K743</f>
        <v>364.7</v>
      </c>
      <c r="L734" s="29">
        <f>L735+L738+L748+L751+L743</f>
        <v>120.72193999999999</v>
      </c>
      <c r="M734" s="29">
        <f t="shared" ref="M734:N734" si="600">M735+M738+M748+M751+M743</f>
        <v>0</v>
      </c>
      <c r="N734" s="29">
        <f t="shared" si="600"/>
        <v>0</v>
      </c>
      <c r="O734" s="29">
        <f t="shared" si="577"/>
        <v>429.62194</v>
      </c>
      <c r="P734" s="29">
        <f t="shared" si="578"/>
        <v>260.7</v>
      </c>
      <c r="Q734" s="29">
        <f>K734+N734</f>
        <v>364.7</v>
      </c>
    </row>
    <row r="735" spans="1:17" ht="22.5" x14ac:dyDescent="0.2">
      <c r="A735" s="22" t="s">
        <v>275</v>
      </c>
      <c r="B735" s="23">
        <v>298</v>
      </c>
      <c r="C735" s="24">
        <v>1006</v>
      </c>
      <c r="D735" s="25">
        <v>6</v>
      </c>
      <c r="E735" s="26">
        <v>3</v>
      </c>
      <c r="F735" s="25">
        <v>0</v>
      </c>
      <c r="G735" s="27">
        <v>78730</v>
      </c>
      <c r="H735" s="28"/>
      <c r="I735" s="29">
        <f>I736</f>
        <v>48.1</v>
      </c>
      <c r="J735" s="29">
        <f t="shared" ref="J735:K735" si="601">J736</f>
        <v>99.9</v>
      </c>
      <c r="K735" s="29">
        <f t="shared" si="601"/>
        <v>103.9</v>
      </c>
      <c r="L735" s="29"/>
      <c r="M735" s="29"/>
      <c r="N735" s="29"/>
      <c r="O735" s="29">
        <f t="shared" si="577"/>
        <v>48.1</v>
      </c>
      <c r="P735" s="29">
        <f t="shared" si="578"/>
        <v>99.9</v>
      </c>
      <c r="Q735" s="29">
        <f t="shared" si="579"/>
        <v>103.9</v>
      </c>
    </row>
    <row r="736" spans="1:17" x14ac:dyDescent="0.2">
      <c r="A736" s="22" t="s">
        <v>40</v>
      </c>
      <c r="B736" s="23">
        <v>298</v>
      </c>
      <c r="C736" s="24">
        <v>1006</v>
      </c>
      <c r="D736" s="25" t="s">
        <v>36</v>
      </c>
      <c r="E736" s="26">
        <v>3</v>
      </c>
      <c r="F736" s="25" t="s">
        <v>2</v>
      </c>
      <c r="G736" s="27">
        <v>78730</v>
      </c>
      <c r="H736" s="28">
        <v>300</v>
      </c>
      <c r="I736" s="29">
        <f>I737</f>
        <v>48.1</v>
      </c>
      <c r="J736" s="29">
        <f t="shared" ref="J736:K736" si="602">J737</f>
        <v>99.9</v>
      </c>
      <c r="K736" s="29">
        <f t="shared" si="602"/>
        <v>103.9</v>
      </c>
      <c r="L736" s="29"/>
      <c r="M736" s="29"/>
      <c r="N736" s="29"/>
      <c r="O736" s="29">
        <f t="shared" si="577"/>
        <v>48.1</v>
      </c>
      <c r="P736" s="29">
        <f t="shared" si="578"/>
        <v>99.9</v>
      </c>
      <c r="Q736" s="29">
        <f t="shared" si="579"/>
        <v>103.9</v>
      </c>
    </row>
    <row r="737" spans="1:17" ht="22.5" x14ac:dyDescent="0.2">
      <c r="A737" s="22" t="s">
        <v>44</v>
      </c>
      <c r="B737" s="23">
        <v>298</v>
      </c>
      <c r="C737" s="24">
        <v>1006</v>
      </c>
      <c r="D737" s="25" t="s">
        <v>36</v>
      </c>
      <c r="E737" s="26">
        <v>3</v>
      </c>
      <c r="F737" s="25" t="s">
        <v>2</v>
      </c>
      <c r="G737" s="27">
        <v>78730</v>
      </c>
      <c r="H737" s="28">
        <v>320</v>
      </c>
      <c r="I737" s="29">
        <v>48.1</v>
      </c>
      <c r="J737" s="29">
        <v>99.9</v>
      </c>
      <c r="K737" s="29">
        <v>103.9</v>
      </c>
      <c r="L737" s="29"/>
      <c r="M737" s="29"/>
      <c r="N737" s="29"/>
      <c r="O737" s="29">
        <f t="shared" si="577"/>
        <v>48.1</v>
      </c>
      <c r="P737" s="29">
        <f t="shared" si="578"/>
        <v>99.9</v>
      </c>
      <c r="Q737" s="29">
        <f t="shared" si="579"/>
        <v>103.9</v>
      </c>
    </row>
    <row r="738" spans="1:17" ht="20.45" customHeight="1" x14ac:dyDescent="0.2">
      <c r="A738" s="22" t="s">
        <v>46</v>
      </c>
      <c r="B738" s="23">
        <v>298</v>
      </c>
      <c r="C738" s="24">
        <v>1006</v>
      </c>
      <c r="D738" s="25" t="s">
        <v>36</v>
      </c>
      <c r="E738" s="26">
        <v>3</v>
      </c>
      <c r="F738" s="25" t="s">
        <v>2</v>
      </c>
      <c r="G738" s="27" t="s">
        <v>45</v>
      </c>
      <c r="H738" s="28" t="s">
        <v>7</v>
      </c>
      <c r="I738" s="29">
        <f>I739+I741</f>
        <v>90.8</v>
      </c>
      <c r="J738" s="29">
        <f t="shared" ref="J738:K738" si="603">J739+J741</f>
        <v>90.8</v>
      </c>
      <c r="K738" s="29">
        <f t="shared" si="603"/>
        <v>90.8</v>
      </c>
      <c r="L738" s="29"/>
      <c r="M738" s="29"/>
      <c r="N738" s="29"/>
      <c r="O738" s="29">
        <f t="shared" si="577"/>
        <v>90.8</v>
      </c>
      <c r="P738" s="29">
        <f t="shared" si="578"/>
        <v>90.8</v>
      </c>
      <c r="Q738" s="29">
        <f t="shared" si="579"/>
        <v>90.8</v>
      </c>
    </row>
    <row r="739" spans="1:17" ht="22.5" x14ac:dyDescent="0.2">
      <c r="A739" s="22" t="s">
        <v>14</v>
      </c>
      <c r="B739" s="23">
        <v>298</v>
      </c>
      <c r="C739" s="24">
        <v>1006</v>
      </c>
      <c r="D739" s="25" t="s">
        <v>36</v>
      </c>
      <c r="E739" s="26">
        <v>3</v>
      </c>
      <c r="F739" s="25" t="s">
        <v>2</v>
      </c>
      <c r="G739" s="27" t="s">
        <v>45</v>
      </c>
      <c r="H739" s="28">
        <v>200</v>
      </c>
      <c r="I739" s="29">
        <f>I740</f>
        <v>79</v>
      </c>
      <c r="J739" s="29">
        <f t="shared" ref="J739:K739" si="604">J740</f>
        <v>79</v>
      </c>
      <c r="K739" s="29">
        <f t="shared" si="604"/>
        <v>79</v>
      </c>
      <c r="L739" s="29"/>
      <c r="M739" s="29"/>
      <c r="N739" s="29"/>
      <c r="O739" s="29">
        <f t="shared" si="577"/>
        <v>79</v>
      </c>
      <c r="P739" s="29">
        <f t="shared" si="578"/>
        <v>79</v>
      </c>
      <c r="Q739" s="29">
        <f t="shared" si="579"/>
        <v>79</v>
      </c>
    </row>
    <row r="740" spans="1:17" ht="22.5" x14ac:dyDescent="0.2">
      <c r="A740" s="22" t="s">
        <v>13</v>
      </c>
      <c r="B740" s="23">
        <v>298</v>
      </c>
      <c r="C740" s="24">
        <v>1006</v>
      </c>
      <c r="D740" s="25" t="s">
        <v>36</v>
      </c>
      <c r="E740" s="26">
        <v>3</v>
      </c>
      <c r="F740" s="25" t="s">
        <v>2</v>
      </c>
      <c r="G740" s="27" t="s">
        <v>45</v>
      </c>
      <c r="H740" s="28">
        <v>240</v>
      </c>
      <c r="I740" s="29">
        <v>79</v>
      </c>
      <c r="J740" s="29">
        <v>79</v>
      </c>
      <c r="K740" s="29">
        <v>79</v>
      </c>
      <c r="L740" s="29"/>
      <c r="M740" s="29"/>
      <c r="N740" s="29"/>
      <c r="O740" s="29">
        <f t="shared" si="577"/>
        <v>79</v>
      </c>
      <c r="P740" s="29">
        <f t="shared" si="578"/>
        <v>79</v>
      </c>
      <c r="Q740" s="29">
        <f t="shared" si="579"/>
        <v>79</v>
      </c>
    </row>
    <row r="741" spans="1:17" ht="24" customHeight="1" x14ac:dyDescent="0.2">
      <c r="A741" s="22" t="s">
        <v>40</v>
      </c>
      <c r="B741" s="23">
        <v>298</v>
      </c>
      <c r="C741" s="24">
        <v>1006</v>
      </c>
      <c r="D741" s="25" t="s">
        <v>36</v>
      </c>
      <c r="E741" s="26">
        <v>3</v>
      </c>
      <c r="F741" s="25" t="s">
        <v>2</v>
      </c>
      <c r="G741" s="27" t="s">
        <v>45</v>
      </c>
      <c r="H741" s="28">
        <v>300</v>
      </c>
      <c r="I741" s="29">
        <f>I742</f>
        <v>11.8</v>
      </c>
      <c r="J741" s="29">
        <f t="shared" ref="J741:K741" si="605">J742</f>
        <v>11.8</v>
      </c>
      <c r="K741" s="29">
        <f t="shared" si="605"/>
        <v>11.8</v>
      </c>
      <c r="L741" s="29"/>
      <c r="M741" s="29"/>
      <c r="N741" s="29"/>
      <c r="O741" s="29">
        <f t="shared" si="577"/>
        <v>11.8</v>
      </c>
      <c r="P741" s="29">
        <f t="shared" si="578"/>
        <v>11.8</v>
      </c>
      <c r="Q741" s="29">
        <f t="shared" si="579"/>
        <v>11.8</v>
      </c>
    </row>
    <row r="742" spans="1:17" ht="22.5" x14ac:dyDescent="0.2">
      <c r="A742" s="22" t="s">
        <v>44</v>
      </c>
      <c r="B742" s="23">
        <v>298</v>
      </c>
      <c r="C742" s="24">
        <v>1006</v>
      </c>
      <c r="D742" s="25" t="s">
        <v>36</v>
      </c>
      <c r="E742" s="26">
        <v>3</v>
      </c>
      <c r="F742" s="25" t="s">
        <v>2</v>
      </c>
      <c r="G742" s="27" t="s">
        <v>45</v>
      </c>
      <c r="H742" s="28">
        <v>320</v>
      </c>
      <c r="I742" s="29">
        <v>11.8</v>
      </c>
      <c r="J742" s="29">
        <v>11.8</v>
      </c>
      <c r="K742" s="29">
        <v>11.8</v>
      </c>
      <c r="L742" s="29"/>
      <c r="M742" s="29"/>
      <c r="N742" s="29"/>
      <c r="O742" s="29">
        <f t="shared" si="577"/>
        <v>11.8</v>
      </c>
      <c r="P742" s="29">
        <f t="shared" si="578"/>
        <v>11.8</v>
      </c>
      <c r="Q742" s="29">
        <f t="shared" si="579"/>
        <v>11.8</v>
      </c>
    </row>
    <row r="743" spans="1:17" ht="22.5" x14ac:dyDescent="0.2">
      <c r="A743" s="22" t="s">
        <v>402</v>
      </c>
      <c r="B743" s="23">
        <v>298</v>
      </c>
      <c r="C743" s="24">
        <v>1006</v>
      </c>
      <c r="D743" s="25" t="s">
        <v>36</v>
      </c>
      <c r="E743" s="26">
        <v>3</v>
      </c>
      <c r="F743" s="25" t="s">
        <v>2</v>
      </c>
      <c r="G743" s="27">
        <v>80790</v>
      </c>
      <c r="H743" s="28"/>
      <c r="I743" s="29">
        <f>I744+I746</f>
        <v>0</v>
      </c>
      <c r="J743" s="29">
        <f t="shared" ref="J743" si="606">J744+J746</f>
        <v>0</v>
      </c>
      <c r="K743" s="29">
        <f t="shared" ref="K743" si="607">K744+K746</f>
        <v>0</v>
      </c>
      <c r="L743" s="29">
        <f>L744+L746</f>
        <v>120.72193999999999</v>
      </c>
      <c r="M743" s="29">
        <f t="shared" ref="M743" si="608">M744+M746</f>
        <v>0</v>
      </c>
      <c r="N743" s="29">
        <f t="shared" ref="N743" si="609">N744+N746</f>
        <v>0</v>
      </c>
      <c r="O743" s="29">
        <f t="shared" si="577"/>
        <v>120.72193999999999</v>
      </c>
      <c r="P743" s="29">
        <f t="shared" si="578"/>
        <v>0</v>
      </c>
      <c r="Q743" s="29">
        <f t="shared" si="579"/>
        <v>0</v>
      </c>
    </row>
    <row r="744" spans="1:17" ht="22.5" x14ac:dyDescent="0.2">
      <c r="A744" s="22" t="s">
        <v>14</v>
      </c>
      <c r="B744" s="23">
        <v>298</v>
      </c>
      <c r="C744" s="24">
        <v>1006</v>
      </c>
      <c r="D744" s="25" t="s">
        <v>36</v>
      </c>
      <c r="E744" s="26">
        <v>3</v>
      </c>
      <c r="F744" s="25" t="s">
        <v>2</v>
      </c>
      <c r="G744" s="27">
        <v>80790</v>
      </c>
      <c r="H744" s="28">
        <v>200</v>
      </c>
      <c r="I744" s="29">
        <f>I745</f>
        <v>0</v>
      </c>
      <c r="J744" s="29">
        <f t="shared" ref="J744" si="610">J745</f>
        <v>0</v>
      </c>
      <c r="K744" s="29">
        <f t="shared" ref="K744" si="611">K745</f>
        <v>0</v>
      </c>
      <c r="L744" s="29">
        <f>L745</f>
        <v>100.61201</v>
      </c>
      <c r="M744" s="29">
        <f t="shared" ref="M744" si="612">M745</f>
        <v>0</v>
      </c>
      <c r="N744" s="29">
        <f t="shared" ref="N744" si="613">N745</f>
        <v>0</v>
      </c>
      <c r="O744" s="29">
        <f t="shared" si="577"/>
        <v>100.61201</v>
      </c>
      <c r="P744" s="29">
        <f t="shared" si="578"/>
        <v>0</v>
      </c>
      <c r="Q744" s="29">
        <f t="shared" si="579"/>
        <v>0</v>
      </c>
    </row>
    <row r="745" spans="1:17" ht="22.5" x14ac:dyDescent="0.2">
      <c r="A745" s="22" t="s">
        <v>13</v>
      </c>
      <c r="B745" s="23">
        <v>298</v>
      </c>
      <c r="C745" s="24">
        <v>1006</v>
      </c>
      <c r="D745" s="25" t="s">
        <v>36</v>
      </c>
      <c r="E745" s="26">
        <v>3</v>
      </c>
      <c r="F745" s="25" t="s">
        <v>2</v>
      </c>
      <c r="G745" s="27">
        <v>80790</v>
      </c>
      <c r="H745" s="28">
        <v>240</v>
      </c>
      <c r="I745" s="29">
        <v>0</v>
      </c>
      <c r="J745" s="29">
        <v>0</v>
      </c>
      <c r="K745" s="29">
        <v>0</v>
      </c>
      <c r="L745" s="29">
        <v>100.61201</v>
      </c>
      <c r="M745" s="29">
        <v>0</v>
      </c>
      <c r="N745" s="29">
        <v>0</v>
      </c>
      <c r="O745" s="29">
        <f t="shared" si="577"/>
        <v>100.61201</v>
      </c>
      <c r="P745" s="29">
        <f t="shared" si="578"/>
        <v>0</v>
      </c>
      <c r="Q745" s="29">
        <f t="shared" si="579"/>
        <v>0</v>
      </c>
    </row>
    <row r="746" spans="1:17" x14ac:dyDescent="0.2">
      <c r="A746" s="22" t="s">
        <v>40</v>
      </c>
      <c r="B746" s="23">
        <v>298</v>
      </c>
      <c r="C746" s="24">
        <v>1006</v>
      </c>
      <c r="D746" s="25" t="s">
        <v>36</v>
      </c>
      <c r="E746" s="26">
        <v>3</v>
      </c>
      <c r="F746" s="25" t="s">
        <v>2</v>
      </c>
      <c r="G746" s="27">
        <v>80790</v>
      </c>
      <c r="H746" s="28">
        <v>300</v>
      </c>
      <c r="I746" s="29">
        <f>I747</f>
        <v>0</v>
      </c>
      <c r="J746" s="29">
        <f t="shared" ref="J746" si="614">J747</f>
        <v>0</v>
      </c>
      <c r="K746" s="29">
        <f t="shared" ref="K746" si="615">K747</f>
        <v>0</v>
      </c>
      <c r="L746" s="29">
        <f>L747</f>
        <v>20.109929999999999</v>
      </c>
      <c r="M746" s="29">
        <f t="shared" ref="M746" si="616">M747</f>
        <v>0</v>
      </c>
      <c r="N746" s="29">
        <f t="shared" ref="N746" si="617">N747</f>
        <v>0</v>
      </c>
      <c r="O746" s="29">
        <f t="shared" si="577"/>
        <v>20.109929999999999</v>
      </c>
      <c r="P746" s="29">
        <f t="shared" si="578"/>
        <v>0</v>
      </c>
      <c r="Q746" s="29">
        <f t="shared" si="579"/>
        <v>0</v>
      </c>
    </row>
    <row r="747" spans="1:17" x14ac:dyDescent="0.2">
      <c r="A747" s="22" t="s">
        <v>403</v>
      </c>
      <c r="B747" s="23">
        <v>298</v>
      </c>
      <c r="C747" s="24">
        <v>1006</v>
      </c>
      <c r="D747" s="25" t="s">
        <v>36</v>
      </c>
      <c r="E747" s="26">
        <v>3</v>
      </c>
      <c r="F747" s="25" t="s">
        <v>2</v>
      </c>
      <c r="G747" s="27">
        <v>80790</v>
      </c>
      <c r="H747" s="28">
        <v>360</v>
      </c>
      <c r="I747" s="29">
        <v>0</v>
      </c>
      <c r="J747" s="29">
        <v>0</v>
      </c>
      <c r="K747" s="29">
        <v>0</v>
      </c>
      <c r="L747" s="29">
        <v>20.109929999999999</v>
      </c>
      <c r="M747" s="29">
        <v>0</v>
      </c>
      <c r="N747" s="29">
        <v>0</v>
      </c>
      <c r="O747" s="29">
        <f t="shared" si="577"/>
        <v>20.109929999999999</v>
      </c>
      <c r="P747" s="29">
        <f t="shared" si="578"/>
        <v>0</v>
      </c>
      <c r="Q747" s="29">
        <f t="shared" si="579"/>
        <v>0</v>
      </c>
    </row>
    <row r="748" spans="1:17" ht="57.95" customHeight="1" x14ac:dyDescent="0.2">
      <c r="A748" s="22" t="s">
        <v>349</v>
      </c>
      <c r="B748" s="23">
        <v>298</v>
      </c>
      <c r="C748" s="24">
        <v>1006</v>
      </c>
      <c r="D748" s="25">
        <v>6</v>
      </c>
      <c r="E748" s="26">
        <v>3</v>
      </c>
      <c r="F748" s="25" t="s">
        <v>2</v>
      </c>
      <c r="G748" s="27">
        <v>87010</v>
      </c>
      <c r="H748" s="28"/>
      <c r="I748" s="29">
        <f t="shared" ref="I748:K749" si="618">I749</f>
        <v>100</v>
      </c>
      <c r="J748" s="29">
        <f t="shared" si="618"/>
        <v>0</v>
      </c>
      <c r="K748" s="29">
        <f t="shared" si="618"/>
        <v>100</v>
      </c>
      <c r="L748" s="29"/>
      <c r="M748" s="29"/>
      <c r="N748" s="29"/>
      <c r="O748" s="29">
        <f t="shared" si="577"/>
        <v>100</v>
      </c>
      <c r="P748" s="29">
        <f t="shared" si="578"/>
        <v>0</v>
      </c>
      <c r="Q748" s="29">
        <f t="shared" si="579"/>
        <v>100</v>
      </c>
    </row>
    <row r="749" spans="1:17" x14ac:dyDescent="0.2">
      <c r="A749" s="22" t="s">
        <v>40</v>
      </c>
      <c r="B749" s="23">
        <v>298</v>
      </c>
      <c r="C749" s="24">
        <v>1006</v>
      </c>
      <c r="D749" s="25">
        <v>6</v>
      </c>
      <c r="E749" s="26">
        <v>3</v>
      </c>
      <c r="F749" s="25" t="s">
        <v>2</v>
      </c>
      <c r="G749" s="27">
        <v>87010</v>
      </c>
      <c r="H749" s="28">
        <v>300</v>
      </c>
      <c r="I749" s="29">
        <f>I750</f>
        <v>100</v>
      </c>
      <c r="J749" s="29">
        <f t="shared" si="618"/>
        <v>0</v>
      </c>
      <c r="K749" s="29">
        <f t="shared" si="618"/>
        <v>100</v>
      </c>
      <c r="L749" s="29"/>
      <c r="M749" s="29"/>
      <c r="N749" s="29"/>
      <c r="O749" s="29">
        <f t="shared" si="577"/>
        <v>100</v>
      </c>
      <c r="P749" s="29">
        <f t="shared" si="578"/>
        <v>0</v>
      </c>
      <c r="Q749" s="29">
        <f t="shared" si="579"/>
        <v>100</v>
      </c>
    </row>
    <row r="750" spans="1:17" x14ac:dyDescent="0.2">
      <c r="A750" s="22" t="s">
        <v>42</v>
      </c>
      <c r="B750" s="23">
        <v>298</v>
      </c>
      <c r="C750" s="24">
        <v>1006</v>
      </c>
      <c r="D750" s="25">
        <v>6</v>
      </c>
      <c r="E750" s="26">
        <v>3</v>
      </c>
      <c r="F750" s="25" t="s">
        <v>2</v>
      </c>
      <c r="G750" s="27">
        <v>87010</v>
      </c>
      <c r="H750" s="28">
        <v>310</v>
      </c>
      <c r="I750" s="29">
        <v>100</v>
      </c>
      <c r="J750" s="29">
        <v>0</v>
      </c>
      <c r="K750" s="29">
        <v>100</v>
      </c>
      <c r="L750" s="29"/>
      <c r="M750" s="29"/>
      <c r="N750" s="29"/>
      <c r="O750" s="29">
        <f t="shared" si="577"/>
        <v>100</v>
      </c>
      <c r="P750" s="29">
        <f t="shared" si="578"/>
        <v>0</v>
      </c>
      <c r="Q750" s="29">
        <f t="shared" si="579"/>
        <v>100</v>
      </c>
    </row>
    <row r="751" spans="1:17" ht="60.6" customHeight="1" x14ac:dyDescent="0.2">
      <c r="A751" s="22" t="s">
        <v>43</v>
      </c>
      <c r="B751" s="23">
        <v>298</v>
      </c>
      <c r="C751" s="24">
        <v>1006</v>
      </c>
      <c r="D751" s="25" t="s">
        <v>36</v>
      </c>
      <c r="E751" s="26">
        <v>3</v>
      </c>
      <c r="F751" s="25" t="s">
        <v>2</v>
      </c>
      <c r="G751" s="27" t="s">
        <v>41</v>
      </c>
      <c r="H751" s="28" t="s">
        <v>7</v>
      </c>
      <c r="I751" s="29">
        <f>I752</f>
        <v>70</v>
      </c>
      <c r="J751" s="29">
        <f t="shared" ref="J751:K751" si="619">J752</f>
        <v>70</v>
      </c>
      <c r="K751" s="29">
        <f t="shared" si="619"/>
        <v>70</v>
      </c>
      <c r="L751" s="29"/>
      <c r="M751" s="29"/>
      <c r="N751" s="29"/>
      <c r="O751" s="29">
        <f t="shared" si="577"/>
        <v>70</v>
      </c>
      <c r="P751" s="29">
        <f t="shared" si="578"/>
        <v>70</v>
      </c>
      <c r="Q751" s="29">
        <f t="shared" si="579"/>
        <v>70</v>
      </c>
    </row>
    <row r="752" spans="1:17" x14ac:dyDescent="0.2">
      <c r="A752" s="22" t="s">
        <v>40</v>
      </c>
      <c r="B752" s="23">
        <v>298</v>
      </c>
      <c r="C752" s="24">
        <v>1006</v>
      </c>
      <c r="D752" s="25" t="s">
        <v>36</v>
      </c>
      <c r="E752" s="26">
        <v>3</v>
      </c>
      <c r="F752" s="25" t="s">
        <v>2</v>
      </c>
      <c r="G752" s="27" t="s">
        <v>41</v>
      </c>
      <c r="H752" s="28">
        <v>300</v>
      </c>
      <c r="I752" s="29">
        <f>I753</f>
        <v>70</v>
      </c>
      <c r="J752" s="29">
        <f t="shared" ref="J752:K752" si="620">J753</f>
        <v>70</v>
      </c>
      <c r="K752" s="29">
        <f t="shared" si="620"/>
        <v>70</v>
      </c>
      <c r="L752" s="29"/>
      <c r="M752" s="29"/>
      <c r="N752" s="29"/>
      <c r="O752" s="29">
        <f t="shared" si="577"/>
        <v>70</v>
      </c>
      <c r="P752" s="29">
        <f t="shared" si="578"/>
        <v>70</v>
      </c>
      <c r="Q752" s="29">
        <f t="shared" si="579"/>
        <v>70</v>
      </c>
    </row>
    <row r="753" spans="1:17" ht="20.45" customHeight="1" x14ac:dyDescent="0.2">
      <c r="A753" s="22" t="s">
        <v>42</v>
      </c>
      <c r="B753" s="23">
        <v>298</v>
      </c>
      <c r="C753" s="24">
        <v>1006</v>
      </c>
      <c r="D753" s="25" t="s">
        <v>36</v>
      </c>
      <c r="E753" s="26">
        <v>3</v>
      </c>
      <c r="F753" s="25" t="s">
        <v>2</v>
      </c>
      <c r="G753" s="27" t="s">
        <v>41</v>
      </c>
      <c r="H753" s="28">
        <v>310</v>
      </c>
      <c r="I753" s="29">
        <v>70</v>
      </c>
      <c r="J753" s="29">
        <v>70</v>
      </c>
      <c r="K753" s="29">
        <v>70</v>
      </c>
      <c r="L753" s="29"/>
      <c r="M753" s="29"/>
      <c r="N753" s="29"/>
      <c r="O753" s="29">
        <f t="shared" si="577"/>
        <v>70</v>
      </c>
      <c r="P753" s="29">
        <f t="shared" si="578"/>
        <v>70</v>
      </c>
      <c r="Q753" s="29">
        <f t="shared" si="579"/>
        <v>70</v>
      </c>
    </row>
    <row r="754" spans="1:17" ht="56.25" x14ac:dyDescent="0.2">
      <c r="A754" s="32" t="s">
        <v>333</v>
      </c>
      <c r="B754" s="23">
        <v>298</v>
      </c>
      <c r="C754" s="24">
        <v>1006</v>
      </c>
      <c r="D754" s="25">
        <v>11</v>
      </c>
      <c r="E754" s="26">
        <v>0</v>
      </c>
      <c r="F754" s="25">
        <v>0</v>
      </c>
      <c r="G754" s="27">
        <v>0</v>
      </c>
      <c r="H754" s="28"/>
      <c r="I754" s="29">
        <f>I755</f>
        <v>5819</v>
      </c>
      <c r="J754" s="29">
        <f t="shared" ref="J754:K754" si="621">J755</f>
        <v>5983.7</v>
      </c>
      <c r="K754" s="29">
        <f t="shared" si="621"/>
        <v>6197.5</v>
      </c>
      <c r="L754" s="29"/>
      <c r="M754" s="29"/>
      <c r="N754" s="29"/>
      <c r="O754" s="29">
        <f t="shared" si="577"/>
        <v>5819</v>
      </c>
      <c r="P754" s="29">
        <f t="shared" si="578"/>
        <v>5983.7</v>
      </c>
      <c r="Q754" s="29">
        <f t="shared" si="579"/>
        <v>6197.5</v>
      </c>
    </row>
    <row r="755" spans="1:17" ht="22.5" x14ac:dyDescent="0.2">
      <c r="A755" s="32" t="s">
        <v>362</v>
      </c>
      <c r="B755" s="23">
        <v>298</v>
      </c>
      <c r="C755" s="24">
        <v>1006</v>
      </c>
      <c r="D755" s="25">
        <v>11</v>
      </c>
      <c r="E755" s="26">
        <v>2</v>
      </c>
      <c r="F755" s="25" t="s">
        <v>2</v>
      </c>
      <c r="G755" s="27">
        <v>0</v>
      </c>
      <c r="H755" s="28"/>
      <c r="I755" s="29">
        <f>I756</f>
        <v>5819</v>
      </c>
      <c r="J755" s="29">
        <f t="shared" ref="J755:K755" si="622">J756</f>
        <v>5983.7</v>
      </c>
      <c r="K755" s="29">
        <f t="shared" si="622"/>
        <v>6197.5</v>
      </c>
      <c r="L755" s="29"/>
      <c r="M755" s="29"/>
      <c r="N755" s="29"/>
      <c r="O755" s="29">
        <f t="shared" si="577"/>
        <v>5819</v>
      </c>
      <c r="P755" s="29">
        <f t="shared" si="578"/>
        <v>5983.7</v>
      </c>
      <c r="Q755" s="29">
        <f t="shared" si="579"/>
        <v>6197.5</v>
      </c>
    </row>
    <row r="756" spans="1:17" ht="59.1" customHeight="1" x14ac:dyDescent="0.2">
      <c r="A756" s="22" t="s">
        <v>276</v>
      </c>
      <c r="B756" s="23">
        <v>298</v>
      </c>
      <c r="C756" s="24">
        <v>1006</v>
      </c>
      <c r="D756" s="25">
        <v>11</v>
      </c>
      <c r="E756" s="26">
        <v>2</v>
      </c>
      <c r="F756" s="25" t="s">
        <v>2</v>
      </c>
      <c r="G756" s="27">
        <v>78792</v>
      </c>
      <c r="H756" s="28" t="s">
        <v>7</v>
      </c>
      <c r="I756" s="29">
        <f>I757+I759</f>
        <v>5819</v>
      </c>
      <c r="J756" s="29">
        <f>J757+J759</f>
        <v>5983.7</v>
      </c>
      <c r="K756" s="29">
        <f>K757+K759</f>
        <v>6197.5</v>
      </c>
      <c r="L756" s="29"/>
      <c r="M756" s="29"/>
      <c r="N756" s="29"/>
      <c r="O756" s="29">
        <f t="shared" si="577"/>
        <v>5819</v>
      </c>
      <c r="P756" s="29">
        <f t="shared" si="578"/>
        <v>5983.7</v>
      </c>
      <c r="Q756" s="29">
        <f t="shared" si="579"/>
        <v>6197.5</v>
      </c>
    </row>
    <row r="757" spans="1:17" ht="45" x14ac:dyDescent="0.2">
      <c r="A757" s="22" t="s">
        <v>6</v>
      </c>
      <c r="B757" s="23">
        <v>298</v>
      </c>
      <c r="C757" s="24">
        <v>1006</v>
      </c>
      <c r="D757" s="25">
        <v>11</v>
      </c>
      <c r="E757" s="26">
        <v>2</v>
      </c>
      <c r="F757" s="25" t="s">
        <v>2</v>
      </c>
      <c r="G757" s="27">
        <v>78792</v>
      </c>
      <c r="H757" s="28">
        <v>100</v>
      </c>
      <c r="I757" s="29">
        <f>I758</f>
        <v>5286</v>
      </c>
      <c r="J757" s="29">
        <f>J758</f>
        <v>5450.7</v>
      </c>
      <c r="K757" s="29">
        <f>K758</f>
        <v>5664.5</v>
      </c>
      <c r="L757" s="29"/>
      <c r="M757" s="29"/>
      <c r="N757" s="29"/>
      <c r="O757" s="29">
        <f t="shared" si="577"/>
        <v>5286</v>
      </c>
      <c r="P757" s="29">
        <f t="shared" si="578"/>
        <v>5450.7</v>
      </c>
      <c r="Q757" s="29">
        <f t="shared" si="579"/>
        <v>5664.5</v>
      </c>
    </row>
    <row r="758" spans="1:17" ht="22.5" x14ac:dyDescent="0.2">
      <c r="A758" s="22" t="s">
        <v>5</v>
      </c>
      <c r="B758" s="23">
        <v>298</v>
      </c>
      <c r="C758" s="24">
        <v>1006</v>
      </c>
      <c r="D758" s="25">
        <v>11</v>
      </c>
      <c r="E758" s="26">
        <v>2</v>
      </c>
      <c r="F758" s="25" t="s">
        <v>2</v>
      </c>
      <c r="G758" s="27">
        <v>78792</v>
      </c>
      <c r="H758" s="28">
        <v>120</v>
      </c>
      <c r="I758" s="29">
        <v>5286</v>
      </c>
      <c r="J758" s="29">
        <v>5450.7</v>
      </c>
      <c r="K758" s="29">
        <v>5664.5</v>
      </c>
      <c r="L758" s="29"/>
      <c r="M758" s="29"/>
      <c r="N758" s="29"/>
      <c r="O758" s="29">
        <f t="shared" si="577"/>
        <v>5286</v>
      </c>
      <c r="P758" s="29">
        <f t="shared" si="578"/>
        <v>5450.7</v>
      </c>
      <c r="Q758" s="29">
        <f t="shared" si="579"/>
        <v>5664.5</v>
      </c>
    </row>
    <row r="759" spans="1:17" ht="22.5" x14ac:dyDescent="0.2">
      <c r="A759" s="22" t="s">
        <v>14</v>
      </c>
      <c r="B759" s="23">
        <v>298</v>
      </c>
      <c r="C759" s="24">
        <v>1006</v>
      </c>
      <c r="D759" s="25">
        <v>11</v>
      </c>
      <c r="E759" s="26">
        <v>2</v>
      </c>
      <c r="F759" s="25" t="s">
        <v>2</v>
      </c>
      <c r="G759" s="27">
        <v>78792</v>
      </c>
      <c r="H759" s="28">
        <v>200</v>
      </c>
      <c r="I759" s="29">
        <f>I760</f>
        <v>533</v>
      </c>
      <c r="J759" s="29">
        <f>J760</f>
        <v>533</v>
      </c>
      <c r="K759" s="29">
        <f>K760</f>
        <v>533</v>
      </c>
      <c r="L759" s="29"/>
      <c r="M759" s="29"/>
      <c r="N759" s="29"/>
      <c r="O759" s="29">
        <f t="shared" si="577"/>
        <v>533</v>
      </c>
      <c r="P759" s="29">
        <f t="shared" si="578"/>
        <v>533</v>
      </c>
      <c r="Q759" s="29">
        <f t="shared" si="579"/>
        <v>533</v>
      </c>
    </row>
    <row r="760" spans="1:17" ht="30.95" customHeight="1" x14ac:dyDescent="0.2">
      <c r="A760" s="22" t="s">
        <v>13</v>
      </c>
      <c r="B760" s="23">
        <v>298</v>
      </c>
      <c r="C760" s="24">
        <v>1006</v>
      </c>
      <c r="D760" s="25">
        <v>11</v>
      </c>
      <c r="E760" s="26">
        <v>2</v>
      </c>
      <c r="F760" s="25" t="s">
        <v>2</v>
      </c>
      <c r="G760" s="27">
        <v>78792</v>
      </c>
      <c r="H760" s="28">
        <v>240</v>
      </c>
      <c r="I760" s="29">
        <v>533</v>
      </c>
      <c r="J760" s="29">
        <v>533</v>
      </c>
      <c r="K760" s="29">
        <v>533</v>
      </c>
      <c r="L760" s="29"/>
      <c r="M760" s="29"/>
      <c r="N760" s="29"/>
      <c r="O760" s="29">
        <f t="shared" si="577"/>
        <v>533</v>
      </c>
      <c r="P760" s="29">
        <f t="shared" si="578"/>
        <v>533</v>
      </c>
      <c r="Q760" s="29">
        <f t="shared" si="579"/>
        <v>533</v>
      </c>
    </row>
    <row r="761" spans="1:17" x14ac:dyDescent="0.2">
      <c r="A761" s="22" t="s">
        <v>39</v>
      </c>
      <c r="B761" s="23">
        <v>298</v>
      </c>
      <c r="C761" s="24">
        <v>1100</v>
      </c>
      <c r="D761" s="25" t="s">
        <v>7</v>
      </c>
      <c r="E761" s="26" t="s">
        <v>7</v>
      </c>
      <c r="F761" s="25" t="s">
        <v>7</v>
      </c>
      <c r="G761" s="27" t="s">
        <v>7</v>
      </c>
      <c r="H761" s="28" t="s">
        <v>7</v>
      </c>
      <c r="I761" s="29">
        <f>I762</f>
        <v>724.1</v>
      </c>
      <c r="J761" s="29">
        <f t="shared" ref="J761:K763" si="623">J762</f>
        <v>724.1</v>
      </c>
      <c r="K761" s="29">
        <f t="shared" si="623"/>
        <v>724.1</v>
      </c>
      <c r="L761" s="29"/>
      <c r="M761" s="29"/>
      <c r="N761" s="29"/>
      <c r="O761" s="29">
        <f t="shared" si="577"/>
        <v>724.1</v>
      </c>
      <c r="P761" s="29">
        <f t="shared" si="578"/>
        <v>724.1</v>
      </c>
      <c r="Q761" s="29">
        <f t="shared" si="579"/>
        <v>724.1</v>
      </c>
    </row>
    <row r="762" spans="1:17" x14ac:dyDescent="0.2">
      <c r="A762" s="22" t="s">
        <v>38</v>
      </c>
      <c r="B762" s="23">
        <v>298</v>
      </c>
      <c r="C762" s="24">
        <v>1102</v>
      </c>
      <c r="D762" s="25" t="s">
        <v>7</v>
      </c>
      <c r="E762" s="26" t="s">
        <v>7</v>
      </c>
      <c r="F762" s="25" t="s">
        <v>7</v>
      </c>
      <c r="G762" s="27" t="s">
        <v>7</v>
      </c>
      <c r="H762" s="28" t="s">
        <v>7</v>
      </c>
      <c r="I762" s="29">
        <f>I763</f>
        <v>724.1</v>
      </c>
      <c r="J762" s="29">
        <f>J763</f>
        <v>724.1</v>
      </c>
      <c r="K762" s="29">
        <f>K763</f>
        <v>724.1</v>
      </c>
      <c r="L762" s="29"/>
      <c r="M762" s="29"/>
      <c r="N762" s="29"/>
      <c r="O762" s="29">
        <f t="shared" si="577"/>
        <v>724.1</v>
      </c>
      <c r="P762" s="29">
        <f t="shared" si="578"/>
        <v>724.1</v>
      </c>
      <c r="Q762" s="29">
        <f t="shared" si="579"/>
        <v>724.1</v>
      </c>
    </row>
    <row r="763" spans="1:17" ht="56.25" x14ac:dyDescent="0.2">
      <c r="A763" s="32" t="s">
        <v>332</v>
      </c>
      <c r="B763" s="23">
        <v>298</v>
      </c>
      <c r="C763" s="24">
        <v>1102</v>
      </c>
      <c r="D763" s="25" t="s">
        <v>36</v>
      </c>
      <c r="E763" s="26" t="s">
        <v>3</v>
      </c>
      <c r="F763" s="25" t="s">
        <v>2</v>
      </c>
      <c r="G763" s="27" t="s">
        <v>9</v>
      </c>
      <c r="H763" s="28" t="s">
        <v>7</v>
      </c>
      <c r="I763" s="29">
        <f>I764</f>
        <v>724.1</v>
      </c>
      <c r="J763" s="29">
        <f t="shared" si="623"/>
        <v>724.1</v>
      </c>
      <c r="K763" s="29">
        <f t="shared" si="623"/>
        <v>724.1</v>
      </c>
      <c r="L763" s="29"/>
      <c r="M763" s="29"/>
      <c r="N763" s="29"/>
      <c r="O763" s="29">
        <f t="shared" si="577"/>
        <v>724.1</v>
      </c>
      <c r="P763" s="29">
        <f t="shared" si="578"/>
        <v>724.1</v>
      </c>
      <c r="Q763" s="29">
        <f t="shared" si="579"/>
        <v>724.1</v>
      </c>
    </row>
    <row r="764" spans="1:17" ht="22.5" x14ac:dyDescent="0.2">
      <c r="A764" s="32" t="s">
        <v>348</v>
      </c>
      <c r="B764" s="23">
        <v>298</v>
      </c>
      <c r="C764" s="24">
        <v>1102</v>
      </c>
      <c r="D764" s="25" t="s">
        <v>36</v>
      </c>
      <c r="E764" s="26">
        <v>1</v>
      </c>
      <c r="F764" s="25">
        <v>0</v>
      </c>
      <c r="G764" s="27">
        <v>0</v>
      </c>
      <c r="H764" s="28"/>
      <c r="I764" s="29">
        <f>I765+I770</f>
        <v>724.1</v>
      </c>
      <c r="J764" s="29">
        <f t="shared" ref="J764:K764" si="624">J765+J770</f>
        <v>724.1</v>
      </c>
      <c r="K764" s="29">
        <f t="shared" si="624"/>
        <v>724.1</v>
      </c>
      <c r="L764" s="29"/>
      <c r="M764" s="29"/>
      <c r="N764" s="29"/>
      <c r="O764" s="29">
        <f t="shared" si="577"/>
        <v>724.1</v>
      </c>
      <c r="P764" s="29">
        <f t="shared" si="578"/>
        <v>724.1</v>
      </c>
      <c r="Q764" s="29">
        <f t="shared" si="579"/>
        <v>724.1</v>
      </c>
    </row>
    <row r="765" spans="1:17" x14ac:dyDescent="0.2">
      <c r="A765" s="22" t="s">
        <v>37</v>
      </c>
      <c r="B765" s="23">
        <v>298</v>
      </c>
      <c r="C765" s="24">
        <v>1102</v>
      </c>
      <c r="D765" s="25" t="s">
        <v>36</v>
      </c>
      <c r="E765" s="26">
        <v>1</v>
      </c>
      <c r="F765" s="25" t="s">
        <v>2</v>
      </c>
      <c r="G765" s="27" t="s">
        <v>35</v>
      </c>
      <c r="H765" s="28" t="s">
        <v>7</v>
      </c>
      <c r="I765" s="29">
        <f>I766+I768</f>
        <v>483.7</v>
      </c>
      <c r="J765" s="29">
        <f t="shared" ref="J765:K765" si="625">J766+J768</f>
        <v>483.7</v>
      </c>
      <c r="K765" s="29">
        <f t="shared" si="625"/>
        <v>483.7</v>
      </c>
      <c r="L765" s="29"/>
      <c r="M765" s="29"/>
      <c r="N765" s="29"/>
      <c r="O765" s="29">
        <f t="shared" si="577"/>
        <v>483.7</v>
      </c>
      <c r="P765" s="29">
        <f t="shared" si="578"/>
        <v>483.7</v>
      </c>
      <c r="Q765" s="29">
        <f t="shared" si="579"/>
        <v>483.7</v>
      </c>
    </row>
    <row r="766" spans="1:17" ht="45" x14ac:dyDescent="0.2">
      <c r="A766" s="22" t="s">
        <v>6</v>
      </c>
      <c r="B766" s="23">
        <v>298</v>
      </c>
      <c r="C766" s="24">
        <v>1102</v>
      </c>
      <c r="D766" s="25" t="s">
        <v>36</v>
      </c>
      <c r="E766" s="26">
        <v>1</v>
      </c>
      <c r="F766" s="25" t="s">
        <v>2</v>
      </c>
      <c r="G766" s="27" t="s">
        <v>35</v>
      </c>
      <c r="H766" s="28">
        <v>100</v>
      </c>
      <c r="I766" s="29">
        <f>I767</f>
        <v>428.9</v>
      </c>
      <c r="J766" s="29">
        <f t="shared" ref="J766:K766" si="626">J767</f>
        <v>428.9</v>
      </c>
      <c r="K766" s="29">
        <f t="shared" si="626"/>
        <v>428.9</v>
      </c>
      <c r="L766" s="29"/>
      <c r="M766" s="29"/>
      <c r="N766" s="29"/>
      <c r="O766" s="29">
        <f t="shared" si="577"/>
        <v>428.9</v>
      </c>
      <c r="P766" s="29">
        <f t="shared" si="578"/>
        <v>428.9</v>
      </c>
      <c r="Q766" s="29">
        <f t="shared" si="579"/>
        <v>428.9</v>
      </c>
    </row>
    <row r="767" spans="1:17" ht="22.5" x14ac:dyDescent="0.2">
      <c r="A767" s="22" t="s">
        <v>5</v>
      </c>
      <c r="B767" s="23">
        <v>298</v>
      </c>
      <c r="C767" s="24">
        <v>1102</v>
      </c>
      <c r="D767" s="25" t="s">
        <v>36</v>
      </c>
      <c r="E767" s="26">
        <v>1</v>
      </c>
      <c r="F767" s="25" t="s">
        <v>2</v>
      </c>
      <c r="G767" s="27" t="s">
        <v>35</v>
      </c>
      <c r="H767" s="28">
        <v>120</v>
      </c>
      <c r="I767" s="29">
        <v>428.9</v>
      </c>
      <c r="J767" s="29">
        <v>428.9</v>
      </c>
      <c r="K767" s="29">
        <v>428.9</v>
      </c>
      <c r="L767" s="29"/>
      <c r="M767" s="29"/>
      <c r="N767" s="29"/>
      <c r="O767" s="29">
        <f t="shared" si="577"/>
        <v>428.9</v>
      </c>
      <c r="P767" s="29">
        <f t="shared" si="578"/>
        <v>428.9</v>
      </c>
      <c r="Q767" s="29">
        <f t="shared" si="579"/>
        <v>428.9</v>
      </c>
    </row>
    <row r="768" spans="1:17" ht="22.5" x14ac:dyDescent="0.2">
      <c r="A768" s="22" t="s">
        <v>14</v>
      </c>
      <c r="B768" s="23">
        <v>298</v>
      </c>
      <c r="C768" s="24">
        <v>1102</v>
      </c>
      <c r="D768" s="25" t="s">
        <v>36</v>
      </c>
      <c r="E768" s="26">
        <v>1</v>
      </c>
      <c r="F768" s="25" t="s">
        <v>2</v>
      </c>
      <c r="G768" s="27" t="s">
        <v>35</v>
      </c>
      <c r="H768" s="28">
        <v>200</v>
      </c>
      <c r="I768" s="29">
        <f>I769</f>
        <v>54.8</v>
      </c>
      <c r="J768" s="29">
        <f t="shared" ref="J768:K768" si="627">J769</f>
        <v>54.8</v>
      </c>
      <c r="K768" s="29">
        <f t="shared" si="627"/>
        <v>54.8</v>
      </c>
      <c r="L768" s="29"/>
      <c r="M768" s="29"/>
      <c r="N768" s="29"/>
      <c r="O768" s="29">
        <f t="shared" si="577"/>
        <v>54.8</v>
      </c>
      <c r="P768" s="29">
        <f t="shared" si="578"/>
        <v>54.8</v>
      </c>
      <c r="Q768" s="29">
        <f t="shared" si="579"/>
        <v>54.8</v>
      </c>
    </row>
    <row r="769" spans="1:17" ht="22.5" x14ac:dyDescent="0.2">
      <c r="A769" s="22" t="s">
        <v>13</v>
      </c>
      <c r="B769" s="23">
        <v>298</v>
      </c>
      <c r="C769" s="24">
        <v>1102</v>
      </c>
      <c r="D769" s="25" t="s">
        <v>36</v>
      </c>
      <c r="E769" s="26">
        <v>1</v>
      </c>
      <c r="F769" s="25" t="s">
        <v>2</v>
      </c>
      <c r="G769" s="27" t="s">
        <v>35</v>
      </c>
      <c r="H769" s="28">
        <v>240</v>
      </c>
      <c r="I769" s="29">
        <v>54.8</v>
      </c>
      <c r="J769" s="29">
        <v>54.8</v>
      </c>
      <c r="K769" s="29">
        <v>54.8</v>
      </c>
      <c r="L769" s="29"/>
      <c r="M769" s="29"/>
      <c r="N769" s="29"/>
      <c r="O769" s="29">
        <f t="shared" si="577"/>
        <v>54.8</v>
      </c>
      <c r="P769" s="29">
        <f t="shared" si="578"/>
        <v>54.8</v>
      </c>
      <c r="Q769" s="29">
        <f t="shared" si="579"/>
        <v>54.8</v>
      </c>
    </row>
    <row r="770" spans="1:17" x14ac:dyDescent="0.2">
      <c r="A770" s="22" t="s">
        <v>384</v>
      </c>
      <c r="B770" s="23">
        <v>298</v>
      </c>
      <c r="C770" s="24">
        <v>1102</v>
      </c>
      <c r="D770" s="25" t="s">
        <v>36</v>
      </c>
      <c r="E770" s="26">
        <v>1</v>
      </c>
      <c r="F770" s="25" t="s">
        <v>383</v>
      </c>
      <c r="G770" s="27"/>
      <c r="H770" s="28"/>
      <c r="I770" s="29">
        <f>I771</f>
        <v>240.4</v>
      </c>
      <c r="J770" s="29">
        <f t="shared" ref="J770:K770" si="628">J771</f>
        <v>240.4</v>
      </c>
      <c r="K770" s="29">
        <f t="shared" si="628"/>
        <v>240.4</v>
      </c>
      <c r="L770" s="29"/>
      <c r="M770" s="29"/>
      <c r="N770" s="29"/>
      <c r="O770" s="29">
        <f t="shared" si="577"/>
        <v>240.4</v>
      </c>
      <c r="P770" s="29">
        <f t="shared" si="578"/>
        <v>240.4</v>
      </c>
      <c r="Q770" s="29">
        <f t="shared" si="579"/>
        <v>240.4</v>
      </c>
    </row>
    <row r="771" spans="1:17" ht="45" x14ac:dyDescent="0.2">
      <c r="A771" s="22" t="s">
        <v>385</v>
      </c>
      <c r="B771" s="23">
        <v>298</v>
      </c>
      <c r="C771" s="24">
        <v>1102</v>
      </c>
      <c r="D771" s="25" t="s">
        <v>36</v>
      </c>
      <c r="E771" s="26">
        <v>1</v>
      </c>
      <c r="F771" s="25" t="s">
        <v>383</v>
      </c>
      <c r="G771" s="27">
        <v>80440</v>
      </c>
      <c r="H771" s="28"/>
      <c r="I771" s="29">
        <f>I772+I774</f>
        <v>240.4</v>
      </c>
      <c r="J771" s="29">
        <f t="shared" ref="J771:K771" si="629">J772+J774</f>
        <v>240.4</v>
      </c>
      <c r="K771" s="29">
        <f t="shared" si="629"/>
        <v>240.4</v>
      </c>
      <c r="L771" s="29"/>
      <c r="M771" s="29"/>
      <c r="N771" s="29"/>
      <c r="O771" s="29">
        <f t="shared" si="577"/>
        <v>240.4</v>
      </c>
      <c r="P771" s="29">
        <f t="shared" si="578"/>
        <v>240.4</v>
      </c>
      <c r="Q771" s="29">
        <f t="shared" si="579"/>
        <v>240.4</v>
      </c>
    </row>
    <row r="772" spans="1:17" ht="45" x14ac:dyDescent="0.2">
      <c r="A772" s="22" t="s">
        <v>6</v>
      </c>
      <c r="B772" s="23">
        <v>298</v>
      </c>
      <c r="C772" s="24">
        <v>1102</v>
      </c>
      <c r="D772" s="25" t="s">
        <v>36</v>
      </c>
      <c r="E772" s="26">
        <v>1</v>
      </c>
      <c r="F772" s="25" t="s">
        <v>383</v>
      </c>
      <c r="G772" s="27">
        <v>80440</v>
      </c>
      <c r="H772" s="28">
        <v>100</v>
      </c>
      <c r="I772" s="29">
        <f>I773</f>
        <v>30.9</v>
      </c>
      <c r="J772" s="29">
        <f t="shared" ref="J772:K772" si="630">J773</f>
        <v>30.9</v>
      </c>
      <c r="K772" s="29">
        <f t="shared" si="630"/>
        <v>30.9</v>
      </c>
      <c r="L772" s="29"/>
      <c r="M772" s="29"/>
      <c r="N772" s="29"/>
      <c r="O772" s="29">
        <f t="shared" si="577"/>
        <v>30.9</v>
      </c>
      <c r="P772" s="29">
        <f t="shared" si="578"/>
        <v>30.9</v>
      </c>
      <c r="Q772" s="29">
        <f t="shared" si="579"/>
        <v>30.9</v>
      </c>
    </row>
    <row r="773" spans="1:17" ht="22.5" x14ac:dyDescent="0.2">
      <c r="A773" s="22" t="s">
        <v>5</v>
      </c>
      <c r="B773" s="23">
        <v>298</v>
      </c>
      <c r="C773" s="24">
        <v>1102</v>
      </c>
      <c r="D773" s="25" t="s">
        <v>36</v>
      </c>
      <c r="E773" s="26">
        <v>1</v>
      </c>
      <c r="F773" s="25" t="s">
        <v>383</v>
      </c>
      <c r="G773" s="27">
        <v>80440</v>
      </c>
      <c r="H773" s="28">
        <v>120</v>
      </c>
      <c r="I773" s="29">
        <v>30.9</v>
      </c>
      <c r="J773" s="29">
        <v>30.9</v>
      </c>
      <c r="K773" s="29">
        <v>30.9</v>
      </c>
      <c r="L773" s="29"/>
      <c r="M773" s="29"/>
      <c r="N773" s="29"/>
      <c r="O773" s="29">
        <f t="shared" si="577"/>
        <v>30.9</v>
      </c>
      <c r="P773" s="29">
        <f t="shared" si="578"/>
        <v>30.9</v>
      </c>
      <c r="Q773" s="29">
        <f t="shared" si="579"/>
        <v>30.9</v>
      </c>
    </row>
    <row r="774" spans="1:17" ht="22.5" x14ac:dyDescent="0.2">
      <c r="A774" s="22" t="s">
        <v>14</v>
      </c>
      <c r="B774" s="23">
        <v>298</v>
      </c>
      <c r="C774" s="24">
        <v>1102</v>
      </c>
      <c r="D774" s="25" t="s">
        <v>36</v>
      </c>
      <c r="E774" s="26">
        <v>1</v>
      </c>
      <c r="F774" s="25" t="s">
        <v>383</v>
      </c>
      <c r="G774" s="27">
        <v>80440</v>
      </c>
      <c r="H774" s="28">
        <v>200</v>
      </c>
      <c r="I774" s="29">
        <f>I775</f>
        <v>209.5</v>
      </c>
      <c r="J774" s="29">
        <f t="shared" ref="J774:K774" si="631">J775</f>
        <v>209.5</v>
      </c>
      <c r="K774" s="29">
        <f t="shared" si="631"/>
        <v>209.5</v>
      </c>
      <c r="L774" s="29"/>
      <c r="M774" s="29"/>
      <c r="N774" s="29"/>
      <c r="O774" s="29">
        <f t="shared" si="577"/>
        <v>209.5</v>
      </c>
      <c r="P774" s="29">
        <f t="shared" si="578"/>
        <v>209.5</v>
      </c>
      <c r="Q774" s="29">
        <f t="shared" si="579"/>
        <v>209.5</v>
      </c>
    </row>
    <row r="775" spans="1:17" ht="22.5" x14ac:dyDescent="0.2">
      <c r="A775" s="22" t="s">
        <v>13</v>
      </c>
      <c r="B775" s="23">
        <v>298</v>
      </c>
      <c r="C775" s="24">
        <v>1102</v>
      </c>
      <c r="D775" s="25" t="s">
        <v>36</v>
      </c>
      <c r="E775" s="26">
        <v>1</v>
      </c>
      <c r="F775" s="25" t="s">
        <v>383</v>
      </c>
      <c r="G775" s="27">
        <v>80440</v>
      </c>
      <c r="H775" s="28">
        <v>240</v>
      </c>
      <c r="I775" s="29">
        <v>209.5</v>
      </c>
      <c r="J775" s="29">
        <v>209.5</v>
      </c>
      <c r="K775" s="29">
        <v>209.5</v>
      </c>
      <c r="L775" s="29"/>
      <c r="M775" s="29"/>
      <c r="N775" s="29"/>
      <c r="O775" s="29">
        <f t="shared" si="577"/>
        <v>209.5</v>
      </c>
      <c r="P775" s="29">
        <f t="shared" si="578"/>
        <v>209.5</v>
      </c>
      <c r="Q775" s="29">
        <f t="shared" si="579"/>
        <v>209.5</v>
      </c>
    </row>
    <row r="776" spans="1:17" ht="22.5" x14ac:dyDescent="0.2">
      <c r="A776" s="32" t="s">
        <v>27</v>
      </c>
      <c r="B776" s="86">
        <v>302</v>
      </c>
      <c r="C776" s="34" t="s">
        <v>7</v>
      </c>
      <c r="D776" s="63" t="s">
        <v>7</v>
      </c>
      <c r="E776" s="64" t="s">
        <v>7</v>
      </c>
      <c r="F776" s="63" t="s">
        <v>7</v>
      </c>
      <c r="G776" s="65" t="s">
        <v>7</v>
      </c>
      <c r="H776" s="35" t="s">
        <v>7</v>
      </c>
      <c r="I776" s="66">
        <f>I777</f>
        <v>6663.2000000000007</v>
      </c>
      <c r="J776" s="66">
        <f t="shared" ref="J776" si="632">J777</f>
        <v>6795.7000000000007</v>
      </c>
      <c r="K776" s="66">
        <f>K777</f>
        <v>7014.1</v>
      </c>
      <c r="L776" s="66"/>
      <c r="M776" s="66"/>
      <c r="N776" s="66"/>
      <c r="O776" s="66">
        <f t="shared" ref="O776:O810" si="633">I776+L776</f>
        <v>6663.2000000000007</v>
      </c>
      <c r="P776" s="66">
        <f t="shared" ref="P776:P810" si="634">J776+M776</f>
        <v>6795.7000000000007</v>
      </c>
      <c r="Q776" s="66">
        <f t="shared" ref="Q776:Q810" si="635">K776+N776</f>
        <v>7014.1</v>
      </c>
    </row>
    <row r="777" spans="1:17" x14ac:dyDescent="0.2">
      <c r="A777" s="22" t="s">
        <v>26</v>
      </c>
      <c r="B777" s="23">
        <v>302</v>
      </c>
      <c r="C777" s="24">
        <v>100</v>
      </c>
      <c r="D777" s="25" t="s">
        <v>7</v>
      </c>
      <c r="E777" s="26" t="s">
        <v>7</v>
      </c>
      <c r="F777" s="25" t="s">
        <v>7</v>
      </c>
      <c r="G777" s="27" t="s">
        <v>7</v>
      </c>
      <c r="H777" s="28" t="s">
        <v>7</v>
      </c>
      <c r="I777" s="29">
        <f>I778+I798</f>
        <v>6663.2000000000007</v>
      </c>
      <c r="J777" s="29">
        <f t="shared" ref="J777:K777" si="636">J778+J798</f>
        <v>6795.7000000000007</v>
      </c>
      <c r="K777" s="29">
        <f t="shared" si="636"/>
        <v>7014.1</v>
      </c>
      <c r="L777" s="29"/>
      <c r="M777" s="29"/>
      <c r="N777" s="29"/>
      <c r="O777" s="29">
        <f t="shared" si="633"/>
        <v>6663.2000000000007</v>
      </c>
      <c r="P777" s="29">
        <f t="shared" si="634"/>
        <v>6795.7000000000007</v>
      </c>
      <c r="Q777" s="29">
        <f t="shared" si="635"/>
        <v>7014.1</v>
      </c>
    </row>
    <row r="778" spans="1:17" ht="33.75" x14ac:dyDescent="0.2">
      <c r="A778" s="22" t="s">
        <v>25</v>
      </c>
      <c r="B778" s="23">
        <v>302</v>
      </c>
      <c r="C778" s="24">
        <v>103</v>
      </c>
      <c r="D778" s="25" t="s">
        <v>7</v>
      </c>
      <c r="E778" s="26" t="s">
        <v>7</v>
      </c>
      <c r="F778" s="25" t="s">
        <v>7</v>
      </c>
      <c r="G778" s="27" t="s">
        <v>7</v>
      </c>
      <c r="H778" s="28" t="s">
        <v>7</v>
      </c>
      <c r="I778" s="29">
        <f>I779</f>
        <v>4609.6000000000004</v>
      </c>
      <c r="J778" s="29">
        <f t="shared" ref="J778:K778" si="637">J779</f>
        <v>4710.1000000000004</v>
      </c>
      <c r="K778" s="29">
        <f t="shared" si="637"/>
        <v>4850.1000000000004</v>
      </c>
      <c r="L778" s="29"/>
      <c r="M778" s="29"/>
      <c r="N778" s="29"/>
      <c r="O778" s="29">
        <f t="shared" si="633"/>
        <v>4609.6000000000004</v>
      </c>
      <c r="P778" s="29">
        <f t="shared" si="634"/>
        <v>4710.1000000000004</v>
      </c>
      <c r="Q778" s="29">
        <f t="shared" si="635"/>
        <v>4850.1000000000004</v>
      </c>
    </row>
    <row r="779" spans="1:17" ht="56.25" x14ac:dyDescent="0.2">
      <c r="A779" s="22" t="s">
        <v>24</v>
      </c>
      <c r="B779" s="23">
        <v>302</v>
      </c>
      <c r="C779" s="24">
        <v>103</v>
      </c>
      <c r="D779" s="25" t="s">
        <v>19</v>
      </c>
      <c r="E779" s="26" t="s">
        <v>3</v>
      </c>
      <c r="F779" s="25" t="s">
        <v>2</v>
      </c>
      <c r="G779" s="27" t="s">
        <v>9</v>
      </c>
      <c r="H779" s="28" t="s">
        <v>7</v>
      </c>
      <c r="I779" s="29">
        <f>I780+I784+I792</f>
        <v>4609.6000000000004</v>
      </c>
      <c r="J779" s="29">
        <f t="shared" ref="J779:K779" si="638">J780+J784+J792</f>
        <v>4710.1000000000004</v>
      </c>
      <c r="K779" s="29">
        <f t="shared" si="638"/>
        <v>4850.1000000000004</v>
      </c>
      <c r="L779" s="29"/>
      <c r="M779" s="29"/>
      <c r="N779" s="29"/>
      <c r="O779" s="29">
        <f t="shared" si="633"/>
        <v>4609.6000000000004</v>
      </c>
      <c r="P779" s="29">
        <f t="shared" si="634"/>
        <v>4710.1000000000004</v>
      </c>
      <c r="Q779" s="29">
        <f t="shared" si="635"/>
        <v>4850.1000000000004</v>
      </c>
    </row>
    <row r="780" spans="1:17" ht="22.5" x14ac:dyDescent="0.2">
      <c r="A780" s="22" t="s">
        <v>23</v>
      </c>
      <c r="B780" s="23">
        <v>302</v>
      </c>
      <c r="C780" s="24">
        <v>103</v>
      </c>
      <c r="D780" s="25" t="s">
        <v>19</v>
      </c>
      <c r="E780" s="26" t="s">
        <v>22</v>
      </c>
      <c r="F780" s="25" t="s">
        <v>2</v>
      </c>
      <c r="G780" s="27" t="s">
        <v>9</v>
      </c>
      <c r="H780" s="28" t="s">
        <v>7</v>
      </c>
      <c r="I780" s="29">
        <f>I781</f>
        <v>2050.5</v>
      </c>
      <c r="J780" s="29">
        <f t="shared" ref="J780:K780" si="639">J781</f>
        <v>2101.8000000000002</v>
      </c>
      <c r="K780" s="29">
        <f t="shared" si="639"/>
        <v>2179.4</v>
      </c>
      <c r="L780" s="29"/>
      <c r="M780" s="29"/>
      <c r="N780" s="29"/>
      <c r="O780" s="29">
        <f t="shared" si="633"/>
        <v>2050.5</v>
      </c>
      <c r="P780" s="29">
        <f t="shared" si="634"/>
        <v>2101.8000000000002</v>
      </c>
      <c r="Q780" s="29">
        <f t="shared" si="635"/>
        <v>2179.4</v>
      </c>
    </row>
    <row r="781" spans="1:17" ht="22.5" x14ac:dyDescent="0.2">
      <c r="A781" s="22" t="s">
        <v>15</v>
      </c>
      <c r="B781" s="23">
        <v>302</v>
      </c>
      <c r="C781" s="24">
        <v>103</v>
      </c>
      <c r="D781" s="25" t="s">
        <v>19</v>
      </c>
      <c r="E781" s="26" t="s">
        <v>22</v>
      </c>
      <c r="F781" s="25" t="s">
        <v>2</v>
      </c>
      <c r="G781" s="27" t="s">
        <v>11</v>
      </c>
      <c r="H781" s="28" t="s">
        <v>7</v>
      </c>
      <c r="I781" s="29">
        <f>I782</f>
        <v>2050.5</v>
      </c>
      <c r="J781" s="29">
        <f t="shared" ref="J781:K781" si="640">J782</f>
        <v>2101.8000000000002</v>
      </c>
      <c r="K781" s="29">
        <f t="shared" si="640"/>
        <v>2179.4</v>
      </c>
      <c r="L781" s="29"/>
      <c r="M781" s="29"/>
      <c r="N781" s="29"/>
      <c r="O781" s="29">
        <f t="shared" si="633"/>
        <v>2050.5</v>
      </c>
      <c r="P781" s="29">
        <f t="shared" si="634"/>
        <v>2101.8000000000002</v>
      </c>
      <c r="Q781" s="29">
        <f t="shared" si="635"/>
        <v>2179.4</v>
      </c>
    </row>
    <row r="782" spans="1:17" ht="45" x14ac:dyDescent="0.2">
      <c r="A782" s="22" t="s">
        <v>6</v>
      </c>
      <c r="B782" s="23">
        <v>302</v>
      </c>
      <c r="C782" s="24">
        <v>103</v>
      </c>
      <c r="D782" s="25" t="s">
        <v>19</v>
      </c>
      <c r="E782" s="26" t="s">
        <v>22</v>
      </c>
      <c r="F782" s="25" t="s">
        <v>2</v>
      </c>
      <c r="G782" s="27" t="s">
        <v>11</v>
      </c>
      <c r="H782" s="28">
        <v>100</v>
      </c>
      <c r="I782" s="29">
        <f>I783</f>
        <v>2050.5</v>
      </c>
      <c r="J782" s="29">
        <f t="shared" ref="J782:K782" si="641">J783</f>
        <v>2101.8000000000002</v>
      </c>
      <c r="K782" s="29">
        <f t="shared" si="641"/>
        <v>2179.4</v>
      </c>
      <c r="L782" s="29"/>
      <c r="M782" s="29"/>
      <c r="N782" s="29"/>
      <c r="O782" s="29">
        <f t="shared" si="633"/>
        <v>2050.5</v>
      </c>
      <c r="P782" s="29">
        <f t="shared" si="634"/>
        <v>2101.8000000000002</v>
      </c>
      <c r="Q782" s="29">
        <f t="shared" si="635"/>
        <v>2179.4</v>
      </c>
    </row>
    <row r="783" spans="1:17" ht="22.5" x14ac:dyDescent="0.2">
      <c r="A783" s="22" t="s">
        <v>5</v>
      </c>
      <c r="B783" s="23">
        <v>302</v>
      </c>
      <c r="C783" s="24">
        <v>103</v>
      </c>
      <c r="D783" s="25" t="s">
        <v>19</v>
      </c>
      <c r="E783" s="26" t="s">
        <v>22</v>
      </c>
      <c r="F783" s="25" t="s">
        <v>2</v>
      </c>
      <c r="G783" s="27" t="s">
        <v>11</v>
      </c>
      <c r="H783" s="28">
        <v>120</v>
      </c>
      <c r="I783" s="29">
        <v>2050.5</v>
      </c>
      <c r="J783" s="29">
        <v>2101.8000000000002</v>
      </c>
      <c r="K783" s="29">
        <v>2179.4</v>
      </c>
      <c r="L783" s="29"/>
      <c r="M783" s="29"/>
      <c r="N783" s="29"/>
      <c r="O783" s="29">
        <f t="shared" si="633"/>
        <v>2050.5</v>
      </c>
      <c r="P783" s="29">
        <f t="shared" si="634"/>
        <v>2101.8000000000002</v>
      </c>
      <c r="Q783" s="29">
        <f t="shared" si="635"/>
        <v>2179.4</v>
      </c>
    </row>
    <row r="784" spans="1:17" x14ac:dyDescent="0.2">
      <c r="A784" s="22" t="s">
        <v>21</v>
      </c>
      <c r="B784" s="23">
        <v>302</v>
      </c>
      <c r="C784" s="24">
        <v>103</v>
      </c>
      <c r="D784" s="25" t="s">
        <v>19</v>
      </c>
      <c r="E784" s="26" t="s">
        <v>20</v>
      </c>
      <c r="F784" s="25" t="s">
        <v>2</v>
      </c>
      <c r="G784" s="27" t="s">
        <v>9</v>
      </c>
      <c r="H784" s="28" t="s">
        <v>7</v>
      </c>
      <c r="I784" s="29">
        <f>I785</f>
        <v>2058.5</v>
      </c>
      <c r="J784" s="29">
        <f t="shared" ref="J784:K784" si="642">J785</f>
        <v>2107.6999999999998</v>
      </c>
      <c r="K784" s="29">
        <f t="shared" si="642"/>
        <v>2170.1</v>
      </c>
      <c r="L784" s="29"/>
      <c r="M784" s="29"/>
      <c r="N784" s="29"/>
      <c r="O784" s="29">
        <f t="shared" si="633"/>
        <v>2058.5</v>
      </c>
      <c r="P784" s="29">
        <f t="shared" si="634"/>
        <v>2107.6999999999998</v>
      </c>
      <c r="Q784" s="29">
        <f t="shared" si="635"/>
        <v>2170.1</v>
      </c>
    </row>
    <row r="785" spans="1:17" ht="22.5" x14ac:dyDescent="0.2">
      <c r="A785" s="22" t="s">
        <v>15</v>
      </c>
      <c r="B785" s="23">
        <v>302</v>
      </c>
      <c r="C785" s="24">
        <v>103</v>
      </c>
      <c r="D785" s="25" t="s">
        <v>19</v>
      </c>
      <c r="E785" s="26" t="s">
        <v>20</v>
      </c>
      <c r="F785" s="25" t="s">
        <v>2</v>
      </c>
      <c r="G785" s="27" t="s">
        <v>11</v>
      </c>
      <c r="H785" s="28" t="s">
        <v>7</v>
      </c>
      <c r="I785" s="29">
        <f>I786+I788+I790</f>
        <v>2058.5</v>
      </c>
      <c r="J785" s="29">
        <f t="shared" ref="J785:K785" si="643">J786+J788+J790</f>
        <v>2107.6999999999998</v>
      </c>
      <c r="K785" s="29">
        <f t="shared" si="643"/>
        <v>2170.1</v>
      </c>
      <c r="L785" s="29"/>
      <c r="M785" s="29"/>
      <c r="N785" s="29"/>
      <c r="O785" s="29">
        <f t="shared" si="633"/>
        <v>2058.5</v>
      </c>
      <c r="P785" s="29">
        <f t="shared" si="634"/>
        <v>2107.6999999999998</v>
      </c>
      <c r="Q785" s="29">
        <f t="shared" si="635"/>
        <v>2170.1</v>
      </c>
    </row>
    <row r="786" spans="1:17" ht="45" x14ac:dyDescent="0.2">
      <c r="A786" s="22" t="s">
        <v>6</v>
      </c>
      <c r="B786" s="23">
        <v>302</v>
      </c>
      <c r="C786" s="24">
        <v>103</v>
      </c>
      <c r="D786" s="25" t="s">
        <v>19</v>
      </c>
      <c r="E786" s="26" t="s">
        <v>20</v>
      </c>
      <c r="F786" s="25" t="s">
        <v>2</v>
      </c>
      <c r="G786" s="27" t="s">
        <v>11</v>
      </c>
      <c r="H786" s="28">
        <v>100</v>
      </c>
      <c r="I786" s="29">
        <f>I787</f>
        <v>1637.5</v>
      </c>
      <c r="J786" s="29">
        <f t="shared" ref="J786:K786" si="644">J787</f>
        <v>1686.7</v>
      </c>
      <c r="K786" s="29">
        <f t="shared" si="644"/>
        <v>1749.1</v>
      </c>
      <c r="L786" s="29"/>
      <c r="M786" s="29"/>
      <c r="N786" s="29"/>
      <c r="O786" s="29">
        <f t="shared" si="633"/>
        <v>1637.5</v>
      </c>
      <c r="P786" s="29">
        <f t="shared" si="634"/>
        <v>1686.7</v>
      </c>
      <c r="Q786" s="29">
        <f t="shared" si="635"/>
        <v>1749.1</v>
      </c>
    </row>
    <row r="787" spans="1:17" ht="22.5" x14ac:dyDescent="0.2">
      <c r="A787" s="22" t="s">
        <v>5</v>
      </c>
      <c r="B787" s="23">
        <v>302</v>
      </c>
      <c r="C787" s="24">
        <v>103</v>
      </c>
      <c r="D787" s="25" t="s">
        <v>19</v>
      </c>
      <c r="E787" s="26" t="s">
        <v>20</v>
      </c>
      <c r="F787" s="25" t="s">
        <v>2</v>
      </c>
      <c r="G787" s="27" t="s">
        <v>11</v>
      </c>
      <c r="H787" s="28">
        <v>120</v>
      </c>
      <c r="I787" s="29">
        <v>1637.5</v>
      </c>
      <c r="J787" s="29">
        <v>1686.7</v>
      </c>
      <c r="K787" s="29">
        <v>1749.1</v>
      </c>
      <c r="L787" s="29"/>
      <c r="M787" s="29"/>
      <c r="N787" s="29"/>
      <c r="O787" s="29">
        <f t="shared" si="633"/>
        <v>1637.5</v>
      </c>
      <c r="P787" s="29">
        <f t="shared" si="634"/>
        <v>1686.7</v>
      </c>
      <c r="Q787" s="29">
        <f t="shared" si="635"/>
        <v>1749.1</v>
      </c>
    </row>
    <row r="788" spans="1:17" ht="22.5" x14ac:dyDescent="0.2">
      <c r="A788" s="22" t="s">
        <v>14</v>
      </c>
      <c r="B788" s="23">
        <v>302</v>
      </c>
      <c r="C788" s="24">
        <v>103</v>
      </c>
      <c r="D788" s="25" t="s">
        <v>19</v>
      </c>
      <c r="E788" s="26" t="s">
        <v>20</v>
      </c>
      <c r="F788" s="25" t="s">
        <v>2</v>
      </c>
      <c r="G788" s="27" t="s">
        <v>11</v>
      </c>
      <c r="H788" s="28">
        <v>200</v>
      </c>
      <c r="I788" s="29">
        <f>I789</f>
        <v>420</v>
      </c>
      <c r="J788" s="29">
        <f t="shared" ref="J788:K788" si="645">J789</f>
        <v>420</v>
      </c>
      <c r="K788" s="29">
        <f t="shared" si="645"/>
        <v>420</v>
      </c>
      <c r="L788" s="29"/>
      <c r="M788" s="29"/>
      <c r="N788" s="29"/>
      <c r="O788" s="29">
        <f t="shared" si="633"/>
        <v>420</v>
      </c>
      <c r="P788" s="29">
        <f t="shared" si="634"/>
        <v>420</v>
      </c>
      <c r="Q788" s="29">
        <f t="shared" si="635"/>
        <v>420</v>
      </c>
    </row>
    <row r="789" spans="1:17" ht="22.5" x14ac:dyDescent="0.2">
      <c r="A789" s="22" t="s">
        <v>13</v>
      </c>
      <c r="B789" s="23">
        <v>302</v>
      </c>
      <c r="C789" s="24">
        <v>103</v>
      </c>
      <c r="D789" s="25" t="s">
        <v>19</v>
      </c>
      <c r="E789" s="26" t="s">
        <v>20</v>
      </c>
      <c r="F789" s="25" t="s">
        <v>2</v>
      </c>
      <c r="G789" s="27" t="s">
        <v>11</v>
      </c>
      <c r="H789" s="28">
        <v>240</v>
      </c>
      <c r="I789" s="29">
        <v>420</v>
      </c>
      <c r="J789" s="29">
        <v>420</v>
      </c>
      <c r="K789" s="29">
        <v>420</v>
      </c>
      <c r="L789" s="29"/>
      <c r="M789" s="29"/>
      <c r="N789" s="29"/>
      <c r="O789" s="29">
        <f t="shared" si="633"/>
        <v>420</v>
      </c>
      <c r="P789" s="29">
        <f t="shared" si="634"/>
        <v>420</v>
      </c>
      <c r="Q789" s="29">
        <f t="shared" si="635"/>
        <v>420</v>
      </c>
    </row>
    <row r="790" spans="1:17" x14ac:dyDescent="0.2">
      <c r="A790" s="22" t="s">
        <v>72</v>
      </c>
      <c r="B790" s="23">
        <v>302</v>
      </c>
      <c r="C790" s="24">
        <v>103</v>
      </c>
      <c r="D790" s="25" t="s">
        <v>19</v>
      </c>
      <c r="E790" s="26" t="s">
        <v>20</v>
      </c>
      <c r="F790" s="25" t="s">
        <v>2</v>
      </c>
      <c r="G790" s="27" t="s">
        <v>11</v>
      </c>
      <c r="H790" s="28">
        <v>800</v>
      </c>
      <c r="I790" s="29">
        <f>I791</f>
        <v>1</v>
      </c>
      <c r="J790" s="29">
        <f t="shared" ref="J790:K790" si="646">J791</f>
        <v>1</v>
      </c>
      <c r="K790" s="29">
        <f t="shared" si="646"/>
        <v>1</v>
      </c>
      <c r="L790" s="29"/>
      <c r="M790" s="29"/>
      <c r="N790" s="29"/>
      <c r="O790" s="29">
        <f t="shared" si="633"/>
        <v>1</v>
      </c>
      <c r="P790" s="29">
        <f t="shared" si="634"/>
        <v>1</v>
      </c>
      <c r="Q790" s="29">
        <f t="shared" si="635"/>
        <v>1</v>
      </c>
    </row>
    <row r="791" spans="1:17" x14ac:dyDescent="0.2">
      <c r="A791" s="22" t="s">
        <v>71</v>
      </c>
      <c r="B791" s="23">
        <v>302</v>
      </c>
      <c r="C791" s="24">
        <v>103</v>
      </c>
      <c r="D791" s="25" t="s">
        <v>19</v>
      </c>
      <c r="E791" s="26" t="s">
        <v>20</v>
      </c>
      <c r="F791" s="25" t="s">
        <v>2</v>
      </c>
      <c r="G791" s="27" t="s">
        <v>11</v>
      </c>
      <c r="H791" s="28">
        <v>850</v>
      </c>
      <c r="I791" s="29">
        <v>1</v>
      </c>
      <c r="J791" s="29">
        <v>1</v>
      </c>
      <c r="K791" s="29">
        <v>1</v>
      </c>
      <c r="L791" s="29"/>
      <c r="M791" s="29"/>
      <c r="N791" s="29"/>
      <c r="O791" s="29">
        <f t="shared" si="633"/>
        <v>1</v>
      </c>
      <c r="P791" s="29">
        <f t="shared" si="634"/>
        <v>1</v>
      </c>
      <c r="Q791" s="29">
        <f t="shared" si="635"/>
        <v>1</v>
      </c>
    </row>
    <row r="792" spans="1:17" ht="29.1" customHeight="1" x14ac:dyDescent="0.2">
      <c r="A792" s="22" t="s">
        <v>257</v>
      </c>
      <c r="B792" s="23">
        <v>302</v>
      </c>
      <c r="C792" s="24">
        <v>103</v>
      </c>
      <c r="D792" s="25" t="s">
        <v>19</v>
      </c>
      <c r="E792" s="26" t="s">
        <v>18</v>
      </c>
      <c r="F792" s="25" t="s">
        <v>2</v>
      </c>
      <c r="G792" s="27" t="s">
        <v>9</v>
      </c>
      <c r="H792" s="28" t="s">
        <v>7</v>
      </c>
      <c r="I792" s="29">
        <f>I793</f>
        <v>500.6</v>
      </c>
      <c r="J792" s="29">
        <f t="shared" ref="J792:K792" si="647">J793</f>
        <v>500.6</v>
      </c>
      <c r="K792" s="29">
        <f t="shared" si="647"/>
        <v>500.6</v>
      </c>
      <c r="L792" s="29"/>
      <c r="M792" s="29"/>
      <c r="N792" s="29"/>
      <c r="O792" s="29">
        <f t="shared" si="633"/>
        <v>500.6</v>
      </c>
      <c r="P792" s="29">
        <f t="shared" si="634"/>
        <v>500.6</v>
      </c>
      <c r="Q792" s="29">
        <f t="shared" si="635"/>
        <v>500.6</v>
      </c>
    </row>
    <row r="793" spans="1:17" ht="22.5" x14ac:dyDescent="0.2">
      <c r="A793" s="22" t="s">
        <v>15</v>
      </c>
      <c r="B793" s="23">
        <v>302</v>
      </c>
      <c r="C793" s="24">
        <v>103</v>
      </c>
      <c r="D793" s="25" t="s">
        <v>19</v>
      </c>
      <c r="E793" s="26" t="s">
        <v>18</v>
      </c>
      <c r="F793" s="25" t="s">
        <v>2</v>
      </c>
      <c r="G793" s="27" t="s">
        <v>11</v>
      </c>
      <c r="H793" s="28" t="s">
        <v>7</v>
      </c>
      <c r="I793" s="29">
        <f>I794+I796</f>
        <v>500.6</v>
      </c>
      <c r="J793" s="29">
        <f t="shared" ref="J793:K793" si="648">J794+J796</f>
        <v>500.6</v>
      </c>
      <c r="K793" s="29">
        <f t="shared" si="648"/>
        <v>500.6</v>
      </c>
      <c r="L793" s="29"/>
      <c r="M793" s="29"/>
      <c r="N793" s="29"/>
      <c r="O793" s="29">
        <f t="shared" si="633"/>
        <v>500.6</v>
      </c>
      <c r="P793" s="29">
        <f t="shared" si="634"/>
        <v>500.6</v>
      </c>
      <c r="Q793" s="29">
        <f t="shared" si="635"/>
        <v>500.6</v>
      </c>
    </row>
    <row r="794" spans="1:17" ht="45" x14ac:dyDescent="0.2">
      <c r="A794" s="22" t="s">
        <v>6</v>
      </c>
      <c r="B794" s="23">
        <v>302</v>
      </c>
      <c r="C794" s="24">
        <v>103</v>
      </c>
      <c r="D794" s="25" t="s">
        <v>19</v>
      </c>
      <c r="E794" s="26" t="s">
        <v>18</v>
      </c>
      <c r="F794" s="25" t="s">
        <v>2</v>
      </c>
      <c r="G794" s="27" t="s">
        <v>11</v>
      </c>
      <c r="H794" s="28">
        <v>100</v>
      </c>
      <c r="I794" s="29">
        <f>I795</f>
        <v>500.6</v>
      </c>
      <c r="J794" s="29">
        <f t="shared" ref="J794:K794" si="649">J795</f>
        <v>500.6</v>
      </c>
      <c r="K794" s="29">
        <f t="shared" si="649"/>
        <v>500.6</v>
      </c>
      <c r="L794" s="29"/>
      <c r="M794" s="29"/>
      <c r="N794" s="29"/>
      <c r="O794" s="29">
        <f t="shared" si="633"/>
        <v>500.6</v>
      </c>
      <c r="P794" s="29">
        <f t="shared" si="634"/>
        <v>500.6</v>
      </c>
      <c r="Q794" s="29">
        <f t="shared" si="635"/>
        <v>500.6</v>
      </c>
    </row>
    <row r="795" spans="1:17" ht="22.5" x14ac:dyDescent="0.2">
      <c r="A795" s="22" t="s">
        <v>5</v>
      </c>
      <c r="B795" s="23">
        <v>302</v>
      </c>
      <c r="C795" s="24">
        <v>103</v>
      </c>
      <c r="D795" s="25" t="s">
        <v>19</v>
      </c>
      <c r="E795" s="26" t="s">
        <v>18</v>
      </c>
      <c r="F795" s="25" t="s">
        <v>2</v>
      </c>
      <c r="G795" s="27" t="s">
        <v>11</v>
      </c>
      <c r="H795" s="28">
        <v>120</v>
      </c>
      <c r="I795" s="29">
        <v>500.6</v>
      </c>
      <c r="J795" s="29">
        <v>500.6</v>
      </c>
      <c r="K795" s="29">
        <v>500.6</v>
      </c>
      <c r="L795" s="29"/>
      <c r="M795" s="29"/>
      <c r="N795" s="29"/>
      <c r="O795" s="29">
        <f t="shared" si="633"/>
        <v>500.6</v>
      </c>
      <c r="P795" s="29">
        <f t="shared" si="634"/>
        <v>500.6</v>
      </c>
      <c r="Q795" s="29">
        <f t="shared" si="635"/>
        <v>500.6</v>
      </c>
    </row>
    <row r="796" spans="1:17" ht="22.5" x14ac:dyDescent="0.2">
      <c r="A796" s="22" t="s">
        <v>14</v>
      </c>
      <c r="B796" s="23">
        <v>302</v>
      </c>
      <c r="C796" s="24">
        <v>103</v>
      </c>
      <c r="D796" s="25">
        <v>52</v>
      </c>
      <c r="E796" s="26">
        <v>3</v>
      </c>
      <c r="F796" s="25" t="s">
        <v>2</v>
      </c>
      <c r="G796" s="27" t="s">
        <v>11</v>
      </c>
      <c r="H796" s="28">
        <v>200</v>
      </c>
      <c r="I796" s="29">
        <f>I797</f>
        <v>0</v>
      </c>
      <c r="J796" s="29">
        <f t="shared" ref="J796:K796" si="650">J797</f>
        <v>0</v>
      </c>
      <c r="K796" s="29">
        <f t="shared" si="650"/>
        <v>0</v>
      </c>
      <c r="L796" s="29"/>
      <c r="M796" s="29"/>
      <c r="N796" s="29"/>
      <c r="O796" s="29">
        <f t="shared" si="633"/>
        <v>0</v>
      </c>
      <c r="P796" s="29">
        <f t="shared" si="634"/>
        <v>0</v>
      </c>
      <c r="Q796" s="29">
        <f t="shared" si="635"/>
        <v>0</v>
      </c>
    </row>
    <row r="797" spans="1:17" ht="22.5" x14ac:dyDescent="0.2">
      <c r="A797" s="22" t="s">
        <v>13</v>
      </c>
      <c r="B797" s="23">
        <v>302</v>
      </c>
      <c r="C797" s="24">
        <v>103</v>
      </c>
      <c r="D797" s="25">
        <v>52</v>
      </c>
      <c r="E797" s="26">
        <v>3</v>
      </c>
      <c r="F797" s="25" t="s">
        <v>2</v>
      </c>
      <c r="G797" s="27" t="s">
        <v>11</v>
      </c>
      <c r="H797" s="28">
        <v>240</v>
      </c>
      <c r="I797" s="29">
        <v>0</v>
      </c>
      <c r="J797" s="38"/>
      <c r="K797" s="29">
        <f t="shared" ref="K797" si="651">I797+J797</f>
        <v>0</v>
      </c>
      <c r="L797" s="29"/>
      <c r="M797" s="38"/>
      <c r="N797" s="29"/>
      <c r="O797" s="29">
        <f t="shared" si="633"/>
        <v>0</v>
      </c>
      <c r="P797" s="38">
        <f t="shared" si="634"/>
        <v>0</v>
      </c>
      <c r="Q797" s="29">
        <f t="shared" si="635"/>
        <v>0</v>
      </c>
    </row>
    <row r="798" spans="1:17" ht="33.75" x14ac:dyDescent="0.2">
      <c r="A798" s="22" t="s">
        <v>17</v>
      </c>
      <c r="B798" s="23">
        <v>302</v>
      </c>
      <c r="C798" s="24">
        <v>106</v>
      </c>
      <c r="D798" s="25" t="s">
        <v>7</v>
      </c>
      <c r="E798" s="26" t="s">
        <v>7</v>
      </c>
      <c r="F798" s="25" t="s">
        <v>7</v>
      </c>
      <c r="G798" s="27" t="s">
        <v>7</v>
      </c>
      <c r="H798" s="28" t="s">
        <v>7</v>
      </c>
      <c r="I798" s="29">
        <f>I799+I805</f>
        <v>2053.6</v>
      </c>
      <c r="J798" s="29">
        <f t="shared" ref="J798:K798" si="652">J799+J805</f>
        <v>2085.6</v>
      </c>
      <c r="K798" s="29">
        <f t="shared" si="652"/>
        <v>2164</v>
      </c>
      <c r="L798" s="29"/>
      <c r="M798" s="29"/>
      <c r="N798" s="29"/>
      <c r="O798" s="29">
        <f t="shared" si="633"/>
        <v>2053.6</v>
      </c>
      <c r="P798" s="29">
        <f t="shared" si="634"/>
        <v>2085.6</v>
      </c>
      <c r="Q798" s="29">
        <f t="shared" si="635"/>
        <v>2164</v>
      </c>
    </row>
    <row r="799" spans="1:17" ht="33.75" x14ac:dyDescent="0.2">
      <c r="A799" s="22" t="s">
        <v>16</v>
      </c>
      <c r="B799" s="23">
        <v>302</v>
      </c>
      <c r="C799" s="24">
        <v>106</v>
      </c>
      <c r="D799" s="25" t="s">
        <v>12</v>
      </c>
      <c r="E799" s="26" t="s">
        <v>3</v>
      </c>
      <c r="F799" s="25" t="s">
        <v>2</v>
      </c>
      <c r="G799" s="27" t="s">
        <v>9</v>
      </c>
      <c r="H799" s="28" t="s">
        <v>7</v>
      </c>
      <c r="I799" s="29">
        <f>I800</f>
        <v>1541.6</v>
      </c>
      <c r="J799" s="29">
        <f t="shared" ref="J799:K799" si="653">J800</f>
        <v>1573.6</v>
      </c>
      <c r="K799" s="29">
        <f t="shared" si="653"/>
        <v>1652</v>
      </c>
      <c r="L799" s="29"/>
      <c r="M799" s="29"/>
      <c r="N799" s="29"/>
      <c r="O799" s="29">
        <f t="shared" si="633"/>
        <v>1541.6</v>
      </c>
      <c r="P799" s="29">
        <f t="shared" si="634"/>
        <v>1573.6</v>
      </c>
      <c r="Q799" s="29">
        <f t="shared" si="635"/>
        <v>1652</v>
      </c>
    </row>
    <row r="800" spans="1:17" ht="22.5" x14ac:dyDescent="0.2">
      <c r="A800" s="22" t="s">
        <v>15</v>
      </c>
      <c r="B800" s="23">
        <v>302</v>
      </c>
      <c r="C800" s="24">
        <v>106</v>
      </c>
      <c r="D800" s="25" t="s">
        <v>12</v>
      </c>
      <c r="E800" s="26" t="s">
        <v>3</v>
      </c>
      <c r="F800" s="25" t="s">
        <v>2</v>
      </c>
      <c r="G800" s="27" t="s">
        <v>11</v>
      </c>
      <c r="H800" s="28" t="s">
        <v>7</v>
      </c>
      <c r="I800" s="29">
        <f>I801+I803</f>
        <v>1541.6</v>
      </c>
      <c r="J800" s="29">
        <f t="shared" ref="J800:K800" si="654">J801+J803</f>
        <v>1573.6</v>
      </c>
      <c r="K800" s="29">
        <f t="shared" si="654"/>
        <v>1652</v>
      </c>
      <c r="L800" s="29"/>
      <c r="M800" s="29"/>
      <c r="N800" s="29"/>
      <c r="O800" s="29">
        <f t="shared" si="633"/>
        <v>1541.6</v>
      </c>
      <c r="P800" s="29">
        <f t="shared" si="634"/>
        <v>1573.6</v>
      </c>
      <c r="Q800" s="29">
        <f t="shared" si="635"/>
        <v>1652</v>
      </c>
    </row>
    <row r="801" spans="1:17" ht="45" x14ac:dyDescent="0.2">
      <c r="A801" s="22" t="s">
        <v>6</v>
      </c>
      <c r="B801" s="23">
        <v>302</v>
      </c>
      <c r="C801" s="24">
        <v>106</v>
      </c>
      <c r="D801" s="25" t="s">
        <v>12</v>
      </c>
      <c r="E801" s="26" t="s">
        <v>3</v>
      </c>
      <c r="F801" s="25" t="s">
        <v>2</v>
      </c>
      <c r="G801" s="27" t="s">
        <v>11</v>
      </c>
      <c r="H801" s="28">
        <v>100</v>
      </c>
      <c r="I801" s="29">
        <f>I802</f>
        <v>1455.6</v>
      </c>
      <c r="J801" s="29">
        <f t="shared" ref="J801:K801" si="655">J802</f>
        <v>1487.6</v>
      </c>
      <c r="K801" s="29">
        <f t="shared" si="655"/>
        <v>1566</v>
      </c>
      <c r="L801" s="29"/>
      <c r="M801" s="29"/>
      <c r="N801" s="29"/>
      <c r="O801" s="29">
        <f t="shared" si="633"/>
        <v>1455.6</v>
      </c>
      <c r="P801" s="29">
        <f t="shared" si="634"/>
        <v>1487.6</v>
      </c>
      <c r="Q801" s="29">
        <f t="shared" si="635"/>
        <v>1566</v>
      </c>
    </row>
    <row r="802" spans="1:17" ht="22.5" x14ac:dyDescent="0.2">
      <c r="A802" s="22" t="s">
        <v>5</v>
      </c>
      <c r="B802" s="23">
        <v>302</v>
      </c>
      <c r="C802" s="24">
        <v>106</v>
      </c>
      <c r="D802" s="25" t="s">
        <v>12</v>
      </c>
      <c r="E802" s="26" t="s">
        <v>3</v>
      </c>
      <c r="F802" s="25" t="s">
        <v>2</v>
      </c>
      <c r="G802" s="27" t="s">
        <v>11</v>
      </c>
      <c r="H802" s="28">
        <v>120</v>
      </c>
      <c r="I802" s="29">
        <v>1455.6</v>
      </c>
      <c r="J802" s="29">
        <v>1487.6</v>
      </c>
      <c r="K802" s="29">
        <v>1566</v>
      </c>
      <c r="L802" s="29"/>
      <c r="M802" s="29"/>
      <c r="N802" s="29"/>
      <c r="O802" s="29">
        <f t="shared" si="633"/>
        <v>1455.6</v>
      </c>
      <c r="P802" s="29">
        <f t="shared" si="634"/>
        <v>1487.6</v>
      </c>
      <c r="Q802" s="29">
        <f t="shared" si="635"/>
        <v>1566</v>
      </c>
    </row>
    <row r="803" spans="1:17" ht="22.5" x14ac:dyDescent="0.2">
      <c r="A803" s="22" t="s">
        <v>14</v>
      </c>
      <c r="B803" s="23">
        <v>302</v>
      </c>
      <c r="C803" s="24">
        <v>106</v>
      </c>
      <c r="D803" s="25" t="s">
        <v>12</v>
      </c>
      <c r="E803" s="26" t="s">
        <v>3</v>
      </c>
      <c r="F803" s="25" t="s">
        <v>2</v>
      </c>
      <c r="G803" s="27" t="s">
        <v>11</v>
      </c>
      <c r="H803" s="28">
        <v>200</v>
      </c>
      <c r="I803" s="29">
        <f>I804</f>
        <v>86</v>
      </c>
      <c r="J803" s="29">
        <f t="shared" ref="J803:K803" si="656">J804</f>
        <v>86</v>
      </c>
      <c r="K803" s="29">
        <f t="shared" si="656"/>
        <v>86</v>
      </c>
      <c r="L803" s="29"/>
      <c r="M803" s="29"/>
      <c r="N803" s="29"/>
      <c r="O803" s="29">
        <f t="shared" si="633"/>
        <v>86</v>
      </c>
      <c r="P803" s="29">
        <f t="shared" si="634"/>
        <v>86</v>
      </c>
      <c r="Q803" s="29">
        <f t="shared" si="635"/>
        <v>86</v>
      </c>
    </row>
    <row r="804" spans="1:17" ht="22.5" x14ac:dyDescent="0.2">
      <c r="A804" s="22" t="s">
        <v>13</v>
      </c>
      <c r="B804" s="23">
        <v>302</v>
      </c>
      <c r="C804" s="24">
        <v>106</v>
      </c>
      <c r="D804" s="25" t="s">
        <v>12</v>
      </c>
      <c r="E804" s="26" t="s">
        <v>3</v>
      </c>
      <c r="F804" s="25" t="s">
        <v>2</v>
      </c>
      <c r="G804" s="27" t="s">
        <v>11</v>
      </c>
      <c r="H804" s="28">
        <v>240</v>
      </c>
      <c r="I804" s="29">
        <v>86</v>
      </c>
      <c r="J804" s="29">
        <v>86</v>
      </c>
      <c r="K804" s="29">
        <v>86</v>
      </c>
      <c r="L804" s="29"/>
      <c r="M804" s="29"/>
      <c r="N804" s="29"/>
      <c r="O804" s="29">
        <f t="shared" si="633"/>
        <v>86</v>
      </c>
      <c r="P804" s="29">
        <f t="shared" si="634"/>
        <v>86</v>
      </c>
      <c r="Q804" s="29">
        <f t="shared" si="635"/>
        <v>86</v>
      </c>
    </row>
    <row r="805" spans="1:17" ht="22.5" x14ac:dyDescent="0.2">
      <c r="A805" s="22" t="s">
        <v>10</v>
      </c>
      <c r="B805" s="23">
        <v>302</v>
      </c>
      <c r="C805" s="24">
        <v>106</v>
      </c>
      <c r="D805" s="25" t="s">
        <v>4</v>
      </c>
      <c r="E805" s="26" t="s">
        <v>3</v>
      </c>
      <c r="F805" s="25" t="s">
        <v>2</v>
      </c>
      <c r="G805" s="27" t="s">
        <v>9</v>
      </c>
      <c r="H805" s="28" t="s">
        <v>7</v>
      </c>
      <c r="I805" s="29">
        <f>I806</f>
        <v>512</v>
      </c>
      <c r="J805" s="29">
        <f t="shared" ref="J805:K805" si="657">J806</f>
        <v>512</v>
      </c>
      <c r="K805" s="29">
        <f t="shared" si="657"/>
        <v>512</v>
      </c>
      <c r="L805" s="29"/>
      <c r="M805" s="29"/>
      <c r="N805" s="29"/>
      <c r="O805" s="29">
        <f t="shared" si="633"/>
        <v>512</v>
      </c>
      <c r="P805" s="29">
        <f t="shared" si="634"/>
        <v>512</v>
      </c>
      <c r="Q805" s="29">
        <f t="shared" si="635"/>
        <v>512</v>
      </c>
    </row>
    <row r="806" spans="1:17" ht="45" x14ac:dyDescent="0.2">
      <c r="A806" s="22" t="s">
        <v>8</v>
      </c>
      <c r="B806" s="23">
        <v>302</v>
      </c>
      <c r="C806" s="24">
        <v>106</v>
      </c>
      <c r="D806" s="25" t="s">
        <v>4</v>
      </c>
      <c r="E806" s="26" t="s">
        <v>3</v>
      </c>
      <c r="F806" s="25" t="s">
        <v>2</v>
      </c>
      <c r="G806" s="27" t="s">
        <v>1</v>
      </c>
      <c r="H806" s="28" t="s">
        <v>7</v>
      </c>
      <c r="I806" s="29">
        <f>I807</f>
        <v>512</v>
      </c>
      <c r="J806" s="29">
        <f t="shared" ref="J806:K806" si="658">J807</f>
        <v>512</v>
      </c>
      <c r="K806" s="29">
        <f t="shared" si="658"/>
        <v>512</v>
      </c>
      <c r="L806" s="29"/>
      <c r="M806" s="29"/>
      <c r="N806" s="29"/>
      <c r="O806" s="29">
        <f t="shared" si="633"/>
        <v>512</v>
      </c>
      <c r="P806" s="29">
        <f t="shared" si="634"/>
        <v>512</v>
      </c>
      <c r="Q806" s="29">
        <f t="shared" si="635"/>
        <v>512</v>
      </c>
    </row>
    <row r="807" spans="1:17" ht="45" x14ac:dyDescent="0.2">
      <c r="A807" s="22" t="s">
        <v>6</v>
      </c>
      <c r="B807" s="23">
        <v>302</v>
      </c>
      <c r="C807" s="24">
        <v>106</v>
      </c>
      <c r="D807" s="25" t="s">
        <v>4</v>
      </c>
      <c r="E807" s="26" t="s">
        <v>3</v>
      </c>
      <c r="F807" s="25" t="s">
        <v>2</v>
      </c>
      <c r="G807" s="27" t="s">
        <v>1</v>
      </c>
      <c r="H807" s="28">
        <v>100</v>
      </c>
      <c r="I807" s="29">
        <f>I808</f>
        <v>512</v>
      </c>
      <c r="J807" s="29">
        <f t="shared" ref="J807:K807" si="659">J808</f>
        <v>512</v>
      </c>
      <c r="K807" s="29">
        <f t="shared" si="659"/>
        <v>512</v>
      </c>
      <c r="L807" s="29"/>
      <c r="M807" s="29"/>
      <c r="N807" s="29"/>
      <c r="O807" s="29">
        <f t="shared" si="633"/>
        <v>512</v>
      </c>
      <c r="P807" s="29">
        <f t="shared" si="634"/>
        <v>512</v>
      </c>
      <c r="Q807" s="29">
        <f t="shared" si="635"/>
        <v>512</v>
      </c>
    </row>
    <row r="808" spans="1:17" ht="23.25" thickBot="1" x14ac:dyDescent="0.25">
      <c r="A808" s="39" t="s">
        <v>5</v>
      </c>
      <c r="B808" s="40">
        <v>302</v>
      </c>
      <c r="C808" s="41">
        <v>106</v>
      </c>
      <c r="D808" s="42" t="s">
        <v>4</v>
      </c>
      <c r="E808" s="43" t="s">
        <v>3</v>
      </c>
      <c r="F808" s="42" t="s">
        <v>2</v>
      </c>
      <c r="G808" s="44" t="s">
        <v>1</v>
      </c>
      <c r="H808" s="45">
        <v>120</v>
      </c>
      <c r="I808" s="46">
        <v>512</v>
      </c>
      <c r="J808" s="46">
        <v>512</v>
      </c>
      <c r="K808" s="46">
        <v>512</v>
      </c>
      <c r="L808" s="46"/>
      <c r="M808" s="46"/>
      <c r="N808" s="46"/>
      <c r="O808" s="46">
        <f t="shared" si="633"/>
        <v>512</v>
      </c>
      <c r="P808" s="46">
        <f t="shared" si="634"/>
        <v>512</v>
      </c>
      <c r="Q808" s="46">
        <f t="shared" si="635"/>
        <v>512</v>
      </c>
    </row>
    <row r="809" spans="1:17" ht="13.5" thickBot="1" x14ac:dyDescent="0.25">
      <c r="A809" s="47" t="s">
        <v>353</v>
      </c>
      <c r="B809" s="48"/>
      <c r="C809" s="49"/>
      <c r="D809" s="50"/>
      <c r="E809" s="51"/>
      <c r="F809" s="50"/>
      <c r="G809" s="52"/>
      <c r="H809" s="53"/>
      <c r="I809" s="54">
        <f t="shared" ref="I809" si="660">E809+G809</f>
        <v>0</v>
      </c>
      <c r="J809" s="55">
        <v>20000</v>
      </c>
      <c r="K809" s="55">
        <v>37000</v>
      </c>
      <c r="L809" s="54"/>
      <c r="M809" s="55"/>
      <c r="N809" s="55"/>
      <c r="O809" s="54">
        <f t="shared" si="633"/>
        <v>0</v>
      </c>
      <c r="P809" s="55">
        <f t="shared" si="634"/>
        <v>20000</v>
      </c>
      <c r="Q809" s="55">
        <f t="shared" si="635"/>
        <v>37000</v>
      </c>
    </row>
    <row r="810" spans="1:17" ht="13.5" thickBot="1" x14ac:dyDescent="0.25">
      <c r="A810" s="105" t="s">
        <v>0</v>
      </c>
      <c r="B810" s="105"/>
      <c r="C810" s="105"/>
      <c r="D810" s="105"/>
      <c r="E810" s="105"/>
      <c r="F810" s="105"/>
      <c r="G810" s="105"/>
      <c r="H810" s="105"/>
      <c r="I810" s="54">
        <f>I14+I172+I279+I442+I502+I558+I591+I776</f>
        <v>1222707.0999999999</v>
      </c>
      <c r="J810" s="54">
        <f>J14+J172+J279+J442+J502+J558+J591+J776+J809</f>
        <v>1214178.3</v>
      </c>
      <c r="K810" s="54">
        <f>K14+K172+K279+K442+K502+K558+K591+K776+K809</f>
        <v>1278072.7000000002</v>
      </c>
      <c r="L810" s="54">
        <f>L14+L172+L279+L442+L502+L558+L591+L776+L809</f>
        <v>59019.972329999997</v>
      </c>
      <c r="M810" s="54">
        <f>M14+M172+M279+M442+M502+M558+M591+M776+M809</f>
        <v>167.2179999999999</v>
      </c>
      <c r="N810" s="54">
        <f>N14+N172+N279+N442+N502+N558+N591+N776+N809</f>
        <v>13112.06986</v>
      </c>
      <c r="O810" s="54">
        <f t="shared" si="633"/>
        <v>1281727.0723299999</v>
      </c>
      <c r="P810" s="54">
        <f t="shared" si="634"/>
        <v>1214345.5180000002</v>
      </c>
      <c r="Q810" s="54">
        <f t="shared" si="635"/>
        <v>1291184.7698600001</v>
      </c>
    </row>
  </sheetData>
  <mergeCells count="15">
    <mergeCell ref="I11:K11"/>
    <mergeCell ref="A8:Q8"/>
    <mergeCell ref="A810:H810"/>
    <mergeCell ref="A11:A12"/>
    <mergeCell ref="B11:B12"/>
    <mergeCell ref="C11:C12"/>
    <mergeCell ref="D11:G12"/>
    <mergeCell ref="H11:H12"/>
    <mergeCell ref="P4:Q4"/>
    <mergeCell ref="O3:Q3"/>
    <mergeCell ref="P1:Q1"/>
    <mergeCell ref="L6:N7"/>
    <mergeCell ref="L11:N11"/>
    <mergeCell ref="O11:Q11"/>
    <mergeCell ref="O6:Q7"/>
  </mergeCells>
  <pageMargins left="0.39370078740157483" right="0.39370078740157483" top="0.39370078740157483" bottom="0.39370078740157483" header="0.51181102362204722" footer="0.51181102362204722"/>
  <pageSetup paperSize="9" scale="74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615"/>
  <sheetViews>
    <sheetView tabSelected="1" zoomScaleNormal="100" zoomScaleSheetLayoutView="100" workbookViewId="0">
      <selection activeCell="A10" sqref="A10:O12"/>
    </sheetView>
  </sheetViews>
  <sheetFormatPr defaultColWidth="9.140625" defaultRowHeight="12.75" x14ac:dyDescent="0.2"/>
  <cols>
    <col min="1" max="1" width="51.5703125" style="1" customWidth="1"/>
    <col min="2" max="2" width="3.5703125" style="1" customWidth="1"/>
    <col min="3" max="3" width="7" style="1" customWidth="1"/>
    <col min="4" max="4" width="10.140625" style="1" customWidth="1"/>
    <col min="5" max="5" width="9.85546875" style="1" customWidth="1"/>
    <col min="6" max="6" width="10.140625" style="1" customWidth="1"/>
    <col min="7" max="7" width="0.140625" style="1" hidden="1" customWidth="1"/>
    <col min="8" max="8" width="12.7109375" style="1" hidden="1" customWidth="1"/>
    <col min="9" max="9" width="14.28515625" style="1" hidden="1" customWidth="1"/>
    <col min="10" max="10" width="12" style="1" hidden="1" customWidth="1"/>
    <col min="11" max="11" width="12.7109375" style="1" hidden="1" customWidth="1"/>
    <col min="12" max="12" width="14.28515625" style="1" hidden="1" customWidth="1"/>
    <col min="13" max="13" width="12" style="1" customWidth="1"/>
    <col min="14" max="14" width="12.7109375" style="1" customWidth="1"/>
    <col min="15" max="15" width="14.28515625" style="1" customWidth="1"/>
    <col min="16" max="220" width="9.140625" style="1" customWidth="1"/>
    <col min="221" max="16384" width="9.140625" style="1"/>
  </cols>
  <sheetData>
    <row r="2" spans="1:15" x14ac:dyDescent="0.2">
      <c r="N2" s="109" t="s">
        <v>413</v>
      </c>
      <c r="O2" s="109"/>
    </row>
    <row r="3" spans="1:15" ht="45.6" customHeight="1" x14ac:dyDescent="0.2">
      <c r="M3" s="110" t="s">
        <v>416</v>
      </c>
      <c r="N3" s="110"/>
      <c r="O3" s="110"/>
    </row>
    <row r="4" spans="1:15" ht="18" customHeight="1" x14ac:dyDescent="0.2">
      <c r="M4" s="109" t="s">
        <v>412</v>
      </c>
      <c r="N4" s="109"/>
      <c r="O4" s="109"/>
    </row>
    <row r="5" spans="1:15" ht="2.4500000000000002" customHeight="1" x14ac:dyDescent="0.25">
      <c r="M5" s="85"/>
      <c r="N5" s="85"/>
      <c r="O5" s="85"/>
    </row>
    <row r="6" spans="1:15" ht="30.75" customHeight="1" x14ac:dyDescent="0.2">
      <c r="M6" s="112" t="s">
        <v>417</v>
      </c>
      <c r="N6" s="112"/>
      <c r="O6" s="112"/>
    </row>
    <row r="7" spans="1:15" ht="17.25" customHeight="1" x14ac:dyDescent="0.2">
      <c r="F7" s="56"/>
      <c r="M7" s="112"/>
      <c r="N7" s="112"/>
      <c r="O7" s="112"/>
    </row>
    <row r="8" spans="1:15" ht="4.9000000000000004" customHeight="1" x14ac:dyDescent="0.2">
      <c r="F8" s="57"/>
      <c r="G8" s="115"/>
      <c r="H8" s="116"/>
      <c r="I8" s="116"/>
      <c r="J8" s="115"/>
      <c r="K8" s="116"/>
      <c r="L8" s="116"/>
      <c r="M8" s="115"/>
      <c r="N8" s="116"/>
      <c r="O8" s="116"/>
    </row>
    <row r="9" spans="1:15" ht="1.9" hidden="1" customHeight="1" x14ac:dyDescent="0.25">
      <c r="A9" s="2"/>
      <c r="B9" s="2"/>
      <c r="C9" s="2"/>
      <c r="D9" s="2"/>
      <c r="E9" s="58"/>
      <c r="F9" s="59"/>
      <c r="G9" s="116"/>
      <c r="H9" s="116"/>
      <c r="I9" s="116"/>
      <c r="J9" s="116"/>
      <c r="K9" s="116"/>
      <c r="L9" s="116"/>
      <c r="M9" s="116"/>
      <c r="N9" s="116"/>
      <c r="O9" s="116"/>
    </row>
    <row r="10" spans="1:15" ht="15" customHeight="1" x14ac:dyDescent="0.2">
      <c r="A10" s="113" t="s">
        <v>373</v>
      </c>
      <c r="B10" s="113"/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</row>
    <row r="11" spans="1:15" ht="46.5" customHeight="1" x14ac:dyDescent="0.2">
      <c r="A11" s="113"/>
      <c r="B11" s="113"/>
      <c r="C11" s="113"/>
      <c r="D11" s="113"/>
      <c r="E11" s="113"/>
      <c r="F11" s="113"/>
      <c r="G11" s="113"/>
      <c r="H11" s="113"/>
      <c r="I11" s="113"/>
      <c r="J11" s="113"/>
      <c r="K11" s="113"/>
      <c r="L11" s="113"/>
      <c r="M11" s="113"/>
      <c r="N11" s="113"/>
      <c r="O11" s="113"/>
    </row>
    <row r="12" spans="1:15" ht="13.5" thickBot="1" x14ac:dyDescent="0.25">
      <c r="A12" s="114"/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</row>
    <row r="13" spans="1:15" ht="15.75" customHeight="1" thickBot="1" x14ac:dyDescent="0.25">
      <c r="A13" s="99" t="s">
        <v>255</v>
      </c>
      <c r="B13" s="107" t="s">
        <v>252</v>
      </c>
      <c r="C13" s="107"/>
      <c r="D13" s="107"/>
      <c r="E13" s="99"/>
      <c r="F13" s="99" t="s">
        <v>251</v>
      </c>
      <c r="G13" s="99" t="s">
        <v>386</v>
      </c>
      <c r="H13" s="100"/>
      <c r="I13" s="101"/>
      <c r="J13" s="99" t="s">
        <v>387</v>
      </c>
      <c r="K13" s="100"/>
      <c r="L13" s="101"/>
      <c r="M13" s="99" t="s">
        <v>388</v>
      </c>
      <c r="N13" s="100"/>
      <c r="O13" s="101"/>
    </row>
    <row r="14" spans="1:15" ht="79.5" thickBot="1" x14ac:dyDescent="0.25">
      <c r="A14" s="106"/>
      <c r="B14" s="108"/>
      <c r="C14" s="108"/>
      <c r="D14" s="108"/>
      <c r="E14" s="106"/>
      <c r="F14" s="106"/>
      <c r="G14" s="16" t="s">
        <v>324</v>
      </c>
      <c r="H14" s="16" t="s">
        <v>325</v>
      </c>
      <c r="I14" s="16" t="s">
        <v>343</v>
      </c>
      <c r="J14" s="16" t="s">
        <v>324</v>
      </c>
      <c r="K14" s="16" t="s">
        <v>325</v>
      </c>
      <c r="L14" s="16" t="s">
        <v>343</v>
      </c>
      <c r="M14" s="16" t="s">
        <v>324</v>
      </c>
      <c r="N14" s="16" t="s">
        <v>325</v>
      </c>
      <c r="O14" s="16" t="s">
        <v>343</v>
      </c>
    </row>
    <row r="15" spans="1:15" ht="13.9" thickBot="1" x14ac:dyDescent="0.3">
      <c r="A15" s="17">
        <v>1</v>
      </c>
      <c r="B15" s="60">
        <v>2</v>
      </c>
      <c r="C15" s="60">
        <v>3</v>
      </c>
      <c r="D15" s="60">
        <v>4</v>
      </c>
      <c r="E15" s="60">
        <v>5</v>
      </c>
      <c r="F15" s="60">
        <v>6</v>
      </c>
      <c r="G15" s="61">
        <v>8</v>
      </c>
      <c r="H15" s="61">
        <v>9</v>
      </c>
      <c r="I15" s="62">
        <v>10</v>
      </c>
      <c r="J15" s="61">
        <v>11</v>
      </c>
      <c r="K15" s="61">
        <v>12</v>
      </c>
      <c r="L15" s="62">
        <v>13</v>
      </c>
      <c r="M15" s="61">
        <v>14</v>
      </c>
      <c r="N15" s="61">
        <v>15</v>
      </c>
      <c r="O15" s="62">
        <v>16</v>
      </c>
    </row>
    <row r="16" spans="1:15" ht="22.5" x14ac:dyDescent="0.2">
      <c r="A16" s="88" t="s">
        <v>267</v>
      </c>
      <c r="B16" s="90"/>
      <c r="C16" s="91"/>
      <c r="D16" s="90"/>
      <c r="E16" s="92"/>
      <c r="F16" s="21"/>
      <c r="G16" s="93">
        <f>G17+G46+G112+G141+G270+G338+G406+G422+G446+G458+G510+G537</f>
        <v>1196802.6000000003</v>
      </c>
      <c r="H16" s="93">
        <f>H17+H46+H112+H141+H270+H338+H406+H422+H446+H458+H510+H537</f>
        <v>1167701.3999999999</v>
      </c>
      <c r="I16" s="93">
        <f>I17+I46+I112+I141+I270+I338+I406+I422+I446+I458+I510+I537</f>
        <v>1214270.4000000004</v>
      </c>
      <c r="J16" s="93">
        <f>J17+J46+J112+J141+J270+J338+J399+J406+J422+J446+J458+J510+J537</f>
        <v>54474.387659999986</v>
      </c>
      <c r="K16" s="93">
        <f>K17+K46+K112+K141+K270+K338+K399+K406+K422+K446+K458+K510+K537</f>
        <v>167.21800000000076</v>
      </c>
      <c r="L16" s="93">
        <f>L17+L46+L112+L141+L270+L338+L399+L406+L422+L446+L458+L510+L537</f>
        <v>3612.0722599999999</v>
      </c>
      <c r="M16" s="93">
        <f>G16+J16</f>
        <v>1251276.9876600003</v>
      </c>
      <c r="N16" s="93">
        <f t="shared" ref="N16:O16" si="0">H16+K16</f>
        <v>1167868.618</v>
      </c>
      <c r="O16" s="93">
        <f t="shared" si="0"/>
        <v>1217882.4722600004</v>
      </c>
    </row>
    <row r="17" spans="1:15" ht="33.75" x14ac:dyDescent="0.2">
      <c r="A17" s="32" t="s">
        <v>326</v>
      </c>
      <c r="B17" s="63" t="s">
        <v>116</v>
      </c>
      <c r="C17" s="64" t="s">
        <v>3</v>
      </c>
      <c r="D17" s="63" t="s">
        <v>2</v>
      </c>
      <c r="E17" s="65" t="s">
        <v>9</v>
      </c>
      <c r="F17" s="35" t="s">
        <v>7</v>
      </c>
      <c r="G17" s="66">
        <f>G18+G21+G24+G27+G34+G37+G40+G43</f>
        <v>9836.4000000000015</v>
      </c>
      <c r="H17" s="66">
        <f>H18+H21+H24+H27+H34+H37+H40+H43</f>
        <v>9899.9</v>
      </c>
      <c r="I17" s="66">
        <f>I18+I21+I24+I27+I34+I37+I40+I43</f>
        <v>10212.5</v>
      </c>
      <c r="J17" s="66">
        <f>J30+J32</f>
        <v>0</v>
      </c>
      <c r="K17" s="66">
        <f t="shared" ref="K17:L17" si="1">K30+K32</f>
        <v>0</v>
      </c>
      <c r="L17" s="66">
        <f t="shared" si="1"/>
        <v>0</v>
      </c>
      <c r="M17" s="66">
        <f t="shared" ref="M17:M82" si="2">G17+J17</f>
        <v>9836.4000000000015</v>
      </c>
      <c r="N17" s="66">
        <f t="shared" ref="N17:N82" si="3">H17+K17</f>
        <v>9899.9</v>
      </c>
      <c r="O17" s="66">
        <f t="shared" ref="O17:O82" si="4">I17+L17</f>
        <v>10212.5</v>
      </c>
    </row>
    <row r="18" spans="1:15" ht="33.75" x14ac:dyDescent="0.2">
      <c r="A18" s="22" t="s">
        <v>126</v>
      </c>
      <c r="B18" s="25" t="s">
        <v>116</v>
      </c>
      <c r="C18" s="26" t="s">
        <v>3</v>
      </c>
      <c r="D18" s="25" t="s">
        <v>2</v>
      </c>
      <c r="E18" s="27" t="s">
        <v>125</v>
      </c>
      <c r="F18" s="28" t="s">
        <v>7</v>
      </c>
      <c r="G18" s="29">
        <f t="shared" ref="G18:I18" si="5">G19</f>
        <v>608</v>
      </c>
      <c r="H18" s="29">
        <f t="shared" si="5"/>
        <v>608</v>
      </c>
      <c r="I18" s="29">
        <f t="shared" si="5"/>
        <v>608</v>
      </c>
      <c r="J18" s="29"/>
      <c r="K18" s="29"/>
      <c r="L18" s="29"/>
      <c r="M18" s="29">
        <f t="shared" si="2"/>
        <v>608</v>
      </c>
      <c r="N18" s="29">
        <f t="shared" si="3"/>
        <v>608</v>
      </c>
      <c r="O18" s="29">
        <f t="shared" si="4"/>
        <v>608</v>
      </c>
    </row>
    <row r="19" spans="1:15" x14ac:dyDescent="0.2">
      <c r="A19" s="22" t="s">
        <v>72</v>
      </c>
      <c r="B19" s="25" t="s">
        <v>116</v>
      </c>
      <c r="C19" s="26" t="s">
        <v>3</v>
      </c>
      <c r="D19" s="25" t="s">
        <v>2</v>
      </c>
      <c r="E19" s="27" t="s">
        <v>125</v>
      </c>
      <c r="F19" s="28">
        <v>800</v>
      </c>
      <c r="G19" s="29">
        <f t="shared" ref="G19:I19" si="6">G20</f>
        <v>608</v>
      </c>
      <c r="H19" s="29">
        <f t="shared" si="6"/>
        <v>608</v>
      </c>
      <c r="I19" s="29">
        <f t="shared" si="6"/>
        <v>608</v>
      </c>
      <c r="J19" s="29"/>
      <c r="K19" s="29"/>
      <c r="L19" s="29"/>
      <c r="M19" s="29">
        <f t="shared" si="2"/>
        <v>608</v>
      </c>
      <c r="N19" s="29">
        <f t="shared" si="3"/>
        <v>608</v>
      </c>
      <c r="O19" s="29">
        <f t="shared" si="4"/>
        <v>608</v>
      </c>
    </row>
    <row r="20" spans="1:15" ht="33.75" x14ac:dyDescent="0.2">
      <c r="A20" s="22" t="s">
        <v>117</v>
      </c>
      <c r="B20" s="25" t="s">
        <v>116</v>
      </c>
      <c r="C20" s="26" t="s">
        <v>3</v>
      </c>
      <c r="D20" s="25" t="s">
        <v>2</v>
      </c>
      <c r="E20" s="27" t="s">
        <v>125</v>
      </c>
      <c r="F20" s="28">
        <v>810</v>
      </c>
      <c r="G20" s="29">
        <v>608</v>
      </c>
      <c r="H20" s="29">
        <v>608</v>
      </c>
      <c r="I20" s="29">
        <v>608</v>
      </c>
      <c r="J20" s="29"/>
      <c r="K20" s="29"/>
      <c r="L20" s="29"/>
      <c r="M20" s="29">
        <f t="shared" si="2"/>
        <v>608</v>
      </c>
      <c r="N20" s="29">
        <f t="shared" si="3"/>
        <v>608</v>
      </c>
      <c r="O20" s="29">
        <f t="shared" si="4"/>
        <v>608</v>
      </c>
    </row>
    <row r="21" spans="1:15" ht="22.5" x14ac:dyDescent="0.2">
      <c r="A21" s="22" t="s">
        <v>295</v>
      </c>
      <c r="B21" s="25">
        <v>1</v>
      </c>
      <c r="C21" s="26">
        <v>0</v>
      </c>
      <c r="D21" s="25">
        <v>0</v>
      </c>
      <c r="E21" s="27">
        <v>78270</v>
      </c>
      <c r="F21" s="28"/>
      <c r="G21" s="29">
        <f t="shared" ref="G21:I21" si="7">G22</f>
        <v>312.2</v>
      </c>
      <c r="H21" s="29">
        <f t="shared" si="7"/>
        <v>316.39999999999998</v>
      </c>
      <c r="I21" s="29">
        <f t="shared" si="7"/>
        <v>315.89999999999998</v>
      </c>
      <c r="J21" s="29"/>
      <c r="K21" s="29"/>
      <c r="L21" s="29"/>
      <c r="M21" s="29">
        <f t="shared" si="2"/>
        <v>312.2</v>
      </c>
      <c r="N21" s="29">
        <f t="shared" si="3"/>
        <v>316.39999999999998</v>
      </c>
      <c r="O21" s="29">
        <f t="shared" si="4"/>
        <v>315.89999999999998</v>
      </c>
    </row>
    <row r="22" spans="1:15" x14ac:dyDescent="0.2">
      <c r="A22" s="22" t="s">
        <v>72</v>
      </c>
      <c r="B22" s="25">
        <v>1</v>
      </c>
      <c r="C22" s="26">
        <v>0</v>
      </c>
      <c r="D22" s="25">
        <v>0</v>
      </c>
      <c r="E22" s="27">
        <v>78270</v>
      </c>
      <c r="F22" s="28">
        <v>800</v>
      </c>
      <c r="G22" s="29">
        <f t="shared" ref="G22:I22" si="8">G23</f>
        <v>312.2</v>
      </c>
      <c r="H22" s="29">
        <f t="shared" si="8"/>
        <v>316.39999999999998</v>
      </c>
      <c r="I22" s="29">
        <f t="shared" si="8"/>
        <v>315.89999999999998</v>
      </c>
      <c r="J22" s="29"/>
      <c r="K22" s="29"/>
      <c r="L22" s="29"/>
      <c r="M22" s="29">
        <f t="shared" si="2"/>
        <v>312.2</v>
      </c>
      <c r="N22" s="29">
        <f t="shared" si="3"/>
        <v>316.39999999999998</v>
      </c>
      <c r="O22" s="29">
        <f t="shared" si="4"/>
        <v>315.89999999999998</v>
      </c>
    </row>
    <row r="23" spans="1:15" ht="33.75" x14ac:dyDescent="0.2">
      <c r="A23" s="22" t="s">
        <v>117</v>
      </c>
      <c r="B23" s="25">
        <v>1</v>
      </c>
      <c r="C23" s="26">
        <v>0</v>
      </c>
      <c r="D23" s="25">
        <v>0</v>
      </c>
      <c r="E23" s="27">
        <v>78270</v>
      </c>
      <c r="F23" s="28">
        <v>810</v>
      </c>
      <c r="G23" s="29">
        <v>312.2</v>
      </c>
      <c r="H23" s="29">
        <v>316.39999999999998</v>
      </c>
      <c r="I23" s="29">
        <v>315.89999999999998</v>
      </c>
      <c r="J23" s="29"/>
      <c r="K23" s="29"/>
      <c r="L23" s="29"/>
      <c r="M23" s="29">
        <f t="shared" si="2"/>
        <v>312.2</v>
      </c>
      <c r="N23" s="29">
        <f t="shared" si="3"/>
        <v>316.39999999999998</v>
      </c>
      <c r="O23" s="29">
        <f t="shared" si="4"/>
        <v>315.89999999999998</v>
      </c>
    </row>
    <row r="24" spans="1:15" ht="22.5" x14ac:dyDescent="0.2">
      <c r="A24" s="22" t="s">
        <v>128</v>
      </c>
      <c r="B24" s="25" t="s">
        <v>116</v>
      </c>
      <c r="C24" s="26" t="s">
        <v>3</v>
      </c>
      <c r="D24" s="25" t="s">
        <v>2</v>
      </c>
      <c r="E24" s="27" t="s">
        <v>127</v>
      </c>
      <c r="F24" s="28" t="s">
        <v>7</v>
      </c>
      <c r="G24" s="29">
        <f t="shared" ref="G24:I25" si="9">G25</f>
        <v>25</v>
      </c>
      <c r="H24" s="29">
        <f t="shared" si="9"/>
        <v>25</v>
      </c>
      <c r="I24" s="29">
        <f t="shared" si="9"/>
        <v>25</v>
      </c>
      <c r="J24" s="29"/>
      <c r="K24" s="29"/>
      <c r="L24" s="29"/>
      <c r="M24" s="29">
        <f t="shared" si="2"/>
        <v>25</v>
      </c>
      <c r="N24" s="29">
        <f t="shared" si="3"/>
        <v>25</v>
      </c>
      <c r="O24" s="29">
        <f t="shared" si="4"/>
        <v>25</v>
      </c>
    </row>
    <row r="25" spans="1:15" ht="22.5" x14ac:dyDescent="0.2">
      <c r="A25" s="22" t="s">
        <v>14</v>
      </c>
      <c r="B25" s="25" t="s">
        <v>116</v>
      </c>
      <c r="C25" s="26" t="s">
        <v>3</v>
      </c>
      <c r="D25" s="25" t="s">
        <v>2</v>
      </c>
      <c r="E25" s="27" t="s">
        <v>127</v>
      </c>
      <c r="F25" s="28">
        <v>200</v>
      </c>
      <c r="G25" s="29">
        <f t="shared" si="9"/>
        <v>25</v>
      </c>
      <c r="H25" s="29">
        <f t="shared" si="9"/>
        <v>25</v>
      </c>
      <c r="I25" s="29">
        <f t="shared" si="9"/>
        <v>25</v>
      </c>
      <c r="J25" s="29"/>
      <c r="K25" s="29"/>
      <c r="L25" s="29"/>
      <c r="M25" s="29">
        <f t="shared" si="2"/>
        <v>25</v>
      </c>
      <c r="N25" s="29">
        <f t="shared" si="3"/>
        <v>25</v>
      </c>
      <c r="O25" s="29">
        <f t="shared" si="4"/>
        <v>25</v>
      </c>
    </row>
    <row r="26" spans="1:15" ht="22.5" x14ac:dyDescent="0.2">
      <c r="A26" s="22" t="s">
        <v>13</v>
      </c>
      <c r="B26" s="25" t="s">
        <v>116</v>
      </c>
      <c r="C26" s="26" t="s">
        <v>3</v>
      </c>
      <c r="D26" s="25" t="s">
        <v>2</v>
      </c>
      <c r="E26" s="27" t="s">
        <v>127</v>
      </c>
      <c r="F26" s="28">
        <v>240</v>
      </c>
      <c r="G26" s="29">
        <v>25</v>
      </c>
      <c r="H26" s="29">
        <v>25</v>
      </c>
      <c r="I26" s="29">
        <v>25</v>
      </c>
      <c r="J26" s="29"/>
      <c r="K26" s="29"/>
      <c r="L26" s="29"/>
      <c r="M26" s="29">
        <f t="shared" si="2"/>
        <v>25</v>
      </c>
      <c r="N26" s="29">
        <f t="shared" si="3"/>
        <v>25</v>
      </c>
      <c r="O26" s="29">
        <f t="shared" si="4"/>
        <v>25</v>
      </c>
    </row>
    <row r="27" spans="1:15" ht="22.5" x14ac:dyDescent="0.2">
      <c r="A27" s="22" t="s">
        <v>15</v>
      </c>
      <c r="B27" s="25" t="s">
        <v>116</v>
      </c>
      <c r="C27" s="26" t="s">
        <v>3</v>
      </c>
      <c r="D27" s="25" t="s">
        <v>2</v>
      </c>
      <c r="E27" s="27" t="s">
        <v>11</v>
      </c>
      <c r="F27" s="28" t="s">
        <v>7</v>
      </c>
      <c r="G27" s="29">
        <f t="shared" ref="G27:I27" si="10">G28+G30</f>
        <v>8283.1</v>
      </c>
      <c r="H27" s="29">
        <f t="shared" si="10"/>
        <v>8342.4</v>
      </c>
      <c r="I27" s="29">
        <f t="shared" si="10"/>
        <v>8655.5</v>
      </c>
      <c r="J27" s="29"/>
      <c r="K27" s="29"/>
      <c r="L27" s="29"/>
      <c r="M27" s="29">
        <f t="shared" si="2"/>
        <v>8283.1</v>
      </c>
      <c r="N27" s="29">
        <f t="shared" si="3"/>
        <v>8342.4</v>
      </c>
      <c r="O27" s="29">
        <f t="shared" si="4"/>
        <v>8655.5</v>
      </c>
    </row>
    <row r="28" spans="1:15" ht="45" x14ac:dyDescent="0.2">
      <c r="A28" s="22" t="s">
        <v>6</v>
      </c>
      <c r="B28" s="25" t="s">
        <v>116</v>
      </c>
      <c r="C28" s="26" t="s">
        <v>3</v>
      </c>
      <c r="D28" s="25" t="s">
        <v>2</v>
      </c>
      <c r="E28" s="27" t="s">
        <v>11</v>
      </c>
      <c r="F28" s="28">
        <v>100</v>
      </c>
      <c r="G28" s="29">
        <f t="shared" ref="G28:I28" si="11">G29</f>
        <v>7887.3</v>
      </c>
      <c r="H28" s="29">
        <f t="shared" si="11"/>
        <v>7946.6</v>
      </c>
      <c r="I28" s="29">
        <f t="shared" si="11"/>
        <v>8259.7000000000007</v>
      </c>
      <c r="J28" s="29"/>
      <c r="K28" s="29"/>
      <c r="L28" s="29"/>
      <c r="M28" s="29">
        <f t="shared" si="2"/>
        <v>7887.3</v>
      </c>
      <c r="N28" s="29">
        <f t="shared" si="3"/>
        <v>7946.6</v>
      </c>
      <c r="O28" s="29">
        <f t="shared" si="4"/>
        <v>8259.7000000000007</v>
      </c>
    </row>
    <row r="29" spans="1:15" ht="22.5" x14ac:dyDescent="0.2">
      <c r="A29" s="22" t="s">
        <v>5</v>
      </c>
      <c r="B29" s="25" t="s">
        <v>116</v>
      </c>
      <c r="C29" s="26" t="s">
        <v>3</v>
      </c>
      <c r="D29" s="25" t="s">
        <v>2</v>
      </c>
      <c r="E29" s="27" t="s">
        <v>11</v>
      </c>
      <c r="F29" s="28">
        <v>120</v>
      </c>
      <c r="G29" s="29">
        <f>5822.2+1758.3+306.8</f>
        <v>7887.3</v>
      </c>
      <c r="H29" s="29">
        <f>5867.7+306.8+1772.1</f>
        <v>7946.6</v>
      </c>
      <c r="I29" s="29">
        <f>6108.2+306.8+1844.7</f>
        <v>8259.7000000000007</v>
      </c>
      <c r="J29" s="29"/>
      <c r="K29" s="29"/>
      <c r="L29" s="29"/>
      <c r="M29" s="29">
        <f t="shared" si="2"/>
        <v>7887.3</v>
      </c>
      <c r="N29" s="29">
        <f t="shared" si="3"/>
        <v>7946.6</v>
      </c>
      <c r="O29" s="29">
        <f t="shared" si="4"/>
        <v>8259.7000000000007</v>
      </c>
    </row>
    <row r="30" spans="1:15" ht="22.5" x14ac:dyDescent="0.2">
      <c r="A30" s="22" t="s">
        <v>14</v>
      </c>
      <c r="B30" s="25" t="s">
        <v>116</v>
      </c>
      <c r="C30" s="26" t="s">
        <v>3</v>
      </c>
      <c r="D30" s="25" t="s">
        <v>2</v>
      </c>
      <c r="E30" s="27" t="s">
        <v>11</v>
      </c>
      <c r="F30" s="28">
        <v>200</v>
      </c>
      <c r="G30" s="29">
        <f t="shared" ref="G30:I30" si="12">G31</f>
        <v>395.8</v>
      </c>
      <c r="H30" s="29">
        <f t="shared" si="12"/>
        <v>395.8</v>
      </c>
      <c r="I30" s="29">
        <f t="shared" si="12"/>
        <v>395.8</v>
      </c>
      <c r="J30" s="29">
        <f>J31</f>
        <v>-1.7</v>
      </c>
      <c r="K30" s="29">
        <f t="shared" ref="K30:L30" si="13">K31</f>
        <v>0</v>
      </c>
      <c r="L30" s="29">
        <f t="shared" si="13"/>
        <v>0</v>
      </c>
      <c r="M30" s="29">
        <f t="shared" si="2"/>
        <v>394.1</v>
      </c>
      <c r="N30" s="29">
        <f t="shared" si="3"/>
        <v>395.8</v>
      </c>
      <c r="O30" s="29">
        <f t="shared" si="4"/>
        <v>395.8</v>
      </c>
    </row>
    <row r="31" spans="1:15" ht="22.5" x14ac:dyDescent="0.2">
      <c r="A31" s="22" t="s">
        <v>13</v>
      </c>
      <c r="B31" s="25" t="s">
        <v>116</v>
      </c>
      <c r="C31" s="26" t="s">
        <v>3</v>
      </c>
      <c r="D31" s="25" t="s">
        <v>2</v>
      </c>
      <c r="E31" s="27" t="s">
        <v>11</v>
      </c>
      <c r="F31" s="28">
        <v>240</v>
      </c>
      <c r="G31" s="29">
        <v>395.8</v>
      </c>
      <c r="H31" s="29">
        <v>395.8</v>
      </c>
      <c r="I31" s="29">
        <v>395.8</v>
      </c>
      <c r="J31" s="29">
        <v>-1.7</v>
      </c>
      <c r="K31" s="29">
        <v>0</v>
      </c>
      <c r="L31" s="29">
        <v>0</v>
      </c>
      <c r="M31" s="29">
        <f t="shared" si="2"/>
        <v>394.1</v>
      </c>
      <c r="N31" s="29">
        <f t="shared" si="3"/>
        <v>395.8</v>
      </c>
      <c r="O31" s="29">
        <f t="shared" si="4"/>
        <v>395.8</v>
      </c>
    </row>
    <row r="32" spans="1:15" x14ac:dyDescent="0.2">
      <c r="A32" s="22" t="s">
        <v>72</v>
      </c>
      <c r="B32" s="25" t="s">
        <v>116</v>
      </c>
      <c r="C32" s="26" t="s">
        <v>3</v>
      </c>
      <c r="D32" s="25" t="s">
        <v>2</v>
      </c>
      <c r="E32" s="27" t="s">
        <v>11</v>
      </c>
      <c r="F32" s="28">
        <v>800</v>
      </c>
      <c r="G32" s="29">
        <f>G33</f>
        <v>0</v>
      </c>
      <c r="H32" s="29">
        <f t="shared" ref="H32:I32" si="14">H33</f>
        <v>0</v>
      </c>
      <c r="I32" s="29">
        <f t="shared" si="14"/>
        <v>0</v>
      </c>
      <c r="J32" s="29">
        <f>J33</f>
        <v>1.7</v>
      </c>
      <c r="K32" s="29">
        <f t="shared" ref="K32:L32" si="15">K33</f>
        <v>0</v>
      </c>
      <c r="L32" s="29">
        <f t="shared" si="15"/>
        <v>0</v>
      </c>
      <c r="M32" s="29">
        <f t="shared" ref="M32:M33" si="16">G32+J32</f>
        <v>1.7</v>
      </c>
      <c r="N32" s="29">
        <f t="shared" ref="N32:N33" si="17">H32+K32</f>
        <v>0</v>
      </c>
      <c r="O32" s="29">
        <f t="shared" ref="O32:O33" si="18">I32+L32</f>
        <v>0</v>
      </c>
    </row>
    <row r="33" spans="1:15" x14ac:dyDescent="0.2">
      <c r="A33" s="22" t="s">
        <v>71</v>
      </c>
      <c r="B33" s="25" t="s">
        <v>116</v>
      </c>
      <c r="C33" s="26" t="s">
        <v>3</v>
      </c>
      <c r="D33" s="25" t="s">
        <v>2</v>
      </c>
      <c r="E33" s="27" t="s">
        <v>11</v>
      </c>
      <c r="F33" s="28">
        <v>850</v>
      </c>
      <c r="G33" s="29">
        <v>0</v>
      </c>
      <c r="H33" s="29">
        <v>0</v>
      </c>
      <c r="I33" s="29">
        <v>0</v>
      </c>
      <c r="J33" s="29">
        <v>1.7</v>
      </c>
      <c r="K33" s="29">
        <v>0</v>
      </c>
      <c r="L33" s="29">
        <v>0</v>
      </c>
      <c r="M33" s="29">
        <f t="shared" si="16"/>
        <v>1.7</v>
      </c>
      <c r="N33" s="29">
        <f t="shared" si="17"/>
        <v>0</v>
      </c>
      <c r="O33" s="29">
        <f t="shared" si="18"/>
        <v>0</v>
      </c>
    </row>
    <row r="34" spans="1:15" ht="22.5" x14ac:dyDescent="0.2">
      <c r="A34" s="22" t="s">
        <v>123</v>
      </c>
      <c r="B34" s="25" t="s">
        <v>116</v>
      </c>
      <c r="C34" s="26" t="s">
        <v>3</v>
      </c>
      <c r="D34" s="25" t="s">
        <v>2</v>
      </c>
      <c r="E34" s="27" t="s">
        <v>122</v>
      </c>
      <c r="F34" s="28" t="s">
        <v>7</v>
      </c>
      <c r="G34" s="29">
        <f t="shared" ref="G34:I35" si="19">G35</f>
        <v>316</v>
      </c>
      <c r="H34" s="29">
        <f t="shared" si="19"/>
        <v>316</v>
      </c>
      <c r="I34" s="29">
        <f t="shared" si="19"/>
        <v>316</v>
      </c>
      <c r="J34" s="29"/>
      <c r="K34" s="29"/>
      <c r="L34" s="29"/>
      <c r="M34" s="29">
        <f t="shared" si="2"/>
        <v>316</v>
      </c>
      <c r="N34" s="29">
        <f t="shared" si="3"/>
        <v>316</v>
      </c>
      <c r="O34" s="29">
        <f t="shared" si="4"/>
        <v>316</v>
      </c>
    </row>
    <row r="35" spans="1:15" x14ac:dyDescent="0.2">
      <c r="A35" s="22" t="s">
        <v>72</v>
      </c>
      <c r="B35" s="25" t="s">
        <v>116</v>
      </c>
      <c r="C35" s="26" t="s">
        <v>3</v>
      </c>
      <c r="D35" s="25" t="s">
        <v>2</v>
      </c>
      <c r="E35" s="27" t="s">
        <v>122</v>
      </c>
      <c r="F35" s="28">
        <v>800</v>
      </c>
      <c r="G35" s="29">
        <f t="shared" si="19"/>
        <v>316</v>
      </c>
      <c r="H35" s="29">
        <f t="shared" si="19"/>
        <v>316</v>
      </c>
      <c r="I35" s="29">
        <f t="shared" si="19"/>
        <v>316</v>
      </c>
      <c r="J35" s="29"/>
      <c r="K35" s="29"/>
      <c r="L35" s="29"/>
      <c r="M35" s="29">
        <f t="shared" si="2"/>
        <v>316</v>
      </c>
      <c r="N35" s="29">
        <f t="shared" si="3"/>
        <v>316</v>
      </c>
      <c r="O35" s="29">
        <f t="shared" si="4"/>
        <v>316</v>
      </c>
    </row>
    <row r="36" spans="1:15" ht="33.75" x14ac:dyDescent="0.2">
      <c r="A36" s="22" t="s">
        <v>117</v>
      </c>
      <c r="B36" s="25" t="s">
        <v>116</v>
      </c>
      <c r="C36" s="26" t="s">
        <v>3</v>
      </c>
      <c r="D36" s="25" t="s">
        <v>2</v>
      </c>
      <c r="E36" s="27" t="s">
        <v>122</v>
      </c>
      <c r="F36" s="28">
        <v>810</v>
      </c>
      <c r="G36" s="29">
        <v>316</v>
      </c>
      <c r="H36" s="29">
        <v>316</v>
      </c>
      <c r="I36" s="29">
        <v>316</v>
      </c>
      <c r="J36" s="29"/>
      <c r="K36" s="29"/>
      <c r="L36" s="29"/>
      <c r="M36" s="29">
        <f t="shared" si="2"/>
        <v>316</v>
      </c>
      <c r="N36" s="29">
        <f t="shared" si="3"/>
        <v>316</v>
      </c>
      <c r="O36" s="29">
        <f t="shared" si="4"/>
        <v>316</v>
      </c>
    </row>
    <row r="37" spans="1:15" x14ac:dyDescent="0.2">
      <c r="A37" s="22" t="s">
        <v>121</v>
      </c>
      <c r="B37" s="25" t="s">
        <v>116</v>
      </c>
      <c r="C37" s="26" t="s">
        <v>3</v>
      </c>
      <c r="D37" s="25" t="s">
        <v>2</v>
      </c>
      <c r="E37" s="27" t="s">
        <v>120</v>
      </c>
      <c r="F37" s="28" t="s">
        <v>7</v>
      </c>
      <c r="G37" s="29">
        <f t="shared" ref="G37:I37" si="20">G38</f>
        <v>15.7</v>
      </c>
      <c r="H37" s="29">
        <f t="shared" si="20"/>
        <v>15.7</v>
      </c>
      <c r="I37" s="29">
        <f t="shared" si="20"/>
        <v>15.7</v>
      </c>
      <c r="J37" s="29"/>
      <c r="K37" s="29"/>
      <c r="L37" s="29"/>
      <c r="M37" s="29">
        <f t="shared" si="2"/>
        <v>15.7</v>
      </c>
      <c r="N37" s="29">
        <f t="shared" si="3"/>
        <v>15.7</v>
      </c>
      <c r="O37" s="29">
        <f t="shared" si="4"/>
        <v>15.7</v>
      </c>
    </row>
    <row r="38" spans="1:15" ht="22.5" x14ac:dyDescent="0.2">
      <c r="A38" s="22" t="s">
        <v>14</v>
      </c>
      <c r="B38" s="25" t="s">
        <v>116</v>
      </c>
      <c r="C38" s="26" t="s">
        <v>3</v>
      </c>
      <c r="D38" s="25" t="s">
        <v>2</v>
      </c>
      <c r="E38" s="27" t="s">
        <v>120</v>
      </c>
      <c r="F38" s="28">
        <v>200</v>
      </c>
      <c r="G38" s="29">
        <f t="shared" ref="G38:I38" si="21">G39</f>
        <v>15.7</v>
      </c>
      <c r="H38" s="29">
        <f t="shared" si="21"/>
        <v>15.7</v>
      </c>
      <c r="I38" s="29">
        <f t="shared" si="21"/>
        <v>15.7</v>
      </c>
      <c r="J38" s="29"/>
      <c r="K38" s="29"/>
      <c r="L38" s="29"/>
      <c r="M38" s="29">
        <f t="shared" si="2"/>
        <v>15.7</v>
      </c>
      <c r="N38" s="29">
        <f t="shared" si="3"/>
        <v>15.7</v>
      </c>
      <c r="O38" s="29">
        <f t="shared" si="4"/>
        <v>15.7</v>
      </c>
    </row>
    <row r="39" spans="1:15" ht="22.5" x14ac:dyDescent="0.2">
      <c r="A39" s="22" t="s">
        <v>13</v>
      </c>
      <c r="B39" s="25" t="s">
        <v>116</v>
      </c>
      <c r="C39" s="26" t="s">
        <v>3</v>
      </c>
      <c r="D39" s="25" t="s">
        <v>2</v>
      </c>
      <c r="E39" s="27" t="s">
        <v>120</v>
      </c>
      <c r="F39" s="28">
        <v>240</v>
      </c>
      <c r="G39" s="29">
        <v>15.7</v>
      </c>
      <c r="H39" s="29">
        <v>15.7</v>
      </c>
      <c r="I39" s="29">
        <v>15.7</v>
      </c>
      <c r="J39" s="29"/>
      <c r="K39" s="29"/>
      <c r="L39" s="29"/>
      <c r="M39" s="29">
        <f t="shared" si="2"/>
        <v>15.7</v>
      </c>
      <c r="N39" s="29">
        <f t="shared" si="3"/>
        <v>15.7</v>
      </c>
      <c r="O39" s="29">
        <f t="shared" si="4"/>
        <v>15.7</v>
      </c>
    </row>
    <row r="40" spans="1:15" ht="22.5" x14ac:dyDescent="0.2">
      <c r="A40" s="22" t="s">
        <v>119</v>
      </c>
      <c r="B40" s="25" t="s">
        <v>116</v>
      </c>
      <c r="C40" s="26" t="s">
        <v>3</v>
      </c>
      <c r="D40" s="25" t="s">
        <v>2</v>
      </c>
      <c r="E40" s="27" t="s">
        <v>118</v>
      </c>
      <c r="F40" s="28" t="s">
        <v>7</v>
      </c>
      <c r="G40" s="29">
        <f t="shared" ref="G40:I40" si="22">G41</f>
        <v>10.9</v>
      </c>
      <c r="H40" s="29">
        <f t="shared" si="22"/>
        <v>10.9</v>
      </c>
      <c r="I40" s="29">
        <f t="shared" si="22"/>
        <v>10.9</v>
      </c>
      <c r="J40" s="29"/>
      <c r="K40" s="29"/>
      <c r="L40" s="29"/>
      <c r="M40" s="29">
        <f t="shared" si="2"/>
        <v>10.9</v>
      </c>
      <c r="N40" s="29">
        <f t="shared" si="3"/>
        <v>10.9</v>
      </c>
      <c r="O40" s="29">
        <f t="shared" si="4"/>
        <v>10.9</v>
      </c>
    </row>
    <row r="41" spans="1:15" x14ac:dyDescent="0.2">
      <c r="A41" s="22" t="s">
        <v>72</v>
      </c>
      <c r="B41" s="25" t="s">
        <v>116</v>
      </c>
      <c r="C41" s="26" t="s">
        <v>3</v>
      </c>
      <c r="D41" s="25" t="s">
        <v>2</v>
      </c>
      <c r="E41" s="27" t="s">
        <v>118</v>
      </c>
      <c r="F41" s="28">
        <v>800</v>
      </c>
      <c r="G41" s="29">
        <f>G42</f>
        <v>10.9</v>
      </c>
      <c r="H41" s="29">
        <f t="shared" ref="H41:I41" si="23">H42</f>
        <v>10.9</v>
      </c>
      <c r="I41" s="29">
        <f t="shared" si="23"/>
        <v>10.9</v>
      </c>
      <c r="J41" s="29"/>
      <c r="K41" s="29"/>
      <c r="L41" s="29"/>
      <c r="M41" s="29">
        <f t="shared" si="2"/>
        <v>10.9</v>
      </c>
      <c r="N41" s="29">
        <f t="shared" si="3"/>
        <v>10.9</v>
      </c>
      <c r="O41" s="29">
        <f t="shared" si="4"/>
        <v>10.9</v>
      </c>
    </row>
    <row r="42" spans="1:15" ht="33.75" x14ac:dyDescent="0.2">
      <c r="A42" s="22" t="s">
        <v>117</v>
      </c>
      <c r="B42" s="25" t="s">
        <v>116</v>
      </c>
      <c r="C42" s="26" t="s">
        <v>3</v>
      </c>
      <c r="D42" s="25" t="s">
        <v>2</v>
      </c>
      <c r="E42" s="27" t="s">
        <v>118</v>
      </c>
      <c r="F42" s="28">
        <v>810</v>
      </c>
      <c r="G42" s="29">
        <v>10.9</v>
      </c>
      <c r="H42" s="29">
        <v>10.9</v>
      </c>
      <c r="I42" s="29">
        <v>10.9</v>
      </c>
      <c r="J42" s="29"/>
      <c r="K42" s="29"/>
      <c r="L42" s="29"/>
      <c r="M42" s="29">
        <f t="shared" si="2"/>
        <v>10.9</v>
      </c>
      <c r="N42" s="29">
        <f t="shared" si="3"/>
        <v>10.9</v>
      </c>
      <c r="O42" s="29">
        <f t="shared" si="4"/>
        <v>10.9</v>
      </c>
    </row>
    <row r="43" spans="1:15" ht="33.75" x14ac:dyDescent="0.2">
      <c r="A43" s="22" t="s">
        <v>266</v>
      </c>
      <c r="B43" s="25">
        <v>1</v>
      </c>
      <c r="C43" s="26">
        <v>0</v>
      </c>
      <c r="D43" s="25">
        <v>0</v>
      </c>
      <c r="E43" s="27">
        <v>82330</v>
      </c>
      <c r="F43" s="28"/>
      <c r="G43" s="29">
        <f t="shared" ref="G43:I43" si="24">G44</f>
        <v>265.5</v>
      </c>
      <c r="H43" s="29">
        <f t="shared" si="24"/>
        <v>265.5</v>
      </c>
      <c r="I43" s="29">
        <f t="shared" si="24"/>
        <v>265.5</v>
      </c>
      <c r="J43" s="29"/>
      <c r="K43" s="29"/>
      <c r="L43" s="29"/>
      <c r="M43" s="29">
        <f t="shared" si="2"/>
        <v>265.5</v>
      </c>
      <c r="N43" s="29">
        <f t="shared" si="3"/>
        <v>265.5</v>
      </c>
      <c r="O43" s="29">
        <f t="shared" si="4"/>
        <v>265.5</v>
      </c>
    </row>
    <row r="44" spans="1:15" x14ac:dyDescent="0.2">
      <c r="A44" s="22" t="s">
        <v>72</v>
      </c>
      <c r="B44" s="25">
        <v>1</v>
      </c>
      <c r="C44" s="26">
        <v>0</v>
      </c>
      <c r="D44" s="25">
        <v>0</v>
      </c>
      <c r="E44" s="27">
        <v>82330</v>
      </c>
      <c r="F44" s="28">
        <v>800</v>
      </c>
      <c r="G44" s="29">
        <f t="shared" ref="G44:I44" si="25">G45</f>
        <v>265.5</v>
      </c>
      <c r="H44" s="29">
        <f t="shared" si="25"/>
        <v>265.5</v>
      </c>
      <c r="I44" s="29">
        <f t="shared" si="25"/>
        <v>265.5</v>
      </c>
      <c r="J44" s="29"/>
      <c r="K44" s="29"/>
      <c r="L44" s="29"/>
      <c r="M44" s="29">
        <f t="shared" si="2"/>
        <v>265.5</v>
      </c>
      <c r="N44" s="29">
        <f t="shared" si="3"/>
        <v>265.5</v>
      </c>
      <c r="O44" s="29">
        <f t="shared" si="4"/>
        <v>265.5</v>
      </c>
    </row>
    <row r="45" spans="1:15" ht="33.75" x14ac:dyDescent="0.2">
      <c r="A45" s="22" t="s">
        <v>117</v>
      </c>
      <c r="B45" s="25">
        <v>1</v>
      </c>
      <c r="C45" s="26">
        <v>0</v>
      </c>
      <c r="D45" s="25">
        <v>0</v>
      </c>
      <c r="E45" s="27">
        <v>82330</v>
      </c>
      <c r="F45" s="28">
        <v>810</v>
      </c>
      <c r="G45" s="29">
        <v>265.5</v>
      </c>
      <c r="H45" s="29">
        <v>265.5</v>
      </c>
      <c r="I45" s="29">
        <v>265.5</v>
      </c>
      <c r="J45" s="29"/>
      <c r="K45" s="29"/>
      <c r="L45" s="29"/>
      <c r="M45" s="29">
        <f t="shared" si="2"/>
        <v>265.5</v>
      </c>
      <c r="N45" s="29">
        <f t="shared" si="3"/>
        <v>265.5</v>
      </c>
      <c r="O45" s="29">
        <f t="shared" si="4"/>
        <v>265.5</v>
      </c>
    </row>
    <row r="46" spans="1:15" ht="33.75" x14ac:dyDescent="0.2">
      <c r="A46" s="32" t="s">
        <v>327</v>
      </c>
      <c r="B46" s="63" t="s">
        <v>174</v>
      </c>
      <c r="C46" s="64" t="s">
        <v>3</v>
      </c>
      <c r="D46" s="63" t="s">
        <v>2</v>
      </c>
      <c r="E46" s="65" t="s">
        <v>9</v>
      </c>
      <c r="F46" s="35" t="s">
        <v>7</v>
      </c>
      <c r="G46" s="66">
        <f>G47+G86+G93+G100+G108</f>
        <v>112280.2</v>
      </c>
      <c r="H46" s="66">
        <f t="shared" ref="H46:I46" si="26">H47+H86+H93+H100+H108</f>
        <v>96467.6</v>
      </c>
      <c r="I46" s="66">
        <f t="shared" si="26"/>
        <v>133860.1</v>
      </c>
      <c r="J46" s="66">
        <f>J47+J86+J93+J100+J108</f>
        <v>-29971.14</v>
      </c>
      <c r="K46" s="66">
        <f t="shared" ref="K46:L46" si="27">K47+K86+K93+K100+K108</f>
        <v>-33606.1</v>
      </c>
      <c r="L46" s="66">
        <f t="shared" si="27"/>
        <v>0</v>
      </c>
      <c r="M46" s="66">
        <f t="shared" si="2"/>
        <v>82309.06</v>
      </c>
      <c r="N46" s="66">
        <f t="shared" si="3"/>
        <v>62861.500000000007</v>
      </c>
      <c r="O46" s="66">
        <f t="shared" si="4"/>
        <v>133860.1</v>
      </c>
    </row>
    <row r="47" spans="1:15" ht="33.75" x14ac:dyDescent="0.2">
      <c r="A47" s="32" t="s">
        <v>354</v>
      </c>
      <c r="B47" s="63" t="s">
        <v>174</v>
      </c>
      <c r="C47" s="64">
        <v>1</v>
      </c>
      <c r="D47" s="63" t="s">
        <v>2</v>
      </c>
      <c r="E47" s="65" t="s">
        <v>9</v>
      </c>
      <c r="F47" s="35"/>
      <c r="G47" s="66">
        <f>G51+G58+G65+G68+G71+G74+G77+G80+G48</f>
        <v>69323.3</v>
      </c>
      <c r="H47" s="66">
        <f t="shared" ref="H47:I47" si="28">H51+H58+H65+H68+H71+H74+H77+H80+H48</f>
        <v>56545.5</v>
      </c>
      <c r="I47" s="66">
        <f t="shared" si="28"/>
        <v>57636.5</v>
      </c>
      <c r="J47" s="66">
        <f>J83+J74</f>
        <v>5046.3599999999997</v>
      </c>
      <c r="K47" s="66"/>
      <c r="L47" s="66"/>
      <c r="M47" s="66">
        <f t="shared" si="2"/>
        <v>74369.66</v>
      </c>
      <c r="N47" s="66">
        <f t="shared" si="3"/>
        <v>56545.5</v>
      </c>
      <c r="O47" s="66">
        <f t="shared" si="4"/>
        <v>57636.5</v>
      </c>
    </row>
    <row r="48" spans="1:15" ht="45" x14ac:dyDescent="0.2">
      <c r="A48" s="22" t="s">
        <v>249</v>
      </c>
      <c r="B48" s="25" t="s">
        <v>174</v>
      </c>
      <c r="C48" s="26">
        <v>1</v>
      </c>
      <c r="D48" s="25" t="s">
        <v>2</v>
      </c>
      <c r="E48" s="27" t="s">
        <v>248</v>
      </c>
      <c r="F48" s="28" t="s">
        <v>7</v>
      </c>
      <c r="G48" s="29">
        <f t="shared" ref="G48:I49" si="29">G49</f>
        <v>5</v>
      </c>
      <c r="H48" s="29">
        <f t="shared" si="29"/>
        <v>5</v>
      </c>
      <c r="I48" s="29">
        <f t="shared" si="29"/>
        <v>5</v>
      </c>
      <c r="J48" s="29"/>
      <c r="K48" s="29"/>
      <c r="L48" s="29"/>
      <c r="M48" s="29">
        <f t="shared" si="2"/>
        <v>5</v>
      </c>
      <c r="N48" s="29">
        <f t="shared" si="3"/>
        <v>5</v>
      </c>
      <c r="O48" s="29">
        <f t="shared" si="4"/>
        <v>5</v>
      </c>
    </row>
    <row r="49" spans="1:15" ht="22.5" x14ac:dyDescent="0.2">
      <c r="A49" s="22" t="s">
        <v>14</v>
      </c>
      <c r="B49" s="25" t="s">
        <v>174</v>
      </c>
      <c r="C49" s="26">
        <v>1</v>
      </c>
      <c r="D49" s="25" t="s">
        <v>2</v>
      </c>
      <c r="E49" s="27" t="s">
        <v>248</v>
      </c>
      <c r="F49" s="28">
        <v>200</v>
      </c>
      <c r="G49" s="29">
        <f t="shared" si="29"/>
        <v>5</v>
      </c>
      <c r="H49" s="29">
        <f t="shared" si="29"/>
        <v>5</v>
      </c>
      <c r="I49" s="29">
        <f t="shared" si="29"/>
        <v>5</v>
      </c>
      <c r="J49" s="29"/>
      <c r="K49" s="29"/>
      <c r="L49" s="29"/>
      <c r="M49" s="29">
        <f t="shared" si="2"/>
        <v>5</v>
      </c>
      <c r="N49" s="29">
        <f t="shared" si="3"/>
        <v>5</v>
      </c>
      <c r="O49" s="29">
        <f t="shared" si="4"/>
        <v>5</v>
      </c>
    </row>
    <row r="50" spans="1:15" ht="22.5" x14ac:dyDescent="0.2">
      <c r="A50" s="22" t="s">
        <v>13</v>
      </c>
      <c r="B50" s="25" t="s">
        <v>174</v>
      </c>
      <c r="C50" s="26">
        <v>1</v>
      </c>
      <c r="D50" s="25" t="s">
        <v>2</v>
      </c>
      <c r="E50" s="27" t="s">
        <v>248</v>
      </c>
      <c r="F50" s="28">
        <v>240</v>
      </c>
      <c r="G50" s="29">
        <v>5</v>
      </c>
      <c r="H50" s="29">
        <v>5</v>
      </c>
      <c r="I50" s="29">
        <v>5</v>
      </c>
      <c r="J50" s="29"/>
      <c r="K50" s="29"/>
      <c r="L50" s="29"/>
      <c r="M50" s="29">
        <f t="shared" si="2"/>
        <v>5</v>
      </c>
      <c r="N50" s="29">
        <f t="shared" si="3"/>
        <v>5</v>
      </c>
      <c r="O50" s="29">
        <f t="shared" si="4"/>
        <v>5</v>
      </c>
    </row>
    <row r="51" spans="1:15" ht="22.5" x14ac:dyDescent="0.2">
      <c r="A51" s="22" t="s">
        <v>15</v>
      </c>
      <c r="B51" s="25" t="s">
        <v>174</v>
      </c>
      <c r="C51" s="26">
        <v>1</v>
      </c>
      <c r="D51" s="25" t="s">
        <v>2</v>
      </c>
      <c r="E51" s="27" t="s">
        <v>11</v>
      </c>
      <c r="F51" s="28" t="s">
        <v>7</v>
      </c>
      <c r="G51" s="29">
        <f>G52+G54+G56</f>
        <v>7752.4</v>
      </c>
      <c r="H51" s="29">
        <f t="shared" ref="H51:I51" si="30">H52+H54+H56</f>
        <v>7985.5999999999995</v>
      </c>
      <c r="I51" s="29">
        <f t="shared" si="30"/>
        <v>8281.1</v>
      </c>
      <c r="J51" s="29"/>
      <c r="K51" s="29"/>
      <c r="L51" s="29"/>
      <c r="M51" s="29">
        <f t="shared" si="2"/>
        <v>7752.4</v>
      </c>
      <c r="N51" s="29">
        <f t="shared" si="3"/>
        <v>7985.5999999999995</v>
      </c>
      <c r="O51" s="29">
        <f t="shared" si="4"/>
        <v>8281.1</v>
      </c>
    </row>
    <row r="52" spans="1:15" ht="45" x14ac:dyDescent="0.2">
      <c r="A52" s="22" t="s">
        <v>6</v>
      </c>
      <c r="B52" s="25" t="s">
        <v>174</v>
      </c>
      <c r="C52" s="26">
        <v>1</v>
      </c>
      <c r="D52" s="25" t="s">
        <v>2</v>
      </c>
      <c r="E52" s="27" t="s">
        <v>11</v>
      </c>
      <c r="F52" s="28">
        <v>100</v>
      </c>
      <c r="G52" s="29">
        <f>G53</f>
        <v>7534.2</v>
      </c>
      <c r="H52" s="29">
        <f>H53</f>
        <v>7767.4</v>
      </c>
      <c r="I52" s="29">
        <f>I53</f>
        <v>8062.9</v>
      </c>
      <c r="J52" s="29"/>
      <c r="K52" s="29"/>
      <c r="L52" s="29"/>
      <c r="M52" s="29">
        <f t="shared" si="2"/>
        <v>7534.2</v>
      </c>
      <c r="N52" s="29">
        <f t="shared" si="3"/>
        <v>7767.4</v>
      </c>
      <c r="O52" s="29">
        <f t="shared" si="4"/>
        <v>8062.9</v>
      </c>
    </row>
    <row r="53" spans="1:15" ht="22.5" x14ac:dyDescent="0.2">
      <c r="A53" s="22" t="s">
        <v>5</v>
      </c>
      <c r="B53" s="25" t="s">
        <v>174</v>
      </c>
      <c r="C53" s="26">
        <v>1</v>
      </c>
      <c r="D53" s="25" t="s">
        <v>2</v>
      </c>
      <c r="E53" s="27" t="s">
        <v>11</v>
      </c>
      <c r="F53" s="28">
        <v>120</v>
      </c>
      <c r="G53" s="29">
        <v>7534.2</v>
      </c>
      <c r="H53" s="29">
        <v>7767.4</v>
      </c>
      <c r="I53" s="29">
        <v>8062.9</v>
      </c>
      <c r="J53" s="29"/>
      <c r="K53" s="29"/>
      <c r="L53" s="29"/>
      <c r="M53" s="29">
        <f t="shared" si="2"/>
        <v>7534.2</v>
      </c>
      <c r="N53" s="29">
        <f t="shared" si="3"/>
        <v>7767.4</v>
      </c>
      <c r="O53" s="29">
        <f t="shared" si="4"/>
        <v>8062.9</v>
      </c>
    </row>
    <row r="54" spans="1:15" ht="22.5" x14ac:dyDescent="0.2">
      <c r="A54" s="22" t="s">
        <v>14</v>
      </c>
      <c r="B54" s="25" t="s">
        <v>174</v>
      </c>
      <c r="C54" s="26">
        <v>1</v>
      </c>
      <c r="D54" s="25" t="s">
        <v>2</v>
      </c>
      <c r="E54" s="27" t="s">
        <v>11</v>
      </c>
      <c r="F54" s="28">
        <v>200</v>
      </c>
      <c r="G54" s="29">
        <f>G55</f>
        <v>199.2</v>
      </c>
      <c r="H54" s="29">
        <f>H55</f>
        <v>199.2</v>
      </c>
      <c r="I54" s="29">
        <f>I55</f>
        <v>199.2</v>
      </c>
      <c r="J54" s="29"/>
      <c r="K54" s="29"/>
      <c r="L54" s="29"/>
      <c r="M54" s="29">
        <f t="shared" si="2"/>
        <v>199.2</v>
      </c>
      <c r="N54" s="29">
        <f t="shared" si="3"/>
        <v>199.2</v>
      </c>
      <c r="O54" s="29">
        <f t="shared" si="4"/>
        <v>199.2</v>
      </c>
    </row>
    <row r="55" spans="1:15" ht="22.5" x14ac:dyDescent="0.2">
      <c r="A55" s="22" t="s">
        <v>13</v>
      </c>
      <c r="B55" s="25" t="s">
        <v>174</v>
      </c>
      <c r="C55" s="26">
        <v>1</v>
      </c>
      <c r="D55" s="25" t="s">
        <v>2</v>
      </c>
      <c r="E55" s="27" t="s">
        <v>11</v>
      </c>
      <c r="F55" s="28">
        <v>240</v>
      </c>
      <c r="G55" s="29">
        <v>199.2</v>
      </c>
      <c r="H55" s="29">
        <v>199.2</v>
      </c>
      <c r="I55" s="29">
        <v>199.2</v>
      </c>
      <c r="J55" s="29"/>
      <c r="K55" s="29"/>
      <c r="L55" s="29"/>
      <c r="M55" s="29">
        <f t="shared" si="2"/>
        <v>199.2</v>
      </c>
      <c r="N55" s="29">
        <f t="shared" si="3"/>
        <v>199.2</v>
      </c>
      <c r="O55" s="29">
        <f t="shared" si="4"/>
        <v>199.2</v>
      </c>
    </row>
    <row r="56" spans="1:15" x14ac:dyDescent="0.2">
      <c r="A56" s="22" t="s">
        <v>72</v>
      </c>
      <c r="B56" s="25" t="s">
        <v>174</v>
      </c>
      <c r="C56" s="26">
        <v>1</v>
      </c>
      <c r="D56" s="25" t="s">
        <v>2</v>
      </c>
      <c r="E56" s="27" t="s">
        <v>11</v>
      </c>
      <c r="F56" s="28">
        <v>800</v>
      </c>
      <c r="G56" s="29">
        <f>G57</f>
        <v>19</v>
      </c>
      <c r="H56" s="29">
        <f>H57</f>
        <v>19</v>
      </c>
      <c r="I56" s="29">
        <f>I57</f>
        <v>19</v>
      </c>
      <c r="J56" s="29"/>
      <c r="K56" s="29"/>
      <c r="L56" s="29"/>
      <c r="M56" s="29">
        <f t="shared" si="2"/>
        <v>19</v>
      </c>
      <c r="N56" s="29">
        <f t="shared" si="3"/>
        <v>19</v>
      </c>
      <c r="O56" s="29">
        <f t="shared" si="4"/>
        <v>19</v>
      </c>
    </row>
    <row r="57" spans="1:15" x14ac:dyDescent="0.2">
      <c r="A57" s="22" t="s">
        <v>71</v>
      </c>
      <c r="B57" s="25" t="s">
        <v>174</v>
      </c>
      <c r="C57" s="26">
        <v>1</v>
      </c>
      <c r="D57" s="25" t="s">
        <v>2</v>
      </c>
      <c r="E57" s="27" t="s">
        <v>11</v>
      </c>
      <c r="F57" s="28">
        <v>850</v>
      </c>
      <c r="G57" s="29">
        <v>19</v>
      </c>
      <c r="H57" s="29">
        <v>19</v>
      </c>
      <c r="I57" s="29">
        <v>19</v>
      </c>
      <c r="J57" s="29"/>
      <c r="K57" s="29"/>
      <c r="L57" s="29"/>
      <c r="M57" s="29">
        <f t="shared" si="2"/>
        <v>19</v>
      </c>
      <c r="N57" s="29">
        <f t="shared" si="3"/>
        <v>19</v>
      </c>
      <c r="O57" s="29">
        <f t="shared" si="4"/>
        <v>19</v>
      </c>
    </row>
    <row r="58" spans="1:15" ht="22.5" x14ac:dyDescent="0.2">
      <c r="A58" s="22" t="s">
        <v>74</v>
      </c>
      <c r="B58" s="25" t="s">
        <v>174</v>
      </c>
      <c r="C58" s="26">
        <v>1</v>
      </c>
      <c r="D58" s="25" t="s">
        <v>2</v>
      </c>
      <c r="E58" s="27" t="s">
        <v>70</v>
      </c>
      <c r="F58" s="28" t="s">
        <v>7</v>
      </c>
      <c r="G58" s="29">
        <f>G59+G61+G63</f>
        <v>9604.7000000000007</v>
      </c>
      <c r="H58" s="29">
        <f>H59+H61+H63</f>
        <v>9888.5999999999985</v>
      </c>
      <c r="I58" s="29">
        <f>I59+I61+I63</f>
        <v>10244.099999999999</v>
      </c>
      <c r="J58" s="29"/>
      <c r="K58" s="29"/>
      <c r="L58" s="29"/>
      <c r="M58" s="29">
        <f t="shared" si="2"/>
        <v>9604.7000000000007</v>
      </c>
      <c r="N58" s="29">
        <f t="shared" si="3"/>
        <v>9888.5999999999985</v>
      </c>
      <c r="O58" s="29">
        <f t="shared" si="4"/>
        <v>10244.099999999999</v>
      </c>
    </row>
    <row r="59" spans="1:15" ht="45" x14ac:dyDescent="0.2">
      <c r="A59" s="22" t="s">
        <v>6</v>
      </c>
      <c r="B59" s="25" t="s">
        <v>174</v>
      </c>
      <c r="C59" s="26">
        <v>1</v>
      </c>
      <c r="D59" s="25" t="s">
        <v>2</v>
      </c>
      <c r="E59" s="27" t="s">
        <v>70</v>
      </c>
      <c r="F59" s="28">
        <v>100</v>
      </c>
      <c r="G59" s="29">
        <f>G60</f>
        <v>8859.5</v>
      </c>
      <c r="H59" s="29">
        <f>H60</f>
        <v>9143.2999999999993</v>
      </c>
      <c r="I59" s="29">
        <f>I60</f>
        <v>9498.7999999999993</v>
      </c>
      <c r="J59" s="29"/>
      <c r="K59" s="29"/>
      <c r="L59" s="29"/>
      <c r="M59" s="29">
        <f t="shared" si="2"/>
        <v>8859.5</v>
      </c>
      <c r="N59" s="29">
        <f t="shared" si="3"/>
        <v>9143.2999999999993</v>
      </c>
      <c r="O59" s="29">
        <f t="shared" si="4"/>
        <v>9498.7999999999993</v>
      </c>
    </row>
    <row r="60" spans="1:15" x14ac:dyDescent="0.2">
      <c r="A60" s="22" t="s">
        <v>73</v>
      </c>
      <c r="B60" s="25" t="s">
        <v>174</v>
      </c>
      <c r="C60" s="26">
        <v>1</v>
      </c>
      <c r="D60" s="25" t="s">
        <v>2</v>
      </c>
      <c r="E60" s="27" t="s">
        <v>70</v>
      </c>
      <c r="F60" s="28">
        <v>110</v>
      </c>
      <c r="G60" s="29">
        <v>8859.5</v>
      </c>
      <c r="H60" s="29">
        <v>9143.2999999999993</v>
      </c>
      <c r="I60" s="29">
        <v>9498.7999999999993</v>
      </c>
      <c r="J60" s="29"/>
      <c r="K60" s="29"/>
      <c r="L60" s="29"/>
      <c r="M60" s="29">
        <f t="shared" si="2"/>
        <v>8859.5</v>
      </c>
      <c r="N60" s="29">
        <f t="shared" si="3"/>
        <v>9143.2999999999993</v>
      </c>
      <c r="O60" s="29">
        <f t="shared" si="4"/>
        <v>9498.7999999999993</v>
      </c>
    </row>
    <row r="61" spans="1:15" ht="22.5" x14ac:dyDescent="0.2">
      <c r="A61" s="22" t="s">
        <v>14</v>
      </c>
      <c r="B61" s="25" t="s">
        <v>174</v>
      </c>
      <c r="C61" s="26">
        <v>1</v>
      </c>
      <c r="D61" s="25" t="s">
        <v>2</v>
      </c>
      <c r="E61" s="27" t="s">
        <v>70</v>
      </c>
      <c r="F61" s="28">
        <v>200</v>
      </c>
      <c r="G61" s="29">
        <f>G62</f>
        <v>665.2</v>
      </c>
      <c r="H61" s="29">
        <f>H62</f>
        <v>665.3</v>
      </c>
      <c r="I61" s="29">
        <f>I62</f>
        <v>665.3</v>
      </c>
      <c r="J61" s="29"/>
      <c r="K61" s="29"/>
      <c r="L61" s="29"/>
      <c r="M61" s="29">
        <f t="shared" si="2"/>
        <v>665.2</v>
      </c>
      <c r="N61" s="29">
        <f t="shared" si="3"/>
        <v>665.3</v>
      </c>
      <c r="O61" s="29">
        <f t="shared" si="4"/>
        <v>665.3</v>
      </c>
    </row>
    <row r="62" spans="1:15" ht="22.5" x14ac:dyDescent="0.2">
      <c r="A62" s="22" t="s">
        <v>13</v>
      </c>
      <c r="B62" s="25" t="s">
        <v>174</v>
      </c>
      <c r="C62" s="26">
        <v>1</v>
      </c>
      <c r="D62" s="25" t="s">
        <v>2</v>
      </c>
      <c r="E62" s="27" t="s">
        <v>70</v>
      </c>
      <c r="F62" s="28">
        <v>240</v>
      </c>
      <c r="G62" s="29">
        <v>665.2</v>
      </c>
      <c r="H62" s="29">
        <v>665.3</v>
      </c>
      <c r="I62" s="29">
        <v>665.3</v>
      </c>
      <c r="J62" s="29"/>
      <c r="K62" s="29"/>
      <c r="L62" s="29"/>
      <c r="M62" s="29">
        <f t="shared" si="2"/>
        <v>665.2</v>
      </c>
      <c r="N62" s="29">
        <f t="shared" si="3"/>
        <v>665.3</v>
      </c>
      <c r="O62" s="29">
        <f t="shared" si="4"/>
        <v>665.3</v>
      </c>
    </row>
    <row r="63" spans="1:15" x14ac:dyDescent="0.2">
      <c r="A63" s="22" t="s">
        <v>72</v>
      </c>
      <c r="B63" s="25" t="s">
        <v>174</v>
      </c>
      <c r="C63" s="26">
        <v>1</v>
      </c>
      <c r="D63" s="25" t="s">
        <v>2</v>
      </c>
      <c r="E63" s="27" t="s">
        <v>70</v>
      </c>
      <c r="F63" s="28">
        <v>800</v>
      </c>
      <c r="G63" s="29">
        <f>G64</f>
        <v>80</v>
      </c>
      <c r="H63" s="29">
        <f>H64</f>
        <v>80</v>
      </c>
      <c r="I63" s="29">
        <f>I64</f>
        <v>80</v>
      </c>
      <c r="J63" s="29"/>
      <c r="K63" s="29"/>
      <c r="L63" s="29"/>
      <c r="M63" s="29">
        <f t="shared" si="2"/>
        <v>80</v>
      </c>
      <c r="N63" s="29">
        <f t="shared" si="3"/>
        <v>80</v>
      </c>
      <c r="O63" s="29">
        <f t="shared" si="4"/>
        <v>80</v>
      </c>
    </row>
    <row r="64" spans="1:15" x14ac:dyDescent="0.2">
      <c r="A64" s="22" t="s">
        <v>71</v>
      </c>
      <c r="B64" s="25" t="s">
        <v>174</v>
      </c>
      <c r="C64" s="26">
        <v>1</v>
      </c>
      <c r="D64" s="25" t="s">
        <v>2</v>
      </c>
      <c r="E64" s="27" t="s">
        <v>70</v>
      </c>
      <c r="F64" s="28">
        <v>850</v>
      </c>
      <c r="G64" s="29">
        <v>80</v>
      </c>
      <c r="H64" s="29">
        <v>80</v>
      </c>
      <c r="I64" s="29">
        <v>80</v>
      </c>
      <c r="J64" s="29"/>
      <c r="K64" s="29"/>
      <c r="L64" s="29"/>
      <c r="M64" s="29">
        <f t="shared" si="2"/>
        <v>80</v>
      </c>
      <c r="N64" s="29">
        <f t="shared" si="3"/>
        <v>80</v>
      </c>
      <c r="O64" s="29">
        <f t="shared" si="4"/>
        <v>80</v>
      </c>
    </row>
    <row r="65" spans="1:15" ht="45" x14ac:dyDescent="0.2">
      <c r="A65" s="22" t="s">
        <v>360</v>
      </c>
      <c r="B65" s="25">
        <v>2</v>
      </c>
      <c r="C65" s="26">
        <v>1</v>
      </c>
      <c r="D65" s="25">
        <v>0</v>
      </c>
      <c r="E65" s="27">
        <v>80310</v>
      </c>
      <c r="F65" s="28"/>
      <c r="G65" s="29">
        <f>G66</f>
        <v>4400</v>
      </c>
      <c r="H65" s="29">
        <f t="shared" ref="H65:I66" si="31">H66</f>
        <v>0</v>
      </c>
      <c r="I65" s="29">
        <f t="shared" si="31"/>
        <v>0</v>
      </c>
      <c r="J65" s="29"/>
      <c r="K65" s="29"/>
      <c r="L65" s="29"/>
      <c r="M65" s="29">
        <f t="shared" si="2"/>
        <v>4400</v>
      </c>
      <c r="N65" s="29">
        <f t="shared" si="3"/>
        <v>0</v>
      </c>
      <c r="O65" s="29">
        <f t="shared" si="4"/>
        <v>0</v>
      </c>
    </row>
    <row r="66" spans="1:15" ht="22.5" x14ac:dyDescent="0.2">
      <c r="A66" s="22" t="s">
        <v>103</v>
      </c>
      <c r="B66" s="25">
        <v>2</v>
      </c>
      <c r="C66" s="26">
        <v>1</v>
      </c>
      <c r="D66" s="25">
        <v>0</v>
      </c>
      <c r="E66" s="27">
        <v>80310</v>
      </c>
      <c r="F66" s="28">
        <v>400</v>
      </c>
      <c r="G66" s="29">
        <f>G67</f>
        <v>4400</v>
      </c>
      <c r="H66" s="29">
        <f t="shared" si="31"/>
        <v>0</v>
      </c>
      <c r="I66" s="29">
        <f t="shared" si="31"/>
        <v>0</v>
      </c>
      <c r="J66" s="29"/>
      <c r="K66" s="29"/>
      <c r="L66" s="29"/>
      <c r="M66" s="29">
        <f t="shared" si="2"/>
        <v>4400</v>
      </c>
      <c r="N66" s="29">
        <f t="shared" si="3"/>
        <v>0</v>
      </c>
      <c r="O66" s="29">
        <f t="shared" si="4"/>
        <v>0</v>
      </c>
    </row>
    <row r="67" spans="1:15" x14ac:dyDescent="0.2">
      <c r="A67" s="22" t="s">
        <v>102</v>
      </c>
      <c r="B67" s="25">
        <v>2</v>
      </c>
      <c r="C67" s="26">
        <v>1</v>
      </c>
      <c r="D67" s="25">
        <v>0</v>
      </c>
      <c r="E67" s="27">
        <v>80310</v>
      </c>
      <c r="F67" s="28">
        <v>410</v>
      </c>
      <c r="G67" s="29">
        <v>4400</v>
      </c>
      <c r="H67" s="29">
        <v>0</v>
      </c>
      <c r="I67" s="29">
        <v>0</v>
      </c>
      <c r="J67" s="29"/>
      <c r="K67" s="29"/>
      <c r="L67" s="29"/>
      <c r="M67" s="29">
        <f t="shared" si="2"/>
        <v>4400</v>
      </c>
      <c r="N67" s="29">
        <f t="shared" si="3"/>
        <v>0</v>
      </c>
      <c r="O67" s="29">
        <f t="shared" si="4"/>
        <v>0</v>
      </c>
    </row>
    <row r="68" spans="1:15" ht="33.75" x14ac:dyDescent="0.2">
      <c r="A68" s="22" t="s">
        <v>358</v>
      </c>
      <c r="B68" s="25" t="s">
        <v>174</v>
      </c>
      <c r="C68" s="26">
        <v>1</v>
      </c>
      <c r="D68" s="25" t="s">
        <v>2</v>
      </c>
      <c r="E68" s="27">
        <v>80320</v>
      </c>
      <c r="F68" s="28"/>
      <c r="G68" s="29">
        <f>G69</f>
        <v>4100</v>
      </c>
      <c r="H68" s="29">
        <f t="shared" ref="H68:I69" si="32">H69</f>
        <v>0</v>
      </c>
      <c r="I68" s="29">
        <f t="shared" si="32"/>
        <v>0</v>
      </c>
      <c r="J68" s="29"/>
      <c r="K68" s="29"/>
      <c r="L68" s="29"/>
      <c r="M68" s="29">
        <f t="shared" si="2"/>
        <v>4100</v>
      </c>
      <c r="N68" s="29">
        <f t="shared" si="3"/>
        <v>0</v>
      </c>
      <c r="O68" s="29">
        <f t="shared" si="4"/>
        <v>0</v>
      </c>
    </row>
    <row r="69" spans="1:15" ht="22.5" x14ac:dyDescent="0.2">
      <c r="A69" s="22" t="s">
        <v>103</v>
      </c>
      <c r="B69" s="25" t="s">
        <v>174</v>
      </c>
      <c r="C69" s="26">
        <v>1</v>
      </c>
      <c r="D69" s="25" t="s">
        <v>2</v>
      </c>
      <c r="E69" s="27">
        <v>80320</v>
      </c>
      <c r="F69" s="28">
        <v>400</v>
      </c>
      <c r="G69" s="29">
        <f>G70</f>
        <v>4100</v>
      </c>
      <c r="H69" s="29">
        <f t="shared" si="32"/>
        <v>0</v>
      </c>
      <c r="I69" s="29">
        <f t="shared" si="32"/>
        <v>0</v>
      </c>
      <c r="J69" s="29"/>
      <c r="K69" s="29"/>
      <c r="L69" s="29"/>
      <c r="M69" s="29">
        <f t="shared" si="2"/>
        <v>4100</v>
      </c>
      <c r="N69" s="29">
        <f t="shared" si="3"/>
        <v>0</v>
      </c>
      <c r="O69" s="29">
        <f t="shared" si="4"/>
        <v>0</v>
      </c>
    </row>
    <row r="70" spans="1:15" x14ac:dyDescent="0.2">
      <c r="A70" s="22" t="s">
        <v>102</v>
      </c>
      <c r="B70" s="25" t="s">
        <v>174</v>
      </c>
      <c r="C70" s="26">
        <v>1</v>
      </c>
      <c r="D70" s="25" t="s">
        <v>2</v>
      </c>
      <c r="E70" s="27">
        <v>80320</v>
      </c>
      <c r="F70" s="28">
        <v>410</v>
      </c>
      <c r="G70" s="29">
        <v>4100</v>
      </c>
      <c r="H70" s="29">
        <v>0</v>
      </c>
      <c r="I70" s="29">
        <v>0</v>
      </c>
      <c r="J70" s="29"/>
      <c r="K70" s="29"/>
      <c r="L70" s="29"/>
      <c r="M70" s="29">
        <f t="shared" si="2"/>
        <v>4100</v>
      </c>
      <c r="N70" s="29">
        <f t="shared" si="3"/>
        <v>0</v>
      </c>
      <c r="O70" s="29">
        <f t="shared" si="4"/>
        <v>0</v>
      </c>
    </row>
    <row r="71" spans="1:15" x14ac:dyDescent="0.2">
      <c r="A71" s="22" t="s">
        <v>247</v>
      </c>
      <c r="B71" s="25" t="s">
        <v>174</v>
      </c>
      <c r="C71" s="26">
        <v>1</v>
      </c>
      <c r="D71" s="25" t="s">
        <v>2</v>
      </c>
      <c r="E71" s="27" t="s">
        <v>246</v>
      </c>
      <c r="F71" s="28" t="s">
        <v>7</v>
      </c>
      <c r="G71" s="29">
        <f t="shared" ref="G71:I71" si="33">G72</f>
        <v>9900</v>
      </c>
      <c r="H71" s="29">
        <f t="shared" si="33"/>
        <v>10310</v>
      </c>
      <c r="I71" s="29">
        <f t="shared" si="33"/>
        <v>10750</v>
      </c>
      <c r="J71" s="29"/>
      <c r="K71" s="29"/>
      <c r="L71" s="29"/>
      <c r="M71" s="29">
        <f t="shared" si="2"/>
        <v>9900</v>
      </c>
      <c r="N71" s="29">
        <f t="shared" si="3"/>
        <v>10310</v>
      </c>
      <c r="O71" s="29">
        <f t="shared" si="4"/>
        <v>10750</v>
      </c>
    </row>
    <row r="72" spans="1:15" ht="22.5" x14ac:dyDescent="0.2">
      <c r="A72" s="22" t="s">
        <v>14</v>
      </c>
      <c r="B72" s="25" t="s">
        <v>174</v>
      </c>
      <c r="C72" s="26">
        <v>1</v>
      </c>
      <c r="D72" s="25" t="s">
        <v>2</v>
      </c>
      <c r="E72" s="27" t="s">
        <v>246</v>
      </c>
      <c r="F72" s="28">
        <v>200</v>
      </c>
      <c r="G72" s="29">
        <f t="shared" ref="G72:I72" si="34">G73</f>
        <v>9900</v>
      </c>
      <c r="H72" s="29">
        <f t="shared" si="34"/>
        <v>10310</v>
      </c>
      <c r="I72" s="29">
        <f t="shared" si="34"/>
        <v>10750</v>
      </c>
      <c r="J72" s="29"/>
      <c r="K72" s="29"/>
      <c r="L72" s="29"/>
      <c r="M72" s="29">
        <f t="shared" si="2"/>
        <v>9900</v>
      </c>
      <c r="N72" s="29">
        <f t="shared" si="3"/>
        <v>10310</v>
      </c>
      <c r="O72" s="29">
        <f t="shared" si="4"/>
        <v>10750</v>
      </c>
    </row>
    <row r="73" spans="1:15" ht="22.5" x14ac:dyDescent="0.2">
      <c r="A73" s="22" t="s">
        <v>13</v>
      </c>
      <c r="B73" s="25" t="s">
        <v>174</v>
      </c>
      <c r="C73" s="26">
        <v>1</v>
      </c>
      <c r="D73" s="25" t="s">
        <v>2</v>
      </c>
      <c r="E73" s="27" t="s">
        <v>246</v>
      </c>
      <c r="F73" s="28">
        <v>240</v>
      </c>
      <c r="G73" s="29">
        <v>9900</v>
      </c>
      <c r="H73" s="29">
        <v>10310</v>
      </c>
      <c r="I73" s="29">
        <v>10750</v>
      </c>
      <c r="J73" s="29"/>
      <c r="K73" s="29"/>
      <c r="L73" s="29"/>
      <c r="M73" s="29">
        <f t="shared" si="2"/>
        <v>9900</v>
      </c>
      <c r="N73" s="29">
        <f t="shared" si="3"/>
        <v>10310</v>
      </c>
      <c r="O73" s="29">
        <f t="shared" si="4"/>
        <v>10750</v>
      </c>
    </row>
    <row r="74" spans="1:15" x14ac:dyDescent="0.2">
      <c r="A74" s="22" t="s">
        <v>279</v>
      </c>
      <c r="B74" s="25" t="s">
        <v>174</v>
      </c>
      <c r="C74" s="26">
        <v>1</v>
      </c>
      <c r="D74" s="25" t="s">
        <v>2</v>
      </c>
      <c r="E74" s="27" t="s">
        <v>234</v>
      </c>
      <c r="F74" s="28" t="s">
        <v>7</v>
      </c>
      <c r="G74" s="29">
        <f>G75</f>
        <v>5204.8999999999996</v>
      </c>
      <c r="H74" s="29">
        <f t="shared" ref="H74:I74" si="35">H75</f>
        <v>0</v>
      </c>
      <c r="I74" s="29">
        <f t="shared" si="35"/>
        <v>0</v>
      </c>
      <c r="J74" s="29">
        <f>J75</f>
        <v>440</v>
      </c>
      <c r="K74" s="29"/>
      <c r="L74" s="29"/>
      <c r="M74" s="29">
        <f t="shared" si="2"/>
        <v>5644.9</v>
      </c>
      <c r="N74" s="29">
        <f t="shared" si="3"/>
        <v>0</v>
      </c>
      <c r="O74" s="29">
        <f t="shared" si="4"/>
        <v>0</v>
      </c>
    </row>
    <row r="75" spans="1:15" x14ac:dyDescent="0.2">
      <c r="A75" s="22" t="s">
        <v>29</v>
      </c>
      <c r="B75" s="25" t="s">
        <v>174</v>
      </c>
      <c r="C75" s="26">
        <v>1</v>
      </c>
      <c r="D75" s="25" t="s">
        <v>2</v>
      </c>
      <c r="E75" s="27" t="s">
        <v>234</v>
      </c>
      <c r="F75" s="28">
        <v>500</v>
      </c>
      <c r="G75" s="29">
        <f t="shared" ref="G75:I75" si="36">G76</f>
        <v>5204.8999999999996</v>
      </c>
      <c r="H75" s="29">
        <f t="shared" si="36"/>
        <v>0</v>
      </c>
      <c r="I75" s="29">
        <f t="shared" si="36"/>
        <v>0</v>
      </c>
      <c r="J75" s="29">
        <f>J76</f>
        <v>440</v>
      </c>
      <c r="K75" s="29"/>
      <c r="L75" s="29"/>
      <c r="M75" s="29">
        <f t="shared" si="2"/>
        <v>5644.9</v>
      </c>
      <c r="N75" s="29">
        <f t="shared" si="3"/>
        <v>0</v>
      </c>
      <c r="O75" s="29">
        <f t="shared" si="4"/>
        <v>0</v>
      </c>
    </row>
    <row r="76" spans="1:15" x14ac:dyDescent="0.2">
      <c r="A76" s="22" t="s">
        <v>28</v>
      </c>
      <c r="B76" s="25" t="s">
        <v>174</v>
      </c>
      <c r="C76" s="26">
        <v>1</v>
      </c>
      <c r="D76" s="25" t="s">
        <v>2</v>
      </c>
      <c r="E76" s="27" t="s">
        <v>234</v>
      </c>
      <c r="F76" s="28">
        <v>540</v>
      </c>
      <c r="G76" s="29">
        <v>5204.8999999999996</v>
      </c>
      <c r="H76" s="29">
        <v>0</v>
      </c>
      <c r="I76" s="29">
        <v>0</v>
      </c>
      <c r="J76" s="29">
        <v>440</v>
      </c>
      <c r="K76" s="29"/>
      <c r="L76" s="29"/>
      <c r="M76" s="29">
        <f t="shared" si="2"/>
        <v>5644.9</v>
      </c>
      <c r="N76" s="29">
        <f t="shared" si="3"/>
        <v>0</v>
      </c>
      <c r="O76" s="29">
        <f t="shared" si="4"/>
        <v>0</v>
      </c>
    </row>
    <row r="77" spans="1:15" ht="67.5" x14ac:dyDescent="0.2">
      <c r="A77" s="22" t="s">
        <v>369</v>
      </c>
      <c r="B77" s="25" t="s">
        <v>174</v>
      </c>
      <c r="C77" s="26">
        <v>1</v>
      </c>
      <c r="D77" s="25" t="s">
        <v>2</v>
      </c>
      <c r="E77" s="27" t="s">
        <v>229</v>
      </c>
      <c r="F77" s="28"/>
      <c r="G77" s="29">
        <f>G78</f>
        <v>11813.9</v>
      </c>
      <c r="H77" s="29">
        <f t="shared" ref="H77:I78" si="37">H78</f>
        <v>11813.9</v>
      </c>
      <c r="I77" s="29">
        <f t="shared" si="37"/>
        <v>11813.9</v>
      </c>
      <c r="J77" s="29"/>
      <c r="K77" s="29"/>
      <c r="L77" s="29"/>
      <c r="M77" s="29">
        <f t="shared" si="2"/>
        <v>11813.9</v>
      </c>
      <c r="N77" s="29">
        <f t="shared" si="3"/>
        <v>11813.9</v>
      </c>
      <c r="O77" s="29">
        <f t="shared" si="4"/>
        <v>11813.9</v>
      </c>
    </row>
    <row r="78" spans="1:15" x14ac:dyDescent="0.2">
      <c r="A78" s="22" t="s">
        <v>29</v>
      </c>
      <c r="B78" s="25" t="s">
        <v>174</v>
      </c>
      <c r="C78" s="26">
        <v>1</v>
      </c>
      <c r="D78" s="25" t="s">
        <v>2</v>
      </c>
      <c r="E78" s="27" t="s">
        <v>229</v>
      </c>
      <c r="F78" s="28">
        <v>500</v>
      </c>
      <c r="G78" s="29">
        <f>G79</f>
        <v>11813.9</v>
      </c>
      <c r="H78" s="29">
        <f t="shared" si="37"/>
        <v>11813.9</v>
      </c>
      <c r="I78" s="29">
        <f t="shared" si="37"/>
        <v>11813.9</v>
      </c>
      <c r="J78" s="29"/>
      <c r="K78" s="29"/>
      <c r="L78" s="29"/>
      <c r="M78" s="29">
        <f t="shared" si="2"/>
        <v>11813.9</v>
      </c>
      <c r="N78" s="29">
        <f t="shared" si="3"/>
        <v>11813.9</v>
      </c>
      <c r="O78" s="29">
        <f t="shared" si="4"/>
        <v>11813.9</v>
      </c>
    </row>
    <row r="79" spans="1:15" x14ac:dyDescent="0.2">
      <c r="A79" s="22" t="s">
        <v>28</v>
      </c>
      <c r="B79" s="25" t="s">
        <v>174</v>
      </c>
      <c r="C79" s="26">
        <v>1</v>
      </c>
      <c r="D79" s="25" t="s">
        <v>2</v>
      </c>
      <c r="E79" s="27" t="s">
        <v>229</v>
      </c>
      <c r="F79" s="28">
        <v>540</v>
      </c>
      <c r="G79" s="29">
        <v>11813.9</v>
      </c>
      <c r="H79" s="29">
        <v>11813.9</v>
      </c>
      <c r="I79" s="29">
        <v>11813.9</v>
      </c>
      <c r="J79" s="29"/>
      <c r="K79" s="29"/>
      <c r="L79" s="29"/>
      <c r="M79" s="29">
        <f t="shared" si="2"/>
        <v>11813.9</v>
      </c>
      <c r="N79" s="29">
        <f t="shared" si="3"/>
        <v>11813.9</v>
      </c>
      <c r="O79" s="29">
        <f t="shared" si="4"/>
        <v>11813.9</v>
      </c>
    </row>
    <row r="80" spans="1:15" ht="45" x14ac:dyDescent="0.2">
      <c r="A80" s="22" t="s">
        <v>281</v>
      </c>
      <c r="B80" s="25" t="s">
        <v>174</v>
      </c>
      <c r="C80" s="26">
        <v>1</v>
      </c>
      <c r="D80" s="25" t="s">
        <v>2</v>
      </c>
      <c r="E80" s="27" t="s">
        <v>228</v>
      </c>
      <c r="F80" s="28" t="s">
        <v>7</v>
      </c>
      <c r="G80" s="29">
        <f t="shared" ref="G80:I80" si="38">G81</f>
        <v>16542.400000000001</v>
      </c>
      <c r="H80" s="29">
        <f t="shared" si="38"/>
        <v>16542.400000000001</v>
      </c>
      <c r="I80" s="29">
        <f t="shared" si="38"/>
        <v>16542.400000000001</v>
      </c>
      <c r="J80" s="29"/>
      <c r="K80" s="29"/>
      <c r="L80" s="29"/>
      <c r="M80" s="29">
        <f t="shared" si="2"/>
        <v>16542.400000000001</v>
      </c>
      <c r="N80" s="29">
        <f t="shared" si="3"/>
        <v>16542.400000000001</v>
      </c>
      <c r="O80" s="29">
        <f t="shared" si="4"/>
        <v>16542.400000000001</v>
      </c>
    </row>
    <row r="81" spans="1:15" x14ac:dyDescent="0.2">
      <c r="A81" s="22" t="s">
        <v>29</v>
      </c>
      <c r="B81" s="25" t="s">
        <v>174</v>
      </c>
      <c r="C81" s="26">
        <v>1</v>
      </c>
      <c r="D81" s="25" t="s">
        <v>2</v>
      </c>
      <c r="E81" s="27" t="s">
        <v>228</v>
      </c>
      <c r="F81" s="28">
        <v>500</v>
      </c>
      <c r="G81" s="29">
        <f t="shared" ref="G81:I81" si="39">G82</f>
        <v>16542.400000000001</v>
      </c>
      <c r="H81" s="29">
        <f t="shared" si="39"/>
        <v>16542.400000000001</v>
      </c>
      <c r="I81" s="29">
        <f t="shared" si="39"/>
        <v>16542.400000000001</v>
      </c>
      <c r="J81" s="29"/>
      <c r="K81" s="29"/>
      <c r="L81" s="29"/>
      <c r="M81" s="29">
        <f t="shared" si="2"/>
        <v>16542.400000000001</v>
      </c>
      <c r="N81" s="29">
        <f t="shared" si="3"/>
        <v>16542.400000000001</v>
      </c>
      <c r="O81" s="29">
        <f t="shared" si="4"/>
        <v>16542.400000000001</v>
      </c>
    </row>
    <row r="82" spans="1:15" x14ac:dyDescent="0.2">
      <c r="A82" s="22" t="s">
        <v>28</v>
      </c>
      <c r="B82" s="25" t="s">
        <v>174</v>
      </c>
      <c r="C82" s="26">
        <v>1</v>
      </c>
      <c r="D82" s="25" t="s">
        <v>2</v>
      </c>
      <c r="E82" s="27" t="s">
        <v>228</v>
      </c>
      <c r="F82" s="28">
        <v>540</v>
      </c>
      <c r="G82" s="29">
        <v>16542.400000000001</v>
      </c>
      <c r="H82" s="29">
        <v>16542.400000000001</v>
      </c>
      <c r="I82" s="29">
        <v>16542.400000000001</v>
      </c>
      <c r="J82" s="29"/>
      <c r="K82" s="29"/>
      <c r="L82" s="29"/>
      <c r="M82" s="29">
        <f t="shared" si="2"/>
        <v>16542.400000000001</v>
      </c>
      <c r="N82" s="29">
        <f t="shared" si="3"/>
        <v>16542.400000000001</v>
      </c>
      <c r="O82" s="29">
        <f t="shared" si="4"/>
        <v>16542.400000000001</v>
      </c>
    </row>
    <row r="83" spans="1:15" ht="22.5" x14ac:dyDescent="0.2">
      <c r="A83" s="33" t="s">
        <v>394</v>
      </c>
      <c r="B83" s="25">
        <v>2</v>
      </c>
      <c r="C83" s="26">
        <v>1</v>
      </c>
      <c r="D83" s="25">
        <v>0</v>
      </c>
      <c r="E83" s="27" t="s">
        <v>393</v>
      </c>
      <c r="F83" s="28"/>
      <c r="G83" s="29"/>
      <c r="H83" s="29"/>
      <c r="I83" s="29"/>
      <c r="J83" s="29">
        <f>J84</f>
        <v>4606.3599999999997</v>
      </c>
      <c r="K83" s="29">
        <v>0</v>
      </c>
      <c r="L83" s="29">
        <v>0</v>
      </c>
      <c r="M83" s="29">
        <f>M84</f>
        <v>4606.3599999999997</v>
      </c>
      <c r="N83" s="29">
        <f t="shared" ref="N83:O84" si="40">N84</f>
        <v>0</v>
      </c>
      <c r="O83" s="29">
        <f t="shared" si="40"/>
        <v>0</v>
      </c>
    </row>
    <row r="84" spans="1:15" x14ac:dyDescent="0.2">
      <c r="A84" s="22" t="s">
        <v>29</v>
      </c>
      <c r="B84" s="25">
        <v>2</v>
      </c>
      <c r="C84" s="26">
        <v>1</v>
      </c>
      <c r="D84" s="25">
        <v>0</v>
      </c>
      <c r="E84" s="27" t="s">
        <v>393</v>
      </c>
      <c r="F84" s="28">
        <v>500</v>
      </c>
      <c r="G84" s="29"/>
      <c r="H84" s="29"/>
      <c r="I84" s="29"/>
      <c r="J84" s="29">
        <f>J85</f>
        <v>4606.3599999999997</v>
      </c>
      <c r="K84" s="29">
        <v>0</v>
      </c>
      <c r="L84" s="29">
        <v>0</v>
      </c>
      <c r="M84" s="29">
        <f>M85</f>
        <v>4606.3599999999997</v>
      </c>
      <c r="N84" s="29">
        <f t="shared" si="40"/>
        <v>0</v>
      </c>
      <c r="O84" s="29">
        <f t="shared" si="40"/>
        <v>0</v>
      </c>
    </row>
    <row r="85" spans="1:15" x14ac:dyDescent="0.2">
      <c r="A85" s="22" t="s">
        <v>28</v>
      </c>
      <c r="B85" s="25">
        <v>2</v>
      </c>
      <c r="C85" s="26">
        <v>1</v>
      </c>
      <c r="D85" s="25">
        <v>0</v>
      </c>
      <c r="E85" s="27" t="s">
        <v>393</v>
      </c>
      <c r="F85" s="28">
        <v>540</v>
      </c>
      <c r="G85" s="29"/>
      <c r="H85" s="29"/>
      <c r="I85" s="29"/>
      <c r="J85" s="29">
        <f>3299.18+1307.18</f>
        <v>4606.3599999999997</v>
      </c>
      <c r="K85" s="29">
        <v>0</v>
      </c>
      <c r="L85" s="29">
        <v>0</v>
      </c>
      <c r="M85" s="29">
        <f>G85+J85</f>
        <v>4606.3599999999997</v>
      </c>
      <c r="N85" s="29">
        <f t="shared" ref="N85:O85" si="41">H85+K85</f>
        <v>0</v>
      </c>
      <c r="O85" s="29">
        <f t="shared" si="41"/>
        <v>0</v>
      </c>
    </row>
    <row r="86" spans="1:15" x14ac:dyDescent="0.2">
      <c r="A86" s="32" t="s">
        <v>375</v>
      </c>
      <c r="B86" s="25" t="s">
        <v>174</v>
      </c>
      <c r="C86" s="26">
        <v>2</v>
      </c>
      <c r="D86" s="25" t="s">
        <v>2</v>
      </c>
      <c r="E86" s="65" t="s">
        <v>9</v>
      </c>
      <c r="F86" s="35"/>
      <c r="G86" s="66">
        <f>G90+G87</f>
        <v>1981.9</v>
      </c>
      <c r="H86" s="66">
        <f t="shared" ref="H86:I86" si="42">H90+H87</f>
        <v>1981.9</v>
      </c>
      <c r="I86" s="66">
        <f t="shared" si="42"/>
        <v>1981.9</v>
      </c>
      <c r="J86" s="66"/>
      <c r="K86" s="66"/>
      <c r="L86" s="66"/>
      <c r="M86" s="66">
        <f t="shared" ref="M86:M149" si="43">G86+J86</f>
        <v>1981.9</v>
      </c>
      <c r="N86" s="66">
        <f t="shared" ref="N86:N149" si="44">H86+K86</f>
        <v>1981.9</v>
      </c>
      <c r="O86" s="66">
        <f t="shared" ref="O86:O149" si="45">I86+L86</f>
        <v>1981.9</v>
      </c>
    </row>
    <row r="87" spans="1:15" ht="22.5" x14ac:dyDescent="0.2">
      <c r="A87" s="22" t="s">
        <v>232</v>
      </c>
      <c r="B87" s="25" t="s">
        <v>174</v>
      </c>
      <c r="C87" s="26">
        <v>2</v>
      </c>
      <c r="D87" s="25" t="s">
        <v>2</v>
      </c>
      <c r="E87" s="27" t="s">
        <v>231</v>
      </c>
      <c r="F87" s="28" t="s">
        <v>7</v>
      </c>
      <c r="G87" s="29">
        <f>G88</f>
        <v>80</v>
      </c>
      <c r="H87" s="29">
        <f t="shared" ref="H87:I88" si="46">H88</f>
        <v>80</v>
      </c>
      <c r="I87" s="29">
        <f t="shared" si="46"/>
        <v>80</v>
      </c>
      <c r="J87" s="29"/>
      <c r="K87" s="29"/>
      <c r="L87" s="29"/>
      <c r="M87" s="29">
        <f t="shared" si="43"/>
        <v>80</v>
      </c>
      <c r="N87" s="29">
        <f t="shared" si="44"/>
        <v>80</v>
      </c>
      <c r="O87" s="29">
        <f t="shared" si="45"/>
        <v>80</v>
      </c>
    </row>
    <row r="88" spans="1:15" ht="22.5" x14ac:dyDescent="0.2">
      <c r="A88" s="22" t="s">
        <v>14</v>
      </c>
      <c r="B88" s="25" t="s">
        <v>174</v>
      </c>
      <c r="C88" s="26">
        <v>2</v>
      </c>
      <c r="D88" s="25" t="s">
        <v>2</v>
      </c>
      <c r="E88" s="27" t="s">
        <v>231</v>
      </c>
      <c r="F88" s="28">
        <v>200</v>
      </c>
      <c r="G88" s="29">
        <f>G89</f>
        <v>80</v>
      </c>
      <c r="H88" s="29">
        <f t="shared" si="46"/>
        <v>80</v>
      </c>
      <c r="I88" s="29">
        <f t="shared" si="46"/>
        <v>80</v>
      </c>
      <c r="J88" s="29"/>
      <c r="K88" s="29"/>
      <c r="L88" s="29"/>
      <c r="M88" s="29">
        <f t="shared" si="43"/>
        <v>80</v>
      </c>
      <c r="N88" s="29">
        <f t="shared" si="44"/>
        <v>80</v>
      </c>
      <c r="O88" s="29">
        <f t="shared" si="45"/>
        <v>80</v>
      </c>
    </row>
    <row r="89" spans="1:15" ht="22.5" x14ac:dyDescent="0.2">
      <c r="A89" s="22" t="s">
        <v>13</v>
      </c>
      <c r="B89" s="25" t="s">
        <v>174</v>
      </c>
      <c r="C89" s="26">
        <v>2</v>
      </c>
      <c r="D89" s="25" t="s">
        <v>2</v>
      </c>
      <c r="E89" s="27" t="s">
        <v>231</v>
      </c>
      <c r="F89" s="28">
        <v>240</v>
      </c>
      <c r="G89" s="29">
        <v>80</v>
      </c>
      <c r="H89" s="29">
        <v>80</v>
      </c>
      <c r="I89" s="29">
        <v>80</v>
      </c>
      <c r="J89" s="29"/>
      <c r="K89" s="29"/>
      <c r="L89" s="29"/>
      <c r="M89" s="29">
        <f t="shared" si="43"/>
        <v>80</v>
      </c>
      <c r="N89" s="29">
        <f t="shared" si="44"/>
        <v>80</v>
      </c>
      <c r="O89" s="29">
        <f t="shared" si="45"/>
        <v>80</v>
      </c>
    </row>
    <row r="90" spans="1:15" x14ac:dyDescent="0.2">
      <c r="A90" s="22" t="s">
        <v>367</v>
      </c>
      <c r="B90" s="25">
        <v>2</v>
      </c>
      <c r="C90" s="26">
        <v>2</v>
      </c>
      <c r="D90" s="25">
        <v>0</v>
      </c>
      <c r="E90" s="27">
        <v>88470</v>
      </c>
      <c r="F90" s="28"/>
      <c r="G90" s="29">
        <f t="shared" ref="G90:I90" si="47">G91</f>
        <v>1901.9</v>
      </c>
      <c r="H90" s="29">
        <f t="shared" si="47"/>
        <v>1901.9</v>
      </c>
      <c r="I90" s="29">
        <f t="shared" si="47"/>
        <v>1901.9</v>
      </c>
      <c r="J90" s="29"/>
      <c r="K90" s="29"/>
      <c r="L90" s="29"/>
      <c r="M90" s="29">
        <f t="shared" si="43"/>
        <v>1901.9</v>
      </c>
      <c r="N90" s="29">
        <f t="shared" si="44"/>
        <v>1901.9</v>
      </c>
      <c r="O90" s="29">
        <f t="shared" si="45"/>
        <v>1901.9</v>
      </c>
    </row>
    <row r="91" spans="1:15" x14ac:dyDescent="0.2">
      <c r="A91" s="22" t="s">
        <v>29</v>
      </c>
      <c r="B91" s="25">
        <v>2</v>
      </c>
      <c r="C91" s="26">
        <v>2</v>
      </c>
      <c r="D91" s="25">
        <v>0</v>
      </c>
      <c r="E91" s="27">
        <v>88470</v>
      </c>
      <c r="F91" s="28">
        <v>500</v>
      </c>
      <c r="G91" s="29">
        <f t="shared" ref="G91:I91" si="48">G92</f>
        <v>1901.9</v>
      </c>
      <c r="H91" s="29">
        <f t="shared" si="48"/>
        <v>1901.9</v>
      </c>
      <c r="I91" s="29">
        <f t="shared" si="48"/>
        <v>1901.9</v>
      </c>
      <c r="J91" s="29"/>
      <c r="K91" s="29"/>
      <c r="L91" s="29"/>
      <c r="M91" s="29">
        <f t="shared" si="43"/>
        <v>1901.9</v>
      </c>
      <c r="N91" s="29">
        <f t="shared" si="44"/>
        <v>1901.9</v>
      </c>
      <c r="O91" s="29">
        <f t="shared" si="45"/>
        <v>1901.9</v>
      </c>
    </row>
    <row r="92" spans="1:15" x14ac:dyDescent="0.2">
      <c r="A92" s="22" t="s">
        <v>28</v>
      </c>
      <c r="B92" s="25">
        <v>2</v>
      </c>
      <c r="C92" s="26">
        <v>2</v>
      </c>
      <c r="D92" s="25">
        <v>0</v>
      </c>
      <c r="E92" s="27">
        <v>88470</v>
      </c>
      <c r="F92" s="28">
        <v>540</v>
      </c>
      <c r="G92" s="29">
        <v>1901.9</v>
      </c>
      <c r="H92" s="29">
        <v>1901.9</v>
      </c>
      <c r="I92" s="29">
        <v>1901.9</v>
      </c>
      <c r="J92" s="29"/>
      <c r="K92" s="29"/>
      <c r="L92" s="29"/>
      <c r="M92" s="29">
        <f t="shared" si="43"/>
        <v>1901.9</v>
      </c>
      <c r="N92" s="29">
        <f t="shared" si="44"/>
        <v>1901.9</v>
      </c>
      <c r="O92" s="29">
        <f t="shared" si="45"/>
        <v>1901.9</v>
      </c>
    </row>
    <row r="93" spans="1:15" x14ac:dyDescent="0.2">
      <c r="A93" s="32" t="s">
        <v>338</v>
      </c>
      <c r="B93" s="25" t="s">
        <v>174</v>
      </c>
      <c r="C93" s="26">
        <v>3</v>
      </c>
      <c r="D93" s="25" t="s">
        <v>2</v>
      </c>
      <c r="E93" s="65" t="s">
        <v>9</v>
      </c>
      <c r="F93" s="35"/>
      <c r="G93" s="66">
        <f>G97+G94</f>
        <v>40375</v>
      </c>
      <c r="H93" s="66">
        <f t="shared" ref="H93:I93" si="49">H97+H94</f>
        <v>37340.199999999997</v>
      </c>
      <c r="I93" s="66">
        <f t="shared" si="49"/>
        <v>0</v>
      </c>
      <c r="J93" s="66">
        <f>J97</f>
        <v>-35017.5</v>
      </c>
      <c r="K93" s="66">
        <f>K97</f>
        <v>-33606.1</v>
      </c>
      <c r="L93" s="66"/>
      <c r="M93" s="66">
        <f t="shared" si="43"/>
        <v>5357.5</v>
      </c>
      <c r="N93" s="66">
        <f t="shared" si="44"/>
        <v>3734.0999999999985</v>
      </c>
      <c r="O93" s="66">
        <f t="shared" si="45"/>
        <v>0</v>
      </c>
    </row>
    <row r="94" spans="1:15" ht="45" x14ac:dyDescent="0.2">
      <c r="A94" s="22" t="s">
        <v>381</v>
      </c>
      <c r="B94" s="25">
        <v>2</v>
      </c>
      <c r="C94" s="26">
        <v>3</v>
      </c>
      <c r="D94" s="25" t="s">
        <v>2</v>
      </c>
      <c r="E94" s="27" t="s">
        <v>245</v>
      </c>
      <c r="F94" s="28" t="s">
        <v>7</v>
      </c>
      <c r="G94" s="29">
        <f t="shared" ref="G94:I94" si="50">G95</f>
        <v>1466.6</v>
      </c>
      <c r="H94" s="29">
        <f t="shared" si="50"/>
        <v>0</v>
      </c>
      <c r="I94" s="29">
        <f t="shared" si="50"/>
        <v>0</v>
      </c>
      <c r="J94" s="29"/>
      <c r="K94" s="29"/>
      <c r="L94" s="29"/>
      <c r="M94" s="29">
        <f t="shared" si="43"/>
        <v>1466.6</v>
      </c>
      <c r="N94" s="29">
        <f t="shared" si="44"/>
        <v>0</v>
      </c>
      <c r="O94" s="29">
        <f t="shared" si="45"/>
        <v>0</v>
      </c>
    </row>
    <row r="95" spans="1:15" x14ac:dyDescent="0.2">
      <c r="A95" s="22" t="s">
        <v>29</v>
      </c>
      <c r="B95" s="25">
        <v>2</v>
      </c>
      <c r="C95" s="26">
        <v>3</v>
      </c>
      <c r="D95" s="25" t="s">
        <v>2</v>
      </c>
      <c r="E95" s="27" t="s">
        <v>245</v>
      </c>
      <c r="F95" s="28">
        <v>500</v>
      </c>
      <c r="G95" s="29">
        <f t="shared" ref="G95:I95" si="51">G96</f>
        <v>1466.6</v>
      </c>
      <c r="H95" s="29">
        <f t="shared" si="51"/>
        <v>0</v>
      </c>
      <c r="I95" s="29">
        <f t="shared" si="51"/>
        <v>0</v>
      </c>
      <c r="J95" s="29"/>
      <c r="K95" s="29"/>
      <c r="L95" s="29"/>
      <c r="M95" s="29">
        <f t="shared" si="43"/>
        <v>1466.6</v>
      </c>
      <c r="N95" s="29">
        <f t="shared" si="44"/>
        <v>0</v>
      </c>
      <c r="O95" s="29">
        <f t="shared" si="45"/>
        <v>0</v>
      </c>
    </row>
    <row r="96" spans="1:15" x14ac:dyDescent="0.2">
      <c r="A96" s="22" t="s">
        <v>28</v>
      </c>
      <c r="B96" s="25">
        <v>2</v>
      </c>
      <c r="C96" s="26">
        <v>3</v>
      </c>
      <c r="D96" s="25" t="s">
        <v>2</v>
      </c>
      <c r="E96" s="27" t="s">
        <v>245</v>
      </c>
      <c r="F96" s="28">
        <v>540</v>
      </c>
      <c r="G96" s="29">
        <v>1466.6</v>
      </c>
      <c r="H96" s="29">
        <v>0</v>
      </c>
      <c r="I96" s="29">
        <v>0</v>
      </c>
      <c r="J96" s="29"/>
      <c r="K96" s="29"/>
      <c r="L96" s="29"/>
      <c r="M96" s="29">
        <f t="shared" si="43"/>
        <v>1466.6</v>
      </c>
      <c r="N96" s="29">
        <f t="shared" si="44"/>
        <v>0</v>
      </c>
      <c r="O96" s="29">
        <f t="shared" si="45"/>
        <v>0</v>
      </c>
    </row>
    <row r="97" spans="1:15" ht="67.5" x14ac:dyDescent="0.2">
      <c r="A97" s="22" t="s">
        <v>368</v>
      </c>
      <c r="B97" s="25" t="s">
        <v>174</v>
      </c>
      <c r="C97" s="26">
        <v>3</v>
      </c>
      <c r="D97" s="25" t="s">
        <v>2</v>
      </c>
      <c r="E97" s="27" t="s">
        <v>398</v>
      </c>
      <c r="F97" s="28" t="s">
        <v>7</v>
      </c>
      <c r="G97" s="29">
        <f>G98</f>
        <v>38908.400000000001</v>
      </c>
      <c r="H97" s="29">
        <f t="shared" ref="H97:I98" si="52">H98</f>
        <v>37340.199999999997</v>
      </c>
      <c r="I97" s="29">
        <f t="shared" si="52"/>
        <v>0</v>
      </c>
      <c r="J97" s="29">
        <f>J98</f>
        <v>-35017.5</v>
      </c>
      <c r="K97" s="29">
        <f>K98</f>
        <v>-33606.1</v>
      </c>
      <c r="L97" s="29"/>
      <c r="M97" s="29">
        <f t="shared" si="43"/>
        <v>3890.9000000000015</v>
      </c>
      <c r="N97" s="29">
        <f t="shared" si="44"/>
        <v>3734.0999999999985</v>
      </c>
      <c r="O97" s="29">
        <f t="shared" si="45"/>
        <v>0</v>
      </c>
    </row>
    <row r="98" spans="1:15" x14ac:dyDescent="0.2">
      <c r="A98" s="22" t="s">
        <v>29</v>
      </c>
      <c r="B98" s="25" t="s">
        <v>174</v>
      </c>
      <c r="C98" s="26">
        <v>3</v>
      </c>
      <c r="D98" s="25" t="s">
        <v>2</v>
      </c>
      <c r="E98" s="27" t="s">
        <v>398</v>
      </c>
      <c r="F98" s="28">
        <v>500</v>
      </c>
      <c r="G98" s="29">
        <f>G99</f>
        <v>38908.400000000001</v>
      </c>
      <c r="H98" s="29">
        <f t="shared" si="52"/>
        <v>37340.199999999997</v>
      </c>
      <c r="I98" s="29">
        <f t="shared" si="52"/>
        <v>0</v>
      </c>
      <c r="J98" s="29">
        <f>J99</f>
        <v>-35017.5</v>
      </c>
      <c r="K98" s="29">
        <f>K99</f>
        <v>-33606.1</v>
      </c>
      <c r="L98" s="29"/>
      <c r="M98" s="29">
        <f t="shared" si="43"/>
        <v>3890.9000000000015</v>
      </c>
      <c r="N98" s="29">
        <f t="shared" si="44"/>
        <v>3734.0999999999985</v>
      </c>
      <c r="O98" s="29">
        <f t="shared" si="45"/>
        <v>0</v>
      </c>
    </row>
    <row r="99" spans="1:15" x14ac:dyDescent="0.2">
      <c r="A99" s="22" t="s">
        <v>28</v>
      </c>
      <c r="B99" s="25" t="s">
        <v>174</v>
      </c>
      <c r="C99" s="26">
        <v>3</v>
      </c>
      <c r="D99" s="25" t="s">
        <v>2</v>
      </c>
      <c r="E99" s="27" t="s">
        <v>398</v>
      </c>
      <c r="F99" s="28">
        <v>540</v>
      </c>
      <c r="G99" s="29">
        <v>38908.400000000001</v>
      </c>
      <c r="H99" s="29">
        <v>37340.199999999997</v>
      </c>
      <c r="I99" s="29">
        <v>0</v>
      </c>
      <c r="J99" s="29">
        <f>-35017.5</f>
        <v>-35017.5</v>
      </c>
      <c r="K99" s="29">
        <f>-33606.1</f>
        <v>-33606.1</v>
      </c>
      <c r="L99" s="29"/>
      <c r="M99" s="29">
        <f t="shared" si="43"/>
        <v>3890.9000000000015</v>
      </c>
      <c r="N99" s="29">
        <f t="shared" si="44"/>
        <v>3734.0999999999985</v>
      </c>
      <c r="O99" s="29">
        <f t="shared" si="45"/>
        <v>0</v>
      </c>
    </row>
    <row r="100" spans="1:15" x14ac:dyDescent="0.2">
      <c r="A100" s="32" t="s">
        <v>376</v>
      </c>
      <c r="B100" s="25" t="s">
        <v>174</v>
      </c>
      <c r="C100" s="26">
        <v>4</v>
      </c>
      <c r="D100" s="25" t="s">
        <v>2</v>
      </c>
      <c r="E100" s="65" t="s">
        <v>9</v>
      </c>
      <c r="F100" s="35"/>
      <c r="G100" s="66">
        <f>G101</f>
        <v>0</v>
      </c>
      <c r="H100" s="66">
        <f t="shared" ref="H100:I100" si="53">H101</f>
        <v>0</v>
      </c>
      <c r="I100" s="66">
        <f t="shared" si="53"/>
        <v>73641.700000000012</v>
      </c>
      <c r="J100" s="66"/>
      <c r="K100" s="66"/>
      <c r="L100" s="66"/>
      <c r="M100" s="66">
        <f t="shared" si="43"/>
        <v>0</v>
      </c>
      <c r="N100" s="66">
        <f t="shared" si="44"/>
        <v>0</v>
      </c>
      <c r="O100" s="66">
        <f t="shared" si="45"/>
        <v>73641.700000000012</v>
      </c>
    </row>
    <row r="101" spans="1:15" ht="22.5" x14ac:dyDescent="0.2">
      <c r="A101" s="22" t="s">
        <v>357</v>
      </c>
      <c r="B101" s="25">
        <v>2</v>
      </c>
      <c r="C101" s="26">
        <v>4</v>
      </c>
      <c r="D101" s="25" t="s">
        <v>355</v>
      </c>
      <c r="E101" s="27">
        <v>0</v>
      </c>
      <c r="F101" s="28"/>
      <c r="G101" s="29">
        <f t="shared" ref="G101:I101" si="54">G102+G105</f>
        <v>0</v>
      </c>
      <c r="H101" s="29">
        <f t="shared" si="54"/>
        <v>0</v>
      </c>
      <c r="I101" s="29">
        <f t="shared" si="54"/>
        <v>73641.700000000012</v>
      </c>
      <c r="J101" s="29"/>
      <c r="K101" s="29"/>
      <c r="L101" s="29"/>
      <c r="M101" s="29">
        <f t="shared" si="43"/>
        <v>0</v>
      </c>
      <c r="N101" s="29">
        <f t="shared" si="44"/>
        <v>0</v>
      </c>
      <c r="O101" s="29">
        <f t="shared" si="45"/>
        <v>73641.700000000012</v>
      </c>
    </row>
    <row r="102" spans="1:15" ht="56.25" x14ac:dyDescent="0.2">
      <c r="A102" s="22" t="s">
        <v>356</v>
      </c>
      <c r="B102" s="25">
        <v>2</v>
      </c>
      <c r="C102" s="26">
        <v>4</v>
      </c>
      <c r="D102" s="25" t="s">
        <v>355</v>
      </c>
      <c r="E102" s="27">
        <v>67483</v>
      </c>
      <c r="F102" s="28"/>
      <c r="G102" s="29">
        <f t="shared" ref="G102:I103" si="55">G103</f>
        <v>0</v>
      </c>
      <c r="H102" s="29">
        <f t="shared" si="55"/>
        <v>0</v>
      </c>
      <c r="I102" s="29">
        <f t="shared" si="55"/>
        <v>72241.100000000006</v>
      </c>
      <c r="J102" s="29"/>
      <c r="K102" s="29"/>
      <c r="L102" s="29"/>
      <c r="M102" s="29">
        <f t="shared" si="43"/>
        <v>0</v>
      </c>
      <c r="N102" s="29">
        <f t="shared" si="44"/>
        <v>0</v>
      </c>
      <c r="O102" s="29">
        <f t="shared" si="45"/>
        <v>72241.100000000006</v>
      </c>
    </row>
    <row r="103" spans="1:15" ht="22.5" x14ac:dyDescent="0.2">
      <c r="A103" s="22" t="s">
        <v>103</v>
      </c>
      <c r="B103" s="25">
        <v>2</v>
      </c>
      <c r="C103" s="26">
        <v>4</v>
      </c>
      <c r="D103" s="25" t="s">
        <v>355</v>
      </c>
      <c r="E103" s="27">
        <v>67483</v>
      </c>
      <c r="F103" s="28">
        <v>400</v>
      </c>
      <c r="G103" s="29">
        <f t="shared" si="55"/>
        <v>0</v>
      </c>
      <c r="H103" s="29">
        <f t="shared" si="55"/>
        <v>0</v>
      </c>
      <c r="I103" s="29">
        <f t="shared" si="55"/>
        <v>72241.100000000006</v>
      </c>
      <c r="J103" s="29"/>
      <c r="K103" s="29"/>
      <c r="L103" s="29"/>
      <c r="M103" s="29">
        <f t="shared" si="43"/>
        <v>0</v>
      </c>
      <c r="N103" s="29">
        <f t="shared" si="44"/>
        <v>0</v>
      </c>
      <c r="O103" s="29">
        <f t="shared" si="45"/>
        <v>72241.100000000006</v>
      </c>
    </row>
    <row r="104" spans="1:15" x14ac:dyDescent="0.2">
      <c r="A104" s="22" t="s">
        <v>102</v>
      </c>
      <c r="B104" s="25">
        <v>2</v>
      </c>
      <c r="C104" s="26">
        <v>4</v>
      </c>
      <c r="D104" s="25" t="s">
        <v>355</v>
      </c>
      <c r="E104" s="27">
        <v>67483</v>
      </c>
      <c r="F104" s="28">
        <v>410</v>
      </c>
      <c r="G104" s="29">
        <v>0</v>
      </c>
      <c r="H104" s="29">
        <v>0</v>
      </c>
      <c r="I104" s="29">
        <v>72241.100000000006</v>
      </c>
      <c r="J104" s="29"/>
      <c r="K104" s="29"/>
      <c r="L104" s="29"/>
      <c r="M104" s="29">
        <f t="shared" si="43"/>
        <v>0</v>
      </c>
      <c r="N104" s="29">
        <f t="shared" si="44"/>
        <v>0</v>
      </c>
      <c r="O104" s="29">
        <f t="shared" si="45"/>
        <v>72241.100000000006</v>
      </c>
    </row>
    <row r="105" spans="1:15" ht="63" customHeight="1" x14ac:dyDescent="0.2">
      <c r="A105" s="22" t="s">
        <v>397</v>
      </c>
      <c r="B105" s="25">
        <v>2</v>
      </c>
      <c r="C105" s="26">
        <v>4</v>
      </c>
      <c r="D105" s="25" t="s">
        <v>355</v>
      </c>
      <c r="E105" s="27">
        <v>67484</v>
      </c>
      <c r="F105" s="28"/>
      <c r="G105" s="29">
        <f>G106</f>
        <v>0</v>
      </c>
      <c r="H105" s="29">
        <f t="shared" ref="H105:I106" si="56">H106</f>
        <v>0</v>
      </c>
      <c r="I105" s="29">
        <f t="shared" si="56"/>
        <v>1400.6</v>
      </c>
      <c r="J105" s="29"/>
      <c r="K105" s="29"/>
      <c r="L105" s="29"/>
      <c r="M105" s="29">
        <f t="shared" si="43"/>
        <v>0</v>
      </c>
      <c r="N105" s="29">
        <f t="shared" si="44"/>
        <v>0</v>
      </c>
      <c r="O105" s="29">
        <f t="shared" si="45"/>
        <v>1400.6</v>
      </c>
    </row>
    <row r="106" spans="1:15" ht="22.5" x14ac:dyDescent="0.2">
      <c r="A106" s="22" t="s">
        <v>103</v>
      </c>
      <c r="B106" s="25">
        <v>2</v>
      </c>
      <c r="C106" s="26">
        <v>4</v>
      </c>
      <c r="D106" s="25" t="s">
        <v>355</v>
      </c>
      <c r="E106" s="27">
        <v>67484</v>
      </c>
      <c r="F106" s="28">
        <v>400</v>
      </c>
      <c r="G106" s="29">
        <f>G107</f>
        <v>0</v>
      </c>
      <c r="H106" s="29">
        <f t="shared" si="56"/>
        <v>0</v>
      </c>
      <c r="I106" s="29">
        <f t="shared" si="56"/>
        <v>1400.6</v>
      </c>
      <c r="J106" s="29"/>
      <c r="K106" s="29"/>
      <c r="L106" s="29"/>
      <c r="M106" s="29">
        <f t="shared" si="43"/>
        <v>0</v>
      </c>
      <c r="N106" s="29">
        <f t="shared" si="44"/>
        <v>0</v>
      </c>
      <c r="O106" s="29">
        <f t="shared" si="45"/>
        <v>1400.6</v>
      </c>
    </row>
    <row r="107" spans="1:15" x14ac:dyDescent="0.2">
      <c r="A107" s="22" t="s">
        <v>102</v>
      </c>
      <c r="B107" s="25">
        <v>2</v>
      </c>
      <c r="C107" s="26">
        <v>4</v>
      </c>
      <c r="D107" s="25" t="s">
        <v>355</v>
      </c>
      <c r="E107" s="27">
        <v>67484</v>
      </c>
      <c r="F107" s="28">
        <v>410</v>
      </c>
      <c r="G107" s="29">
        <v>0</v>
      </c>
      <c r="H107" s="29">
        <v>0</v>
      </c>
      <c r="I107" s="29">
        <v>1400.6</v>
      </c>
      <c r="J107" s="29"/>
      <c r="K107" s="29"/>
      <c r="L107" s="29"/>
      <c r="M107" s="29">
        <f t="shared" si="43"/>
        <v>0</v>
      </c>
      <c r="N107" s="29">
        <f t="shared" si="44"/>
        <v>0</v>
      </c>
      <c r="O107" s="29">
        <f t="shared" si="45"/>
        <v>1400.6</v>
      </c>
    </row>
    <row r="108" spans="1:15" ht="22.5" x14ac:dyDescent="0.2">
      <c r="A108" s="32" t="s">
        <v>379</v>
      </c>
      <c r="B108" s="63">
        <v>2</v>
      </c>
      <c r="C108" s="64">
        <v>5</v>
      </c>
      <c r="D108" s="63">
        <v>0</v>
      </c>
      <c r="E108" s="65">
        <v>0</v>
      </c>
      <c r="F108" s="35"/>
      <c r="G108" s="66">
        <f>G109</f>
        <v>600</v>
      </c>
      <c r="H108" s="66">
        <f t="shared" ref="H108:I108" si="57">H109</f>
        <v>600</v>
      </c>
      <c r="I108" s="66">
        <f t="shared" si="57"/>
        <v>600</v>
      </c>
      <c r="J108" s="66"/>
      <c r="K108" s="66"/>
      <c r="L108" s="66"/>
      <c r="M108" s="66">
        <f t="shared" si="43"/>
        <v>600</v>
      </c>
      <c r="N108" s="66">
        <f t="shared" si="44"/>
        <v>600</v>
      </c>
      <c r="O108" s="66">
        <f t="shared" si="45"/>
        <v>600</v>
      </c>
    </row>
    <row r="109" spans="1:15" ht="22.5" x14ac:dyDescent="0.2">
      <c r="A109" s="22" t="s">
        <v>175</v>
      </c>
      <c r="B109" s="25">
        <v>2</v>
      </c>
      <c r="C109" s="26">
        <v>5</v>
      </c>
      <c r="D109" s="25">
        <v>0</v>
      </c>
      <c r="E109" s="27">
        <v>80690</v>
      </c>
      <c r="F109" s="28"/>
      <c r="G109" s="29">
        <f>G110</f>
        <v>600</v>
      </c>
      <c r="H109" s="29">
        <f t="shared" ref="H109:I110" si="58">H110</f>
        <v>600</v>
      </c>
      <c r="I109" s="29">
        <f t="shared" si="58"/>
        <v>600</v>
      </c>
      <c r="J109" s="29"/>
      <c r="K109" s="29"/>
      <c r="L109" s="29"/>
      <c r="M109" s="29">
        <f t="shared" si="43"/>
        <v>600</v>
      </c>
      <c r="N109" s="29">
        <f t="shared" si="44"/>
        <v>600</v>
      </c>
      <c r="O109" s="29">
        <f t="shared" si="45"/>
        <v>600</v>
      </c>
    </row>
    <row r="110" spans="1:15" ht="22.5" x14ac:dyDescent="0.2">
      <c r="A110" s="22" t="s">
        <v>81</v>
      </c>
      <c r="B110" s="25">
        <v>2</v>
      </c>
      <c r="C110" s="26">
        <v>5</v>
      </c>
      <c r="D110" s="25">
        <v>0</v>
      </c>
      <c r="E110" s="27">
        <v>80690</v>
      </c>
      <c r="F110" s="28">
        <v>600</v>
      </c>
      <c r="G110" s="29">
        <f>G111</f>
        <v>600</v>
      </c>
      <c r="H110" s="29">
        <f t="shared" si="58"/>
        <v>600</v>
      </c>
      <c r="I110" s="29">
        <f t="shared" si="58"/>
        <v>600</v>
      </c>
      <c r="J110" s="29"/>
      <c r="K110" s="29"/>
      <c r="L110" s="29"/>
      <c r="M110" s="29">
        <f t="shared" si="43"/>
        <v>600</v>
      </c>
      <c r="N110" s="29">
        <f t="shared" si="44"/>
        <v>600</v>
      </c>
      <c r="O110" s="29">
        <f t="shared" si="45"/>
        <v>600</v>
      </c>
    </row>
    <row r="111" spans="1:15" x14ac:dyDescent="0.2">
      <c r="A111" s="22" t="s">
        <v>156</v>
      </c>
      <c r="B111" s="25">
        <v>2</v>
      </c>
      <c r="C111" s="26">
        <v>5</v>
      </c>
      <c r="D111" s="25">
        <v>0</v>
      </c>
      <c r="E111" s="27">
        <v>80690</v>
      </c>
      <c r="F111" s="28">
        <v>610</v>
      </c>
      <c r="G111" s="29">
        <v>600</v>
      </c>
      <c r="H111" s="29">
        <v>600</v>
      </c>
      <c r="I111" s="29">
        <v>600</v>
      </c>
      <c r="J111" s="29"/>
      <c r="K111" s="29"/>
      <c r="L111" s="29"/>
      <c r="M111" s="29">
        <f t="shared" si="43"/>
        <v>600</v>
      </c>
      <c r="N111" s="29">
        <f t="shared" si="44"/>
        <v>600</v>
      </c>
      <c r="O111" s="29">
        <f t="shared" si="45"/>
        <v>600</v>
      </c>
    </row>
    <row r="112" spans="1:15" ht="45" x14ac:dyDescent="0.2">
      <c r="A112" s="32" t="s">
        <v>329</v>
      </c>
      <c r="B112" s="63">
        <v>3</v>
      </c>
      <c r="C112" s="64">
        <v>0</v>
      </c>
      <c r="D112" s="63">
        <v>0</v>
      </c>
      <c r="E112" s="65">
        <v>0</v>
      </c>
      <c r="F112" s="28"/>
      <c r="G112" s="66">
        <f>G113++G116+G119+G122+G125+G131+G134+G138+G128</f>
        <v>76479.3</v>
      </c>
      <c r="H112" s="66">
        <f>H113++H116+H119+H122+H125+H131+H134+H138</f>
        <v>74855.8</v>
      </c>
      <c r="I112" s="66">
        <f>I113++I116+I119+I122+I125+I131+I134+I138</f>
        <v>34281.4</v>
      </c>
      <c r="J112" s="66">
        <f>J116+J122+J119</f>
        <v>1132.30404</v>
      </c>
      <c r="K112" s="66">
        <f t="shared" ref="K112" si="59">K116+K122</f>
        <v>-1350.9</v>
      </c>
      <c r="L112" s="66">
        <f>L116+L122+L131</f>
        <v>-1362.5975999999998</v>
      </c>
      <c r="M112" s="66">
        <f t="shared" si="43"/>
        <v>77611.604040000006</v>
      </c>
      <c r="N112" s="66">
        <f t="shared" si="44"/>
        <v>73504.900000000009</v>
      </c>
      <c r="O112" s="66">
        <f t="shared" si="45"/>
        <v>32918.8024</v>
      </c>
    </row>
    <row r="113" spans="1:15" ht="78.75" x14ac:dyDescent="0.2">
      <c r="A113" s="22" t="s">
        <v>277</v>
      </c>
      <c r="B113" s="25">
        <v>3</v>
      </c>
      <c r="C113" s="26">
        <v>0</v>
      </c>
      <c r="D113" s="25" t="s">
        <v>2</v>
      </c>
      <c r="E113" s="27" t="s">
        <v>278</v>
      </c>
      <c r="F113" s="28" t="s">
        <v>7</v>
      </c>
      <c r="G113" s="29">
        <f>G114</f>
        <v>6896.3</v>
      </c>
      <c r="H113" s="29">
        <f t="shared" ref="H113:I113" si="60">H114</f>
        <v>7134.5</v>
      </c>
      <c r="I113" s="29">
        <f t="shared" si="60"/>
        <v>7419</v>
      </c>
      <c r="J113" s="29"/>
      <c r="K113" s="29"/>
      <c r="L113" s="29"/>
      <c r="M113" s="29">
        <f t="shared" si="43"/>
        <v>6896.3</v>
      </c>
      <c r="N113" s="29">
        <f t="shared" si="44"/>
        <v>7134.5</v>
      </c>
      <c r="O113" s="29">
        <f t="shared" si="45"/>
        <v>7419</v>
      </c>
    </row>
    <row r="114" spans="1:15" ht="22.5" x14ac:dyDescent="0.2">
      <c r="A114" s="22" t="s">
        <v>14</v>
      </c>
      <c r="B114" s="25">
        <v>3</v>
      </c>
      <c r="C114" s="26">
        <v>0</v>
      </c>
      <c r="D114" s="25" t="s">
        <v>2</v>
      </c>
      <c r="E114" s="27" t="s">
        <v>278</v>
      </c>
      <c r="F114" s="28">
        <v>200</v>
      </c>
      <c r="G114" s="29">
        <f t="shared" ref="G114:I114" si="61">G115</f>
        <v>6896.3</v>
      </c>
      <c r="H114" s="29">
        <f t="shared" si="61"/>
        <v>7134.5</v>
      </c>
      <c r="I114" s="29">
        <f t="shared" si="61"/>
        <v>7419</v>
      </c>
      <c r="J114" s="29"/>
      <c r="K114" s="29"/>
      <c r="L114" s="29"/>
      <c r="M114" s="29">
        <f t="shared" si="43"/>
        <v>6896.3</v>
      </c>
      <c r="N114" s="29">
        <f t="shared" si="44"/>
        <v>7134.5</v>
      </c>
      <c r="O114" s="29">
        <f t="shared" si="45"/>
        <v>7419</v>
      </c>
    </row>
    <row r="115" spans="1:15" ht="22.5" x14ac:dyDescent="0.2">
      <c r="A115" s="22" t="s">
        <v>13</v>
      </c>
      <c r="B115" s="25">
        <v>3</v>
      </c>
      <c r="C115" s="26">
        <v>0</v>
      </c>
      <c r="D115" s="25" t="s">
        <v>2</v>
      </c>
      <c r="E115" s="27" t="s">
        <v>278</v>
      </c>
      <c r="F115" s="28">
        <v>240</v>
      </c>
      <c r="G115" s="29">
        <v>6896.3</v>
      </c>
      <c r="H115" s="29">
        <v>7134.5</v>
      </c>
      <c r="I115" s="29">
        <v>7419</v>
      </c>
      <c r="J115" s="29"/>
      <c r="K115" s="29"/>
      <c r="L115" s="29"/>
      <c r="M115" s="29">
        <f t="shared" si="43"/>
        <v>6896.3</v>
      </c>
      <c r="N115" s="29">
        <f t="shared" si="44"/>
        <v>7134.5</v>
      </c>
      <c r="O115" s="29">
        <f t="shared" si="45"/>
        <v>7419</v>
      </c>
    </row>
    <row r="116" spans="1:15" x14ac:dyDescent="0.2">
      <c r="A116" s="22" t="s">
        <v>243</v>
      </c>
      <c r="B116" s="25">
        <v>3</v>
      </c>
      <c r="C116" s="26">
        <v>0</v>
      </c>
      <c r="D116" s="25" t="s">
        <v>2</v>
      </c>
      <c r="E116" s="27" t="s">
        <v>242</v>
      </c>
      <c r="F116" s="28" t="s">
        <v>7</v>
      </c>
      <c r="G116" s="29">
        <f>G117</f>
        <v>4936.3</v>
      </c>
      <c r="H116" s="29">
        <f t="shared" ref="H116:I117" si="62">H117</f>
        <v>5382.6</v>
      </c>
      <c r="I116" s="29">
        <f t="shared" si="62"/>
        <v>8432.4</v>
      </c>
      <c r="J116" s="29">
        <f>J117</f>
        <v>1401.4040399999999</v>
      </c>
      <c r="K116" s="29">
        <f t="shared" ref="K116:L117" si="63">K117</f>
        <v>-546.29999999999995</v>
      </c>
      <c r="L116" s="29">
        <f t="shared" si="63"/>
        <v>-551</v>
      </c>
      <c r="M116" s="29">
        <f t="shared" si="43"/>
        <v>6337.7040400000005</v>
      </c>
      <c r="N116" s="29">
        <f t="shared" si="44"/>
        <v>4836.3</v>
      </c>
      <c r="O116" s="29">
        <f t="shared" si="45"/>
        <v>7881.4</v>
      </c>
    </row>
    <row r="117" spans="1:15" x14ac:dyDescent="0.2">
      <c r="A117" s="22" t="s">
        <v>72</v>
      </c>
      <c r="B117" s="25">
        <v>3</v>
      </c>
      <c r="C117" s="26">
        <v>0</v>
      </c>
      <c r="D117" s="25" t="s">
        <v>2</v>
      </c>
      <c r="E117" s="27" t="s">
        <v>242</v>
      </c>
      <c r="F117" s="28">
        <v>800</v>
      </c>
      <c r="G117" s="29">
        <f>G118</f>
        <v>4936.3</v>
      </c>
      <c r="H117" s="29">
        <f t="shared" si="62"/>
        <v>5382.6</v>
      </c>
      <c r="I117" s="29">
        <f t="shared" si="62"/>
        <v>8432.4</v>
      </c>
      <c r="J117" s="29">
        <f>J118</f>
        <v>1401.4040399999999</v>
      </c>
      <c r="K117" s="29">
        <f t="shared" si="63"/>
        <v>-546.29999999999995</v>
      </c>
      <c r="L117" s="29">
        <f t="shared" si="63"/>
        <v>-551</v>
      </c>
      <c r="M117" s="29">
        <f t="shared" si="43"/>
        <v>6337.7040400000005</v>
      </c>
      <c r="N117" s="29">
        <f t="shared" si="44"/>
        <v>4836.3</v>
      </c>
      <c r="O117" s="29">
        <f t="shared" si="45"/>
        <v>7881.4</v>
      </c>
    </row>
    <row r="118" spans="1:15" x14ac:dyDescent="0.2">
      <c r="A118" s="22" t="s">
        <v>149</v>
      </c>
      <c r="B118" s="25">
        <v>3</v>
      </c>
      <c r="C118" s="26">
        <v>0</v>
      </c>
      <c r="D118" s="25" t="s">
        <v>2</v>
      </c>
      <c r="E118" s="27" t="s">
        <v>242</v>
      </c>
      <c r="F118" s="28">
        <v>870</v>
      </c>
      <c r="G118" s="29">
        <v>4936.3</v>
      </c>
      <c r="H118" s="29">
        <v>5382.6</v>
      </c>
      <c r="I118" s="29">
        <v>8432.4</v>
      </c>
      <c r="J118" s="29">
        <f>-413.5+2154.90404-340</f>
        <v>1401.4040399999999</v>
      </c>
      <c r="K118" s="29">
        <f>-546.3</f>
        <v>-546.29999999999995</v>
      </c>
      <c r="L118" s="29">
        <f>-551</f>
        <v>-551</v>
      </c>
      <c r="M118" s="29">
        <f t="shared" si="43"/>
        <v>6337.7040400000005</v>
      </c>
      <c r="N118" s="29">
        <f t="shared" si="44"/>
        <v>4836.3</v>
      </c>
      <c r="O118" s="29">
        <f t="shared" si="45"/>
        <v>7881.4</v>
      </c>
    </row>
    <row r="119" spans="1:15" ht="33.75" x14ac:dyDescent="0.2">
      <c r="A119" s="22" t="s">
        <v>241</v>
      </c>
      <c r="B119" s="25">
        <v>3</v>
      </c>
      <c r="C119" s="26">
        <v>0</v>
      </c>
      <c r="D119" s="25" t="s">
        <v>2</v>
      </c>
      <c r="E119" s="27" t="s">
        <v>240</v>
      </c>
      <c r="F119" s="28" t="s">
        <v>7</v>
      </c>
      <c r="G119" s="29">
        <f t="shared" ref="G119:I119" si="64">G120</f>
        <v>450</v>
      </c>
      <c r="H119" s="29">
        <f t="shared" si="64"/>
        <v>460</v>
      </c>
      <c r="I119" s="29">
        <f t="shared" si="64"/>
        <v>470</v>
      </c>
      <c r="J119" s="29">
        <f>J120</f>
        <v>340</v>
      </c>
      <c r="K119" s="29"/>
      <c r="L119" s="29"/>
      <c r="M119" s="29">
        <f t="shared" si="43"/>
        <v>790</v>
      </c>
      <c r="N119" s="29">
        <f t="shared" si="44"/>
        <v>460</v>
      </c>
      <c r="O119" s="29">
        <f t="shared" si="45"/>
        <v>470</v>
      </c>
    </row>
    <row r="120" spans="1:15" ht="22.5" x14ac:dyDescent="0.2">
      <c r="A120" s="22" t="s">
        <v>14</v>
      </c>
      <c r="B120" s="25">
        <v>3</v>
      </c>
      <c r="C120" s="26">
        <v>0</v>
      </c>
      <c r="D120" s="25" t="s">
        <v>2</v>
      </c>
      <c r="E120" s="27" t="s">
        <v>240</v>
      </c>
      <c r="F120" s="28">
        <v>200</v>
      </c>
      <c r="G120" s="29">
        <f t="shared" ref="G120:I120" si="65">G121</f>
        <v>450</v>
      </c>
      <c r="H120" s="29">
        <f t="shared" si="65"/>
        <v>460</v>
      </c>
      <c r="I120" s="29">
        <f t="shared" si="65"/>
        <v>470</v>
      </c>
      <c r="J120" s="29">
        <f>J121</f>
        <v>340</v>
      </c>
      <c r="K120" s="29"/>
      <c r="L120" s="29"/>
      <c r="M120" s="29">
        <f t="shared" si="43"/>
        <v>790</v>
      </c>
      <c r="N120" s="29">
        <f t="shared" si="44"/>
        <v>460</v>
      </c>
      <c r="O120" s="29">
        <f t="shared" si="45"/>
        <v>470</v>
      </c>
    </row>
    <row r="121" spans="1:15" ht="22.5" x14ac:dyDescent="0.2">
      <c r="A121" s="22" t="s">
        <v>13</v>
      </c>
      <c r="B121" s="25">
        <v>3</v>
      </c>
      <c r="C121" s="26">
        <v>0</v>
      </c>
      <c r="D121" s="25" t="s">
        <v>2</v>
      </c>
      <c r="E121" s="27" t="s">
        <v>240</v>
      </c>
      <c r="F121" s="28">
        <v>240</v>
      </c>
      <c r="G121" s="29">
        <v>450</v>
      </c>
      <c r="H121" s="29">
        <v>460</v>
      </c>
      <c r="I121" s="29">
        <v>470</v>
      </c>
      <c r="J121" s="29">
        <v>340</v>
      </c>
      <c r="K121" s="29"/>
      <c r="L121" s="29"/>
      <c r="M121" s="29">
        <f t="shared" si="43"/>
        <v>790</v>
      </c>
      <c r="N121" s="29">
        <f t="shared" si="44"/>
        <v>460</v>
      </c>
      <c r="O121" s="29">
        <f t="shared" si="45"/>
        <v>470</v>
      </c>
    </row>
    <row r="122" spans="1:15" ht="67.5" x14ac:dyDescent="0.2">
      <c r="A122" s="22" t="s">
        <v>282</v>
      </c>
      <c r="B122" s="25">
        <v>3</v>
      </c>
      <c r="C122" s="26">
        <v>0</v>
      </c>
      <c r="D122" s="25" t="s">
        <v>2</v>
      </c>
      <c r="E122" s="27" t="s">
        <v>239</v>
      </c>
      <c r="F122" s="28" t="s">
        <v>7</v>
      </c>
      <c r="G122" s="29">
        <f t="shared" ref="G122:I122" si="66">G123</f>
        <v>12289.3</v>
      </c>
      <c r="H122" s="29">
        <f t="shared" si="66"/>
        <v>12998.3</v>
      </c>
      <c r="I122" s="29">
        <f t="shared" si="66"/>
        <v>14176.2</v>
      </c>
      <c r="J122" s="29">
        <v>-609.1</v>
      </c>
      <c r="K122" s="29">
        <v>-804.6</v>
      </c>
      <c r="L122" s="29">
        <v>-811.6</v>
      </c>
      <c r="M122" s="29">
        <f t="shared" si="43"/>
        <v>11680.199999999999</v>
      </c>
      <c r="N122" s="29">
        <f t="shared" si="44"/>
        <v>12193.699999999999</v>
      </c>
      <c r="O122" s="29">
        <f t="shared" si="45"/>
        <v>13364.6</v>
      </c>
    </row>
    <row r="123" spans="1:15" x14ac:dyDescent="0.2">
      <c r="A123" s="22" t="s">
        <v>29</v>
      </c>
      <c r="B123" s="25">
        <v>3</v>
      </c>
      <c r="C123" s="26">
        <v>0</v>
      </c>
      <c r="D123" s="25" t="s">
        <v>2</v>
      </c>
      <c r="E123" s="27" t="s">
        <v>239</v>
      </c>
      <c r="F123" s="28">
        <v>500</v>
      </c>
      <c r="G123" s="29">
        <f t="shared" ref="G123:I123" si="67">G124</f>
        <v>12289.3</v>
      </c>
      <c r="H123" s="29">
        <f t="shared" si="67"/>
        <v>12998.3</v>
      </c>
      <c r="I123" s="29">
        <f t="shared" si="67"/>
        <v>14176.2</v>
      </c>
      <c r="J123" s="29">
        <v>-609.1</v>
      </c>
      <c r="K123" s="29">
        <v>-804.6</v>
      </c>
      <c r="L123" s="29">
        <v>-811.6</v>
      </c>
      <c r="M123" s="29">
        <f t="shared" si="43"/>
        <v>11680.199999999999</v>
      </c>
      <c r="N123" s="29">
        <f t="shared" si="44"/>
        <v>12193.699999999999</v>
      </c>
      <c r="O123" s="29">
        <f t="shared" si="45"/>
        <v>13364.6</v>
      </c>
    </row>
    <row r="124" spans="1:15" x14ac:dyDescent="0.2">
      <c r="A124" s="22" t="s">
        <v>28</v>
      </c>
      <c r="B124" s="25">
        <v>3</v>
      </c>
      <c r="C124" s="26">
        <v>0</v>
      </c>
      <c r="D124" s="25" t="s">
        <v>2</v>
      </c>
      <c r="E124" s="27" t="s">
        <v>239</v>
      </c>
      <c r="F124" s="28">
        <v>540</v>
      </c>
      <c r="G124" s="29">
        <v>12289.3</v>
      </c>
      <c r="H124" s="29">
        <v>12998.3</v>
      </c>
      <c r="I124" s="29">
        <v>14176.2</v>
      </c>
      <c r="J124" s="29">
        <v>-609.1</v>
      </c>
      <c r="K124" s="29">
        <v>-804.6</v>
      </c>
      <c r="L124" s="29">
        <v>-811.6</v>
      </c>
      <c r="M124" s="29">
        <f t="shared" si="43"/>
        <v>11680.199999999999</v>
      </c>
      <c r="N124" s="29">
        <f t="shared" si="44"/>
        <v>12193.699999999999</v>
      </c>
      <c r="O124" s="29">
        <f t="shared" si="45"/>
        <v>13364.6</v>
      </c>
    </row>
    <row r="125" spans="1:15" ht="78.75" x14ac:dyDescent="0.2">
      <c r="A125" s="22" t="s">
        <v>283</v>
      </c>
      <c r="B125" s="25">
        <v>3</v>
      </c>
      <c r="C125" s="26">
        <v>0</v>
      </c>
      <c r="D125" s="25" t="s">
        <v>2</v>
      </c>
      <c r="E125" s="27" t="s">
        <v>238</v>
      </c>
      <c r="F125" s="28" t="s">
        <v>7</v>
      </c>
      <c r="G125" s="29">
        <f t="shared" ref="G125:I125" si="68">G126</f>
        <v>722</v>
      </c>
      <c r="H125" s="29">
        <f t="shared" si="68"/>
        <v>722</v>
      </c>
      <c r="I125" s="29">
        <f t="shared" si="68"/>
        <v>722</v>
      </c>
      <c r="J125" s="29"/>
      <c r="K125" s="29"/>
      <c r="L125" s="29"/>
      <c r="M125" s="29">
        <f t="shared" si="43"/>
        <v>722</v>
      </c>
      <c r="N125" s="29">
        <f t="shared" si="44"/>
        <v>722</v>
      </c>
      <c r="O125" s="29">
        <f t="shared" si="45"/>
        <v>722</v>
      </c>
    </row>
    <row r="126" spans="1:15" x14ac:dyDescent="0.2">
      <c r="A126" s="22" t="s">
        <v>29</v>
      </c>
      <c r="B126" s="25">
        <v>3</v>
      </c>
      <c r="C126" s="26">
        <v>0</v>
      </c>
      <c r="D126" s="25" t="s">
        <v>2</v>
      </c>
      <c r="E126" s="27" t="s">
        <v>238</v>
      </c>
      <c r="F126" s="28">
        <v>500</v>
      </c>
      <c r="G126" s="29">
        <f t="shared" ref="G126:I126" si="69">G127</f>
        <v>722</v>
      </c>
      <c r="H126" s="29">
        <f t="shared" si="69"/>
        <v>722</v>
      </c>
      <c r="I126" s="29">
        <f t="shared" si="69"/>
        <v>722</v>
      </c>
      <c r="J126" s="29"/>
      <c r="K126" s="29"/>
      <c r="L126" s="29"/>
      <c r="M126" s="29">
        <f t="shared" si="43"/>
        <v>722</v>
      </c>
      <c r="N126" s="29">
        <f t="shared" si="44"/>
        <v>722</v>
      </c>
      <c r="O126" s="29">
        <f t="shared" si="45"/>
        <v>722</v>
      </c>
    </row>
    <row r="127" spans="1:15" x14ac:dyDescent="0.2">
      <c r="A127" s="22" t="s">
        <v>28</v>
      </c>
      <c r="B127" s="25">
        <v>3</v>
      </c>
      <c r="C127" s="26">
        <v>0</v>
      </c>
      <c r="D127" s="25" t="s">
        <v>2</v>
      </c>
      <c r="E127" s="27" t="s">
        <v>238</v>
      </c>
      <c r="F127" s="28">
        <v>540</v>
      </c>
      <c r="G127" s="29">
        <v>722</v>
      </c>
      <c r="H127" s="29">
        <v>722</v>
      </c>
      <c r="I127" s="29">
        <v>722</v>
      </c>
      <c r="J127" s="29"/>
      <c r="K127" s="29"/>
      <c r="L127" s="29"/>
      <c r="M127" s="29">
        <f t="shared" si="43"/>
        <v>722</v>
      </c>
      <c r="N127" s="29">
        <f t="shared" si="44"/>
        <v>722</v>
      </c>
      <c r="O127" s="29">
        <f t="shared" si="45"/>
        <v>722</v>
      </c>
    </row>
    <row r="128" spans="1:15" ht="22.5" x14ac:dyDescent="0.2">
      <c r="A128" s="22" t="s">
        <v>371</v>
      </c>
      <c r="B128" s="25">
        <v>3</v>
      </c>
      <c r="C128" s="26">
        <v>0</v>
      </c>
      <c r="D128" s="25">
        <v>0</v>
      </c>
      <c r="E128" s="27" t="s">
        <v>370</v>
      </c>
      <c r="F128" s="28"/>
      <c r="G128" s="29">
        <f>G129</f>
        <v>3482.6</v>
      </c>
      <c r="H128" s="29">
        <v>0</v>
      </c>
      <c r="I128" s="29">
        <v>0</v>
      </c>
      <c r="J128" s="29"/>
      <c r="K128" s="29"/>
      <c r="L128" s="29"/>
      <c r="M128" s="29">
        <f t="shared" si="43"/>
        <v>3482.6</v>
      </c>
      <c r="N128" s="29">
        <f t="shared" si="44"/>
        <v>0</v>
      </c>
      <c r="O128" s="29">
        <f t="shared" si="45"/>
        <v>0</v>
      </c>
    </row>
    <row r="129" spans="1:15" x14ac:dyDescent="0.2">
      <c r="A129" s="22" t="s">
        <v>29</v>
      </c>
      <c r="B129" s="25">
        <v>3</v>
      </c>
      <c r="C129" s="26">
        <v>0</v>
      </c>
      <c r="D129" s="25">
        <v>0</v>
      </c>
      <c r="E129" s="27" t="str">
        <f>E128</f>
        <v>S3080</v>
      </c>
      <c r="F129" s="28">
        <v>500</v>
      </c>
      <c r="G129" s="29">
        <f>G130</f>
        <v>3482.6</v>
      </c>
      <c r="H129" s="29">
        <v>0</v>
      </c>
      <c r="I129" s="29">
        <v>0</v>
      </c>
      <c r="J129" s="29"/>
      <c r="K129" s="29"/>
      <c r="L129" s="29"/>
      <c r="M129" s="29">
        <f t="shared" si="43"/>
        <v>3482.6</v>
      </c>
      <c r="N129" s="29">
        <f t="shared" si="44"/>
        <v>0</v>
      </c>
      <c r="O129" s="29">
        <f t="shared" si="45"/>
        <v>0</v>
      </c>
    </row>
    <row r="130" spans="1:15" x14ac:dyDescent="0.2">
      <c r="A130" s="22" t="s">
        <v>28</v>
      </c>
      <c r="B130" s="25">
        <v>3</v>
      </c>
      <c r="C130" s="26">
        <v>0</v>
      </c>
      <c r="D130" s="25">
        <v>0</v>
      </c>
      <c r="E130" s="27" t="str">
        <f>E129</f>
        <v>S3080</v>
      </c>
      <c r="F130" s="28">
        <v>540</v>
      </c>
      <c r="G130" s="29">
        <v>3482.6</v>
      </c>
      <c r="H130" s="29">
        <v>0</v>
      </c>
      <c r="I130" s="29">
        <v>0</v>
      </c>
      <c r="J130" s="29"/>
      <c r="K130" s="29"/>
      <c r="L130" s="29"/>
      <c r="M130" s="29">
        <f t="shared" si="43"/>
        <v>3482.6</v>
      </c>
      <c r="N130" s="29">
        <f t="shared" si="44"/>
        <v>0</v>
      </c>
      <c r="O130" s="29">
        <f t="shared" si="45"/>
        <v>0</v>
      </c>
    </row>
    <row r="131" spans="1:15" ht="22.5" x14ac:dyDescent="0.2">
      <c r="A131" s="22" t="s">
        <v>293</v>
      </c>
      <c r="B131" s="25">
        <v>3</v>
      </c>
      <c r="C131" s="26">
        <v>0</v>
      </c>
      <c r="D131" s="25">
        <v>0</v>
      </c>
      <c r="E131" s="27" t="s">
        <v>294</v>
      </c>
      <c r="F131" s="28"/>
      <c r="G131" s="29">
        <f t="shared" ref="G131:I132" si="70">G132</f>
        <v>2829.8</v>
      </c>
      <c r="H131" s="29">
        <f t="shared" si="70"/>
        <v>2785.4</v>
      </c>
      <c r="I131" s="29">
        <f t="shared" si="70"/>
        <v>2888.8</v>
      </c>
      <c r="J131" s="29"/>
      <c r="K131" s="29"/>
      <c r="L131" s="29">
        <f>L132</f>
        <v>2.3999999999999998E-3</v>
      </c>
      <c r="M131" s="29">
        <f t="shared" si="43"/>
        <v>2829.8</v>
      </c>
      <c r="N131" s="29">
        <f t="shared" si="44"/>
        <v>2785.4</v>
      </c>
      <c r="O131" s="29">
        <f t="shared" si="45"/>
        <v>2888.8024</v>
      </c>
    </row>
    <row r="132" spans="1:15" x14ac:dyDescent="0.2">
      <c r="A132" s="22" t="s">
        <v>29</v>
      </c>
      <c r="B132" s="25">
        <v>3</v>
      </c>
      <c r="C132" s="26">
        <v>0</v>
      </c>
      <c r="D132" s="25">
        <v>0</v>
      </c>
      <c r="E132" s="27" t="s">
        <v>294</v>
      </c>
      <c r="F132" s="28">
        <v>500</v>
      </c>
      <c r="G132" s="29">
        <f t="shared" si="70"/>
        <v>2829.8</v>
      </c>
      <c r="H132" s="29">
        <f t="shared" si="70"/>
        <v>2785.4</v>
      </c>
      <c r="I132" s="29">
        <f t="shared" si="70"/>
        <v>2888.8</v>
      </c>
      <c r="J132" s="29"/>
      <c r="K132" s="29"/>
      <c r="L132" s="29">
        <f>L133</f>
        <v>2.3999999999999998E-3</v>
      </c>
      <c r="M132" s="29">
        <f t="shared" si="43"/>
        <v>2829.8</v>
      </c>
      <c r="N132" s="29">
        <f t="shared" si="44"/>
        <v>2785.4</v>
      </c>
      <c r="O132" s="29">
        <f t="shared" si="45"/>
        <v>2888.8024</v>
      </c>
    </row>
    <row r="133" spans="1:15" x14ac:dyDescent="0.2">
      <c r="A133" s="22" t="s">
        <v>28</v>
      </c>
      <c r="B133" s="25">
        <v>3</v>
      </c>
      <c r="C133" s="26">
        <v>0</v>
      </c>
      <c r="D133" s="25">
        <v>0</v>
      </c>
      <c r="E133" s="27" t="s">
        <v>294</v>
      </c>
      <c r="F133" s="28">
        <v>540</v>
      </c>
      <c r="G133" s="29">
        <v>2829.8</v>
      </c>
      <c r="H133" s="29">
        <v>2785.4</v>
      </c>
      <c r="I133" s="29">
        <v>2888.8</v>
      </c>
      <c r="J133" s="29"/>
      <c r="K133" s="29"/>
      <c r="L133" s="29">
        <f>0.0024</f>
        <v>2.3999999999999998E-3</v>
      </c>
      <c r="M133" s="29">
        <f t="shared" si="43"/>
        <v>2829.8</v>
      </c>
      <c r="N133" s="29">
        <f t="shared" si="44"/>
        <v>2785.4</v>
      </c>
      <c r="O133" s="29">
        <f t="shared" si="45"/>
        <v>2888.8024</v>
      </c>
    </row>
    <row r="134" spans="1:15" x14ac:dyDescent="0.2">
      <c r="A134" s="22" t="s">
        <v>298</v>
      </c>
      <c r="B134" s="25">
        <v>3</v>
      </c>
      <c r="C134" s="26">
        <v>0</v>
      </c>
      <c r="D134" s="25" t="s">
        <v>299</v>
      </c>
      <c r="E134" s="27"/>
      <c r="F134" s="28"/>
      <c r="G134" s="29">
        <f t="shared" ref="G134:I134" si="71">G135</f>
        <v>44700</v>
      </c>
      <c r="H134" s="29">
        <f t="shared" si="71"/>
        <v>45200</v>
      </c>
      <c r="I134" s="29">
        <f t="shared" si="71"/>
        <v>0</v>
      </c>
      <c r="J134" s="29"/>
      <c r="K134" s="29"/>
      <c r="L134" s="29"/>
      <c r="M134" s="29">
        <f t="shared" si="43"/>
        <v>44700</v>
      </c>
      <c r="N134" s="29">
        <f t="shared" si="44"/>
        <v>45200</v>
      </c>
      <c r="O134" s="29">
        <f t="shared" si="45"/>
        <v>0</v>
      </c>
    </row>
    <row r="135" spans="1:15" ht="33.75" x14ac:dyDescent="0.2">
      <c r="A135" s="33" t="s">
        <v>318</v>
      </c>
      <c r="B135" s="25">
        <v>3</v>
      </c>
      <c r="C135" s="26">
        <v>0</v>
      </c>
      <c r="D135" s="25" t="str">
        <f>D134</f>
        <v>R1</v>
      </c>
      <c r="E135" s="27" t="s">
        <v>296</v>
      </c>
      <c r="F135" s="28"/>
      <c r="G135" s="29">
        <f t="shared" ref="G135:I135" si="72">G136</f>
        <v>44700</v>
      </c>
      <c r="H135" s="29">
        <f t="shared" si="72"/>
        <v>45200</v>
      </c>
      <c r="I135" s="29">
        <f t="shared" si="72"/>
        <v>0</v>
      </c>
      <c r="J135" s="29"/>
      <c r="K135" s="29"/>
      <c r="L135" s="29"/>
      <c r="M135" s="29">
        <f t="shared" si="43"/>
        <v>44700</v>
      </c>
      <c r="N135" s="29">
        <f t="shared" si="44"/>
        <v>45200</v>
      </c>
      <c r="O135" s="29">
        <f t="shared" si="45"/>
        <v>0</v>
      </c>
    </row>
    <row r="136" spans="1:15" ht="22.5" x14ac:dyDescent="0.2">
      <c r="A136" s="22" t="s">
        <v>14</v>
      </c>
      <c r="B136" s="25">
        <v>3</v>
      </c>
      <c r="C136" s="26">
        <v>0</v>
      </c>
      <c r="D136" s="25" t="str">
        <f>D135</f>
        <v>R1</v>
      </c>
      <c r="E136" s="27" t="s">
        <v>296</v>
      </c>
      <c r="F136" s="28">
        <v>200</v>
      </c>
      <c r="G136" s="29">
        <f t="shared" ref="G136:I136" si="73">G137</f>
        <v>44700</v>
      </c>
      <c r="H136" s="29">
        <f t="shared" si="73"/>
        <v>45200</v>
      </c>
      <c r="I136" s="29">
        <f t="shared" si="73"/>
        <v>0</v>
      </c>
      <c r="J136" s="29"/>
      <c r="K136" s="29"/>
      <c r="L136" s="29"/>
      <c r="M136" s="29">
        <f t="shared" si="43"/>
        <v>44700</v>
      </c>
      <c r="N136" s="29">
        <f t="shared" si="44"/>
        <v>45200</v>
      </c>
      <c r="O136" s="29">
        <f t="shared" si="45"/>
        <v>0</v>
      </c>
    </row>
    <row r="137" spans="1:15" ht="22.5" x14ac:dyDescent="0.2">
      <c r="A137" s="22" t="s">
        <v>13</v>
      </c>
      <c r="B137" s="25">
        <v>3</v>
      </c>
      <c r="C137" s="26">
        <v>0</v>
      </c>
      <c r="D137" s="25" t="str">
        <f>D135</f>
        <v>R1</v>
      </c>
      <c r="E137" s="27" t="s">
        <v>296</v>
      </c>
      <c r="F137" s="28">
        <v>240</v>
      </c>
      <c r="G137" s="29">
        <v>44700</v>
      </c>
      <c r="H137" s="29">
        <v>45200</v>
      </c>
      <c r="I137" s="29">
        <v>0</v>
      </c>
      <c r="J137" s="29"/>
      <c r="K137" s="29"/>
      <c r="L137" s="29"/>
      <c r="M137" s="29">
        <f t="shared" si="43"/>
        <v>44700</v>
      </c>
      <c r="N137" s="29">
        <f t="shared" si="44"/>
        <v>45200</v>
      </c>
      <c r="O137" s="29">
        <f t="shared" si="45"/>
        <v>0</v>
      </c>
    </row>
    <row r="138" spans="1:15" x14ac:dyDescent="0.2">
      <c r="A138" s="22" t="s">
        <v>165</v>
      </c>
      <c r="B138" s="25">
        <v>3</v>
      </c>
      <c r="C138" s="26">
        <v>0</v>
      </c>
      <c r="D138" s="25" t="s">
        <v>2</v>
      </c>
      <c r="E138" s="27" t="s">
        <v>164</v>
      </c>
      <c r="F138" s="28" t="s">
        <v>7</v>
      </c>
      <c r="G138" s="29">
        <f t="shared" ref="G138:I138" si="74">G139</f>
        <v>173</v>
      </c>
      <c r="H138" s="29">
        <f t="shared" si="74"/>
        <v>173</v>
      </c>
      <c r="I138" s="29">
        <f t="shared" si="74"/>
        <v>173</v>
      </c>
      <c r="J138" s="29"/>
      <c r="K138" s="29"/>
      <c r="L138" s="29"/>
      <c r="M138" s="29">
        <f t="shared" si="43"/>
        <v>173</v>
      </c>
      <c r="N138" s="29">
        <f t="shared" si="44"/>
        <v>173</v>
      </c>
      <c r="O138" s="29">
        <f t="shared" si="45"/>
        <v>173</v>
      </c>
    </row>
    <row r="139" spans="1:15" ht="22.5" x14ac:dyDescent="0.2">
      <c r="A139" s="22" t="s">
        <v>81</v>
      </c>
      <c r="B139" s="25">
        <v>3</v>
      </c>
      <c r="C139" s="26">
        <v>0</v>
      </c>
      <c r="D139" s="25" t="s">
        <v>2</v>
      </c>
      <c r="E139" s="27" t="s">
        <v>164</v>
      </c>
      <c r="F139" s="28">
        <v>600</v>
      </c>
      <c r="G139" s="29">
        <f t="shared" ref="G139:I139" si="75">G140</f>
        <v>173</v>
      </c>
      <c r="H139" s="29">
        <f t="shared" si="75"/>
        <v>173</v>
      </c>
      <c r="I139" s="29">
        <f t="shared" si="75"/>
        <v>173</v>
      </c>
      <c r="J139" s="29"/>
      <c r="K139" s="29"/>
      <c r="L139" s="29"/>
      <c r="M139" s="29">
        <f t="shared" si="43"/>
        <v>173</v>
      </c>
      <c r="N139" s="29">
        <f t="shared" si="44"/>
        <v>173</v>
      </c>
      <c r="O139" s="29">
        <f t="shared" si="45"/>
        <v>173</v>
      </c>
    </row>
    <row r="140" spans="1:15" x14ac:dyDescent="0.2">
      <c r="A140" s="22" t="s">
        <v>156</v>
      </c>
      <c r="B140" s="25">
        <v>3</v>
      </c>
      <c r="C140" s="26">
        <v>0</v>
      </c>
      <c r="D140" s="25" t="s">
        <v>2</v>
      </c>
      <c r="E140" s="27" t="s">
        <v>164</v>
      </c>
      <c r="F140" s="28">
        <v>610</v>
      </c>
      <c r="G140" s="29">
        <v>173</v>
      </c>
      <c r="H140" s="29">
        <v>173</v>
      </c>
      <c r="I140" s="29">
        <v>173</v>
      </c>
      <c r="J140" s="29"/>
      <c r="K140" s="29"/>
      <c r="L140" s="29"/>
      <c r="M140" s="29">
        <f t="shared" si="43"/>
        <v>173</v>
      </c>
      <c r="N140" s="29">
        <f t="shared" si="44"/>
        <v>173</v>
      </c>
      <c r="O140" s="29">
        <f t="shared" si="45"/>
        <v>173</v>
      </c>
    </row>
    <row r="141" spans="1:15" ht="33.75" x14ac:dyDescent="0.2">
      <c r="A141" s="32" t="s">
        <v>328</v>
      </c>
      <c r="B141" s="63" t="s">
        <v>155</v>
      </c>
      <c r="C141" s="64" t="s">
        <v>3</v>
      </c>
      <c r="D141" s="63" t="s">
        <v>2</v>
      </c>
      <c r="E141" s="65" t="s">
        <v>9</v>
      </c>
      <c r="F141" s="35" t="s">
        <v>7</v>
      </c>
      <c r="G141" s="66">
        <f>G142+G145+G148+G151+G154+G161+G168+G174+G186+G191+G194+G200+G203+G206+G209+G212+G215+G218+G221+G258+G266+G224+G230+G236+G239+G242+G245+G251+G262+G233+G180+G248+G197</f>
        <v>756327.09999999986</v>
      </c>
      <c r="H141" s="66">
        <f t="shared" ref="H141:I141" si="76">H142+H145+H148+H151+H154+H161+H168+H174+H186+H191+H194+H200+H203+H206+H209+H212+H215+H218+H221+H258+H266+H224+H230+H236+H239+H242+H245+H251+H262+H233+H180+H248+H197</f>
        <v>755819.1</v>
      </c>
      <c r="I141" s="66">
        <f t="shared" si="76"/>
        <v>796804</v>
      </c>
      <c r="J141" s="66">
        <f>J266+J148+J224+J227+J254+J194+J186+J258+J183+J171+J262+J177</f>
        <v>4674.9169000000002</v>
      </c>
      <c r="K141" s="66">
        <f t="shared" ref="K141:L141" si="77">K266+K148+K224+K227+K254+K194+K186+K258</f>
        <v>1743.1</v>
      </c>
      <c r="L141" s="66">
        <f t="shared" si="77"/>
        <v>0</v>
      </c>
      <c r="M141" s="66">
        <f t="shared" si="43"/>
        <v>761002.01689999981</v>
      </c>
      <c r="N141" s="66">
        <f t="shared" si="44"/>
        <v>757562.2</v>
      </c>
      <c r="O141" s="66">
        <f t="shared" si="45"/>
        <v>796804</v>
      </c>
    </row>
    <row r="142" spans="1:15" ht="33.75" x14ac:dyDescent="0.2">
      <c r="A142" s="22" t="s">
        <v>180</v>
      </c>
      <c r="B142" s="25" t="s">
        <v>155</v>
      </c>
      <c r="C142" s="26" t="s">
        <v>3</v>
      </c>
      <c r="D142" s="25" t="s">
        <v>2</v>
      </c>
      <c r="E142" s="27" t="s">
        <v>179</v>
      </c>
      <c r="F142" s="28" t="s">
        <v>7</v>
      </c>
      <c r="G142" s="29">
        <f t="shared" ref="G142:I142" si="78">G143</f>
        <v>2392.6</v>
      </c>
      <c r="H142" s="29">
        <f t="shared" si="78"/>
        <v>2418</v>
      </c>
      <c r="I142" s="29">
        <f t="shared" si="78"/>
        <v>2443.5</v>
      </c>
      <c r="J142" s="29"/>
      <c r="K142" s="29"/>
      <c r="L142" s="29"/>
      <c r="M142" s="29">
        <f t="shared" si="43"/>
        <v>2392.6</v>
      </c>
      <c r="N142" s="29">
        <f t="shared" si="44"/>
        <v>2418</v>
      </c>
      <c r="O142" s="29">
        <f t="shared" si="45"/>
        <v>2443.5</v>
      </c>
    </row>
    <row r="143" spans="1:15" ht="22.5" x14ac:dyDescent="0.2">
      <c r="A143" s="22" t="s">
        <v>81</v>
      </c>
      <c r="B143" s="25" t="s">
        <v>155</v>
      </c>
      <c r="C143" s="26" t="s">
        <v>3</v>
      </c>
      <c r="D143" s="25" t="s">
        <v>2</v>
      </c>
      <c r="E143" s="27" t="s">
        <v>179</v>
      </c>
      <c r="F143" s="28">
        <v>600</v>
      </c>
      <c r="G143" s="29">
        <f t="shared" ref="G143:I143" si="79">G144</f>
        <v>2392.6</v>
      </c>
      <c r="H143" s="29">
        <f t="shared" si="79"/>
        <v>2418</v>
      </c>
      <c r="I143" s="29">
        <f t="shared" si="79"/>
        <v>2443.5</v>
      </c>
      <c r="J143" s="29"/>
      <c r="K143" s="29"/>
      <c r="L143" s="29"/>
      <c r="M143" s="29">
        <f t="shared" si="43"/>
        <v>2392.6</v>
      </c>
      <c r="N143" s="29">
        <f t="shared" si="44"/>
        <v>2418</v>
      </c>
      <c r="O143" s="29">
        <f t="shared" si="45"/>
        <v>2443.5</v>
      </c>
    </row>
    <row r="144" spans="1:15" x14ac:dyDescent="0.2">
      <c r="A144" s="22" t="s">
        <v>156</v>
      </c>
      <c r="B144" s="25" t="s">
        <v>155</v>
      </c>
      <c r="C144" s="26" t="s">
        <v>3</v>
      </c>
      <c r="D144" s="25" t="s">
        <v>2</v>
      </c>
      <c r="E144" s="27" t="s">
        <v>179</v>
      </c>
      <c r="F144" s="28">
        <v>610</v>
      </c>
      <c r="G144" s="29">
        <v>2392.6</v>
      </c>
      <c r="H144" s="29">
        <v>2418</v>
      </c>
      <c r="I144" s="29">
        <v>2443.5</v>
      </c>
      <c r="J144" s="29"/>
      <c r="K144" s="29"/>
      <c r="L144" s="29"/>
      <c r="M144" s="29">
        <f t="shared" si="43"/>
        <v>2392.6</v>
      </c>
      <c r="N144" s="29">
        <f t="shared" si="44"/>
        <v>2418</v>
      </c>
      <c r="O144" s="29">
        <f t="shared" si="45"/>
        <v>2443.5</v>
      </c>
    </row>
    <row r="145" spans="1:15" ht="67.5" x14ac:dyDescent="0.2">
      <c r="A145" s="22" t="s">
        <v>188</v>
      </c>
      <c r="B145" s="25" t="s">
        <v>155</v>
      </c>
      <c r="C145" s="26" t="s">
        <v>3</v>
      </c>
      <c r="D145" s="25" t="s">
        <v>2</v>
      </c>
      <c r="E145" s="27" t="s">
        <v>187</v>
      </c>
      <c r="F145" s="28" t="s">
        <v>7</v>
      </c>
      <c r="G145" s="29">
        <f>G146</f>
        <v>37993.300000000003</v>
      </c>
      <c r="H145" s="29">
        <f t="shared" ref="H145:I146" si="80">H146</f>
        <v>39513</v>
      </c>
      <c r="I145" s="29">
        <f t="shared" si="80"/>
        <v>41093.5</v>
      </c>
      <c r="J145" s="29"/>
      <c r="K145" s="29"/>
      <c r="L145" s="29"/>
      <c r="M145" s="29">
        <f t="shared" si="43"/>
        <v>37993.300000000003</v>
      </c>
      <c r="N145" s="29">
        <f t="shared" si="44"/>
        <v>39513</v>
      </c>
      <c r="O145" s="29">
        <f t="shared" si="45"/>
        <v>41093.5</v>
      </c>
    </row>
    <row r="146" spans="1:15" ht="22.5" x14ac:dyDescent="0.2">
      <c r="A146" s="22" t="s">
        <v>81</v>
      </c>
      <c r="B146" s="25" t="s">
        <v>155</v>
      </c>
      <c r="C146" s="26" t="s">
        <v>3</v>
      </c>
      <c r="D146" s="25" t="s">
        <v>2</v>
      </c>
      <c r="E146" s="27" t="s">
        <v>187</v>
      </c>
      <c r="F146" s="28">
        <v>600</v>
      </c>
      <c r="G146" s="29">
        <f>G147</f>
        <v>37993.300000000003</v>
      </c>
      <c r="H146" s="29">
        <f t="shared" si="80"/>
        <v>39513</v>
      </c>
      <c r="I146" s="29">
        <f t="shared" si="80"/>
        <v>41093.5</v>
      </c>
      <c r="J146" s="29"/>
      <c r="K146" s="29"/>
      <c r="L146" s="29"/>
      <c r="M146" s="29">
        <f t="shared" si="43"/>
        <v>37993.300000000003</v>
      </c>
      <c r="N146" s="29">
        <f t="shared" si="44"/>
        <v>39513</v>
      </c>
      <c r="O146" s="29">
        <f t="shared" si="45"/>
        <v>41093.5</v>
      </c>
    </row>
    <row r="147" spans="1:15" x14ac:dyDescent="0.2">
      <c r="A147" s="22" t="s">
        <v>156</v>
      </c>
      <c r="B147" s="25" t="s">
        <v>155</v>
      </c>
      <c r="C147" s="26" t="s">
        <v>3</v>
      </c>
      <c r="D147" s="25" t="s">
        <v>2</v>
      </c>
      <c r="E147" s="27" t="s">
        <v>187</v>
      </c>
      <c r="F147" s="28">
        <v>610</v>
      </c>
      <c r="G147" s="29">
        <f>950.4+12770+24060+212.9</f>
        <v>37993.300000000003</v>
      </c>
      <c r="H147" s="29">
        <f>988.4+13260+25045+219.6</f>
        <v>39513</v>
      </c>
      <c r="I147" s="29">
        <f>1028+13794+26050+221.5</f>
        <v>41093.5</v>
      </c>
      <c r="J147" s="29"/>
      <c r="K147" s="29"/>
      <c r="L147" s="29"/>
      <c r="M147" s="29">
        <f t="shared" si="43"/>
        <v>37993.300000000003</v>
      </c>
      <c r="N147" s="29">
        <f t="shared" si="44"/>
        <v>39513</v>
      </c>
      <c r="O147" s="29">
        <f t="shared" si="45"/>
        <v>41093.5</v>
      </c>
    </row>
    <row r="148" spans="1:15" x14ac:dyDescent="0.2">
      <c r="A148" s="22" t="s">
        <v>197</v>
      </c>
      <c r="B148" s="25" t="s">
        <v>155</v>
      </c>
      <c r="C148" s="26" t="s">
        <v>3</v>
      </c>
      <c r="D148" s="25" t="s">
        <v>2</v>
      </c>
      <c r="E148" s="27" t="s">
        <v>196</v>
      </c>
      <c r="F148" s="28" t="s">
        <v>7</v>
      </c>
      <c r="G148" s="29">
        <f t="shared" ref="G148:I148" si="81">G149</f>
        <v>396946</v>
      </c>
      <c r="H148" s="29">
        <f t="shared" si="81"/>
        <v>420605.1</v>
      </c>
      <c r="I148" s="29">
        <f t="shared" si="81"/>
        <v>451282.3</v>
      </c>
      <c r="J148" s="29">
        <f>J149</f>
        <v>0</v>
      </c>
      <c r="K148" s="29">
        <f t="shared" ref="K148:L149" si="82">K149</f>
        <v>0</v>
      </c>
      <c r="L148" s="29">
        <f t="shared" si="82"/>
        <v>0</v>
      </c>
      <c r="M148" s="29">
        <f t="shared" si="43"/>
        <v>396946</v>
      </c>
      <c r="N148" s="29">
        <f t="shared" si="44"/>
        <v>420605.1</v>
      </c>
      <c r="O148" s="29">
        <f t="shared" si="45"/>
        <v>451282.3</v>
      </c>
    </row>
    <row r="149" spans="1:15" ht="22.5" x14ac:dyDescent="0.2">
      <c r="A149" s="22" t="s">
        <v>81</v>
      </c>
      <c r="B149" s="25" t="s">
        <v>155</v>
      </c>
      <c r="C149" s="26" t="s">
        <v>3</v>
      </c>
      <c r="D149" s="25" t="s">
        <v>2</v>
      </c>
      <c r="E149" s="27" t="s">
        <v>196</v>
      </c>
      <c r="F149" s="28">
        <v>600</v>
      </c>
      <c r="G149" s="29">
        <f t="shared" ref="G149:I149" si="83">G150</f>
        <v>396946</v>
      </c>
      <c r="H149" s="29">
        <f t="shared" si="83"/>
        <v>420605.1</v>
      </c>
      <c r="I149" s="29">
        <f t="shared" si="83"/>
        <v>451282.3</v>
      </c>
      <c r="J149" s="29">
        <f>J150</f>
        <v>0</v>
      </c>
      <c r="K149" s="29">
        <f t="shared" si="82"/>
        <v>0</v>
      </c>
      <c r="L149" s="29">
        <f t="shared" si="82"/>
        <v>0</v>
      </c>
      <c r="M149" s="29">
        <f t="shared" si="43"/>
        <v>396946</v>
      </c>
      <c r="N149" s="29">
        <f t="shared" si="44"/>
        <v>420605.1</v>
      </c>
      <c r="O149" s="29">
        <f t="shared" si="45"/>
        <v>451282.3</v>
      </c>
    </row>
    <row r="150" spans="1:15" x14ac:dyDescent="0.2">
      <c r="A150" s="22" t="s">
        <v>156</v>
      </c>
      <c r="B150" s="25" t="s">
        <v>155</v>
      </c>
      <c r="C150" s="26" t="s">
        <v>3</v>
      </c>
      <c r="D150" s="25" t="s">
        <v>2</v>
      </c>
      <c r="E150" s="27" t="s">
        <v>196</v>
      </c>
      <c r="F150" s="28">
        <v>610</v>
      </c>
      <c r="G150" s="29">
        <f>118764+278182</f>
        <v>396946</v>
      </c>
      <c r="H150" s="29">
        <f>129748+290857.1</f>
        <v>420605.1</v>
      </c>
      <c r="I150" s="29">
        <f>137955.3+313327</f>
        <v>451282.3</v>
      </c>
      <c r="J150" s="29">
        <f>-3381.951+3381.951</f>
        <v>0</v>
      </c>
      <c r="K150" s="29">
        <v>0</v>
      </c>
      <c r="L150" s="29">
        <v>0</v>
      </c>
      <c r="M150" s="29">
        <f t="shared" ref="M150:M222" si="84">G150+J150</f>
        <v>396946</v>
      </c>
      <c r="N150" s="29">
        <f t="shared" ref="N150:N222" si="85">H150+K150</f>
        <v>420605.1</v>
      </c>
      <c r="O150" s="29">
        <f t="shared" ref="O150:O222" si="86">I150+L150</f>
        <v>451282.3</v>
      </c>
    </row>
    <row r="151" spans="1:15" ht="33.75" x14ac:dyDescent="0.2">
      <c r="A151" s="22" t="s">
        <v>162</v>
      </c>
      <c r="B151" s="25" t="s">
        <v>155</v>
      </c>
      <c r="C151" s="26" t="s">
        <v>3</v>
      </c>
      <c r="D151" s="25" t="s">
        <v>2</v>
      </c>
      <c r="E151" s="27" t="s">
        <v>161</v>
      </c>
      <c r="F151" s="28" t="s">
        <v>7</v>
      </c>
      <c r="G151" s="29">
        <f t="shared" ref="G151:I151" si="87">G152</f>
        <v>8136.8</v>
      </c>
      <c r="H151" s="29">
        <f t="shared" si="87"/>
        <v>8147.2</v>
      </c>
      <c r="I151" s="29">
        <f t="shared" si="87"/>
        <v>8141.5</v>
      </c>
      <c r="J151" s="29"/>
      <c r="K151" s="29"/>
      <c r="L151" s="29"/>
      <c r="M151" s="29">
        <f t="shared" si="84"/>
        <v>8136.8</v>
      </c>
      <c r="N151" s="29">
        <f t="shared" si="85"/>
        <v>8147.2</v>
      </c>
      <c r="O151" s="29">
        <f t="shared" si="86"/>
        <v>8141.5</v>
      </c>
    </row>
    <row r="152" spans="1:15" ht="22.5" x14ac:dyDescent="0.2">
      <c r="A152" s="22" t="s">
        <v>81</v>
      </c>
      <c r="B152" s="25" t="s">
        <v>155</v>
      </c>
      <c r="C152" s="26" t="s">
        <v>3</v>
      </c>
      <c r="D152" s="25" t="s">
        <v>2</v>
      </c>
      <c r="E152" s="27" t="s">
        <v>161</v>
      </c>
      <c r="F152" s="28">
        <v>600</v>
      </c>
      <c r="G152" s="29">
        <f t="shared" ref="G152:I152" si="88">G153</f>
        <v>8136.8</v>
      </c>
      <c r="H152" s="29">
        <f t="shared" si="88"/>
        <v>8147.2</v>
      </c>
      <c r="I152" s="29">
        <f t="shared" si="88"/>
        <v>8141.5</v>
      </c>
      <c r="J152" s="29"/>
      <c r="K152" s="29"/>
      <c r="L152" s="29"/>
      <c r="M152" s="29">
        <f t="shared" si="84"/>
        <v>8136.8</v>
      </c>
      <c r="N152" s="29">
        <f t="shared" si="85"/>
        <v>8147.2</v>
      </c>
      <c r="O152" s="29">
        <f t="shared" si="86"/>
        <v>8141.5</v>
      </c>
    </row>
    <row r="153" spans="1:15" x14ac:dyDescent="0.2">
      <c r="A153" s="22" t="s">
        <v>156</v>
      </c>
      <c r="B153" s="25" t="s">
        <v>155</v>
      </c>
      <c r="C153" s="26" t="s">
        <v>3</v>
      </c>
      <c r="D153" s="25" t="s">
        <v>2</v>
      </c>
      <c r="E153" s="27" t="s">
        <v>161</v>
      </c>
      <c r="F153" s="28">
        <v>610</v>
      </c>
      <c r="G153" s="29">
        <v>8136.8</v>
      </c>
      <c r="H153" s="29">
        <v>8147.2</v>
      </c>
      <c r="I153" s="29">
        <v>8141.5</v>
      </c>
      <c r="J153" s="29"/>
      <c r="K153" s="29"/>
      <c r="L153" s="29"/>
      <c r="M153" s="29">
        <f t="shared" si="84"/>
        <v>8136.8</v>
      </c>
      <c r="N153" s="29">
        <f t="shared" si="85"/>
        <v>8147.2</v>
      </c>
      <c r="O153" s="29">
        <f t="shared" si="86"/>
        <v>8141.5</v>
      </c>
    </row>
    <row r="154" spans="1:15" ht="22.5" x14ac:dyDescent="0.2">
      <c r="A154" s="22" t="s">
        <v>172</v>
      </c>
      <c r="B154" s="25" t="s">
        <v>155</v>
      </c>
      <c r="C154" s="26" t="s">
        <v>3</v>
      </c>
      <c r="D154" s="25" t="s">
        <v>2</v>
      </c>
      <c r="E154" s="27" t="s">
        <v>11</v>
      </c>
      <c r="F154" s="28" t="s">
        <v>7</v>
      </c>
      <c r="G154" s="29">
        <f>G155+G157+G159</f>
        <v>4397.3999999999996</v>
      </c>
      <c r="H154" s="29">
        <f t="shared" ref="H154:I154" si="89">H155+H157+H159</f>
        <v>4530.8</v>
      </c>
      <c r="I154" s="29">
        <f t="shared" si="89"/>
        <v>4699.8999999999996</v>
      </c>
      <c r="J154" s="29"/>
      <c r="K154" s="29"/>
      <c r="L154" s="29"/>
      <c r="M154" s="29">
        <f t="shared" si="84"/>
        <v>4397.3999999999996</v>
      </c>
      <c r="N154" s="29">
        <f t="shared" si="85"/>
        <v>4530.8</v>
      </c>
      <c r="O154" s="29">
        <f t="shared" si="86"/>
        <v>4699.8999999999996</v>
      </c>
    </row>
    <row r="155" spans="1:15" ht="45" x14ac:dyDescent="0.2">
      <c r="A155" s="22" t="s">
        <v>6</v>
      </c>
      <c r="B155" s="25" t="s">
        <v>155</v>
      </c>
      <c r="C155" s="26" t="s">
        <v>3</v>
      </c>
      <c r="D155" s="25" t="s">
        <v>2</v>
      </c>
      <c r="E155" s="27" t="s">
        <v>11</v>
      </c>
      <c r="F155" s="28">
        <v>100</v>
      </c>
      <c r="G155" s="29">
        <f>G156</f>
        <v>4328</v>
      </c>
      <c r="H155" s="29">
        <f t="shared" ref="H155:I155" si="90">H156</f>
        <v>4487.6000000000004</v>
      </c>
      <c r="I155" s="29">
        <f t="shared" si="90"/>
        <v>4656.7</v>
      </c>
      <c r="J155" s="29"/>
      <c r="K155" s="29"/>
      <c r="L155" s="29"/>
      <c r="M155" s="29">
        <f t="shared" si="84"/>
        <v>4328</v>
      </c>
      <c r="N155" s="29">
        <f t="shared" si="85"/>
        <v>4487.6000000000004</v>
      </c>
      <c r="O155" s="29">
        <f t="shared" si="86"/>
        <v>4656.7</v>
      </c>
    </row>
    <row r="156" spans="1:15" ht="22.5" x14ac:dyDescent="0.2">
      <c r="A156" s="22" t="s">
        <v>5</v>
      </c>
      <c r="B156" s="25" t="s">
        <v>155</v>
      </c>
      <c r="C156" s="26" t="s">
        <v>3</v>
      </c>
      <c r="D156" s="25" t="s">
        <v>2</v>
      </c>
      <c r="E156" s="27" t="s">
        <v>11</v>
      </c>
      <c r="F156" s="28">
        <v>120</v>
      </c>
      <c r="G156" s="29">
        <v>4328</v>
      </c>
      <c r="H156" s="29">
        <v>4487.6000000000004</v>
      </c>
      <c r="I156" s="29">
        <v>4656.7</v>
      </c>
      <c r="J156" s="29"/>
      <c r="K156" s="29"/>
      <c r="L156" s="29"/>
      <c r="M156" s="29">
        <f t="shared" si="84"/>
        <v>4328</v>
      </c>
      <c r="N156" s="29">
        <f t="shared" si="85"/>
        <v>4487.6000000000004</v>
      </c>
      <c r="O156" s="29">
        <f t="shared" si="86"/>
        <v>4656.7</v>
      </c>
    </row>
    <row r="157" spans="1:15" ht="22.5" x14ac:dyDescent="0.2">
      <c r="A157" s="22" t="s">
        <v>14</v>
      </c>
      <c r="B157" s="25" t="s">
        <v>155</v>
      </c>
      <c r="C157" s="26" t="s">
        <v>3</v>
      </c>
      <c r="D157" s="25" t="s">
        <v>2</v>
      </c>
      <c r="E157" s="27" t="s">
        <v>11</v>
      </c>
      <c r="F157" s="28">
        <v>200</v>
      </c>
      <c r="G157" s="29">
        <f>G158</f>
        <v>68.900000000000006</v>
      </c>
      <c r="H157" s="29">
        <f t="shared" ref="H157:I157" si="91">H158</f>
        <v>42.7</v>
      </c>
      <c r="I157" s="29">
        <f t="shared" si="91"/>
        <v>42.7</v>
      </c>
      <c r="J157" s="29"/>
      <c r="K157" s="29"/>
      <c r="L157" s="29"/>
      <c r="M157" s="29">
        <f t="shared" si="84"/>
        <v>68.900000000000006</v>
      </c>
      <c r="N157" s="29">
        <f t="shared" si="85"/>
        <v>42.7</v>
      </c>
      <c r="O157" s="29">
        <f t="shared" si="86"/>
        <v>42.7</v>
      </c>
    </row>
    <row r="158" spans="1:15" ht="22.5" x14ac:dyDescent="0.2">
      <c r="A158" s="22" t="s">
        <v>13</v>
      </c>
      <c r="B158" s="25" t="s">
        <v>155</v>
      </c>
      <c r="C158" s="26" t="s">
        <v>3</v>
      </c>
      <c r="D158" s="25" t="s">
        <v>2</v>
      </c>
      <c r="E158" s="27" t="s">
        <v>11</v>
      </c>
      <c r="F158" s="28">
        <v>240</v>
      </c>
      <c r="G158" s="29">
        <v>68.900000000000006</v>
      </c>
      <c r="H158" s="29">
        <v>42.7</v>
      </c>
      <c r="I158" s="29">
        <v>42.7</v>
      </c>
      <c r="J158" s="29"/>
      <c r="K158" s="29"/>
      <c r="L158" s="29"/>
      <c r="M158" s="29">
        <f t="shared" si="84"/>
        <v>68.900000000000006</v>
      </c>
      <c r="N158" s="29">
        <f t="shared" si="85"/>
        <v>42.7</v>
      </c>
      <c r="O158" s="29">
        <f t="shared" si="86"/>
        <v>42.7</v>
      </c>
    </row>
    <row r="159" spans="1:15" x14ac:dyDescent="0.2">
      <c r="A159" s="22" t="s">
        <v>72</v>
      </c>
      <c r="B159" s="25" t="s">
        <v>155</v>
      </c>
      <c r="C159" s="26" t="s">
        <v>3</v>
      </c>
      <c r="D159" s="25" t="s">
        <v>2</v>
      </c>
      <c r="E159" s="27" t="s">
        <v>11</v>
      </c>
      <c r="F159" s="28">
        <v>800</v>
      </c>
      <c r="G159" s="29">
        <f>G160</f>
        <v>0.5</v>
      </c>
      <c r="H159" s="29">
        <f t="shared" ref="H159:I159" si="92">H160</f>
        <v>0.5</v>
      </c>
      <c r="I159" s="29">
        <f t="shared" si="92"/>
        <v>0.5</v>
      </c>
      <c r="J159" s="29"/>
      <c r="K159" s="29"/>
      <c r="L159" s="29"/>
      <c r="M159" s="29">
        <f t="shared" si="84"/>
        <v>0.5</v>
      </c>
      <c r="N159" s="29">
        <f t="shared" si="85"/>
        <v>0.5</v>
      </c>
      <c r="O159" s="29">
        <f t="shared" si="86"/>
        <v>0.5</v>
      </c>
    </row>
    <row r="160" spans="1:15" x14ac:dyDescent="0.2">
      <c r="A160" s="22" t="s">
        <v>71</v>
      </c>
      <c r="B160" s="25" t="s">
        <v>155</v>
      </c>
      <c r="C160" s="26" t="s">
        <v>3</v>
      </c>
      <c r="D160" s="25" t="s">
        <v>2</v>
      </c>
      <c r="E160" s="27" t="s">
        <v>11</v>
      </c>
      <c r="F160" s="28">
        <v>850</v>
      </c>
      <c r="G160" s="29">
        <v>0.5</v>
      </c>
      <c r="H160" s="29">
        <v>0.5</v>
      </c>
      <c r="I160" s="29">
        <v>0.5</v>
      </c>
      <c r="J160" s="29"/>
      <c r="K160" s="29"/>
      <c r="L160" s="29"/>
      <c r="M160" s="29">
        <f t="shared" si="84"/>
        <v>0.5</v>
      </c>
      <c r="N160" s="29">
        <f t="shared" si="85"/>
        <v>0.5</v>
      </c>
      <c r="O160" s="29">
        <f t="shared" si="86"/>
        <v>0.5</v>
      </c>
    </row>
    <row r="161" spans="1:15" ht="22.5" x14ac:dyDescent="0.2">
      <c r="A161" s="22" t="s">
        <v>74</v>
      </c>
      <c r="B161" s="25" t="s">
        <v>155</v>
      </c>
      <c r="C161" s="26" t="s">
        <v>3</v>
      </c>
      <c r="D161" s="25" t="s">
        <v>2</v>
      </c>
      <c r="E161" s="27" t="s">
        <v>70</v>
      </c>
      <c r="F161" s="28" t="s">
        <v>7</v>
      </c>
      <c r="G161" s="29">
        <f>G162+G164+G166</f>
        <v>9615.1999999999989</v>
      </c>
      <c r="H161" s="29">
        <f t="shared" ref="H161:I161" si="93">H162+H164+H166</f>
        <v>9903.2999999999993</v>
      </c>
      <c r="I161" s="29">
        <f t="shared" si="93"/>
        <v>10264</v>
      </c>
      <c r="J161" s="29"/>
      <c r="K161" s="29"/>
      <c r="L161" s="29"/>
      <c r="M161" s="29">
        <f t="shared" si="84"/>
        <v>9615.1999999999989</v>
      </c>
      <c r="N161" s="29">
        <f t="shared" si="85"/>
        <v>9903.2999999999993</v>
      </c>
      <c r="O161" s="29">
        <f t="shared" si="86"/>
        <v>10264</v>
      </c>
    </row>
    <row r="162" spans="1:15" ht="45" x14ac:dyDescent="0.2">
      <c r="A162" s="22" t="s">
        <v>6</v>
      </c>
      <c r="B162" s="25" t="s">
        <v>155</v>
      </c>
      <c r="C162" s="26" t="s">
        <v>3</v>
      </c>
      <c r="D162" s="25" t="s">
        <v>2</v>
      </c>
      <c r="E162" s="27" t="s">
        <v>70</v>
      </c>
      <c r="F162" s="28">
        <v>100</v>
      </c>
      <c r="G162" s="29">
        <f>G163</f>
        <v>8914.4</v>
      </c>
      <c r="H162" s="29">
        <f t="shared" ref="H162:I162" si="94">H163</f>
        <v>9202.5</v>
      </c>
      <c r="I162" s="29">
        <f t="shared" si="94"/>
        <v>9563.2000000000007</v>
      </c>
      <c r="J162" s="29"/>
      <c r="K162" s="29"/>
      <c r="L162" s="29"/>
      <c r="M162" s="29">
        <f t="shared" si="84"/>
        <v>8914.4</v>
      </c>
      <c r="N162" s="29">
        <f t="shared" si="85"/>
        <v>9202.5</v>
      </c>
      <c r="O162" s="29">
        <f t="shared" si="86"/>
        <v>9563.2000000000007</v>
      </c>
    </row>
    <row r="163" spans="1:15" x14ac:dyDescent="0.2">
      <c r="A163" s="22" t="s">
        <v>73</v>
      </c>
      <c r="B163" s="25" t="s">
        <v>155</v>
      </c>
      <c r="C163" s="26" t="s">
        <v>3</v>
      </c>
      <c r="D163" s="25" t="s">
        <v>2</v>
      </c>
      <c r="E163" s="27" t="s">
        <v>70</v>
      </c>
      <c r="F163" s="28">
        <v>110</v>
      </c>
      <c r="G163" s="29">
        <f>2860.5+6053.9</f>
        <v>8914.4</v>
      </c>
      <c r="H163" s="29">
        <f>2952.4+6250.1</f>
        <v>9202.5</v>
      </c>
      <c r="I163" s="29">
        <f>3067.4+6495.8</f>
        <v>9563.2000000000007</v>
      </c>
      <c r="J163" s="29"/>
      <c r="K163" s="29"/>
      <c r="L163" s="29"/>
      <c r="M163" s="29">
        <f t="shared" si="84"/>
        <v>8914.4</v>
      </c>
      <c r="N163" s="29">
        <f t="shared" si="85"/>
        <v>9202.5</v>
      </c>
      <c r="O163" s="29">
        <f t="shared" si="86"/>
        <v>9563.2000000000007</v>
      </c>
    </row>
    <row r="164" spans="1:15" ht="22.5" x14ac:dyDescent="0.2">
      <c r="A164" s="22" t="s">
        <v>14</v>
      </c>
      <c r="B164" s="25" t="s">
        <v>155</v>
      </c>
      <c r="C164" s="26" t="s">
        <v>3</v>
      </c>
      <c r="D164" s="25" t="s">
        <v>2</v>
      </c>
      <c r="E164" s="27" t="s">
        <v>70</v>
      </c>
      <c r="F164" s="28">
        <v>200</v>
      </c>
      <c r="G164" s="29">
        <f>G165</f>
        <v>677.8</v>
      </c>
      <c r="H164" s="29">
        <f t="shared" ref="H164:I164" si="95">H165</f>
        <v>677.8</v>
      </c>
      <c r="I164" s="29">
        <f t="shared" si="95"/>
        <v>677.8</v>
      </c>
      <c r="J164" s="29"/>
      <c r="K164" s="29"/>
      <c r="L164" s="29"/>
      <c r="M164" s="29">
        <f t="shared" si="84"/>
        <v>677.8</v>
      </c>
      <c r="N164" s="29">
        <f t="shared" si="85"/>
        <v>677.8</v>
      </c>
      <c r="O164" s="29">
        <f t="shared" si="86"/>
        <v>677.8</v>
      </c>
    </row>
    <row r="165" spans="1:15" ht="22.5" x14ac:dyDescent="0.2">
      <c r="A165" s="22" t="s">
        <v>13</v>
      </c>
      <c r="B165" s="25" t="s">
        <v>155</v>
      </c>
      <c r="C165" s="26" t="s">
        <v>3</v>
      </c>
      <c r="D165" s="25" t="s">
        <v>2</v>
      </c>
      <c r="E165" s="27" t="s">
        <v>70</v>
      </c>
      <c r="F165" s="28">
        <v>240</v>
      </c>
      <c r="G165" s="29">
        <f>231.6+446.2</f>
        <v>677.8</v>
      </c>
      <c r="H165" s="29">
        <f>231.6+446.2</f>
        <v>677.8</v>
      </c>
      <c r="I165" s="29">
        <f>231.6+446.2</f>
        <v>677.8</v>
      </c>
      <c r="J165" s="29"/>
      <c r="K165" s="29"/>
      <c r="L165" s="29"/>
      <c r="M165" s="29">
        <f t="shared" si="84"/>
        <v>677.8</v>
      </c>
      <c r="N165" s="29">
        <f t="shared" si="85"/>
        <v>677.8</v>
      </c>
      <c r="O165" s="29">
        <f t="shared" si="86"/>
        <v>677.8</v>
      </c>
    </row>
    <row r="166" spans="1:15" x14ac:dyDescent="0.2">
      <c r="A166" s="22" t="s">
        <v>72</v>
      </c>
      <c r="B166" s="25" t="s">
        <v>155</v>
      </c>
      <c r="C166" s="26" t="s">
        <v>3</v>
      </c>
      <c r="D166" s="25" t="s">
        <v>2</v>
      </c>
      <c r="E166" s="27" t="s">
        <v>70</v>
      </c>
      <c r="F166" s="28">
        <v>800</v>
      </c>
      <c r="G166" s="29">
        <f>G167</f>
        <v>23</v>
      </c>
      <c r="H166" s="29">
        <f t="shared" ref="H166:I166" si="96">H167</f>
        <v>23</v>
      </c>
      <c r="I166" s="29">
        <f t="shared" si="96"/>
        <v>23</v>
      </c>
      <c r="J166" s="29"/>
      <c r="K166" s="29"/>
      <c r="L166" s="29"/>
      <c r="M166" s="29">
        <f t="shared" si="84"/>
        <v>23</v>
      </c>
      <c r="N166" s="29">
        <f t="shared" si="85"/>
        <v>23</v>
      </c>
      <c r="O166" s="29">
        <f t="shared" si="86"/>
        <v>23</v>
      </c>
    </row>
    <row r="167" spans="1:15" x14ac:dyDescent="0.2">
      <c r="A167" s="22" t="s">
        <v>71</v>
      </c>
      <c r="B167" s="25" t="s">
        <v>155</v>
      </c>
      <c r="C167" s="26" t="s">
        <v>3</v>
      </c>
      <c r="D167" s="25" t="s">
        <v>2</v>
      </c>
      <c r="E167" s="27" t="s">
        <v>70</v>
      </c>
      <c r="F167" s="28">
        <v>850</v>
      </c>
      <c r="G167" s="29">
        <f>16.8+6.2</f>
        <v>23</v>
      </c>
      <c r="H167" s="29">
        <f t="shared" ref="H167:I167" si="97">16.8+6.2</f>
        <v>23</v>
      </c>
      <c r="I167" s="29">
        <f t="shared" si="97"/>
        <v>23</v>
      </c>
      <c r="J167" s="29"/>
      <c r="K167" s="29"/>
      <c r="L167" s="29"/>
      <c r="M167" s="29">
        <f t="shared" si="84"/>
        <v>23</v>
      </c>
      <c r="N167" s="29">
        <f t="shared" si="85"/>
        <v>23</v>
      </c>
      <c r="O167" s="29">
        <f t="shared" si="86"/>
        <v>23</v>
      </c>
    </row>
    <row r="168" spans="1:15" ht="22.5" x14ac:dyDescent="0.2">
      <c r="A168" s="22" t="s">
        <v>186</v>
      </c>
      <c r="B168" s="25" t="s">
        <v>155</v>
      </c>
      <c r="C168" s="26" t="s">
        <v>3</v>
      </c>
      <c r="D168" s="25" t="s">
        <v>2</v>
      </c>
      <c r="E168" s="27" t="s">
        <v>185</v>
      </c>
      <c r="F168" s="28" t="s">
        <v>7</v>
      </c>
      <c r="G168" s="29">
        <f t="shared" ref="G168:I168" si="98">G169</f>
        <v>10643.099999999999</v>
      </c>
      <c r="H168" s="29">
        <f t="shared" si="98"/>
        <v>10751.199999999999</v>
      </c>
      <c r="I168" s="29">
        <f t="shared" si="98"/>
        <v>10862.2</v>
      </c>
      <c r="J168" s="29"/>
      <c r="K168" s="29"/>
      <c r="L168" s="29"/>
      <c r="M168" s="29">
        <f t="shared" si="84"/>
        <v>10643.099999999999</v>
      </c>
      <c r="N168" s="29">
        <f t="shared" si="85"/>
        <v>10751.199999999999</v>
      </c>
      <c r="O168" s="29">
        <f t="shared" si="86"/>
        <v>10862.2</v>
      </c>
    </row>
    <row r="169" spans="1:15" ht="22.5" x14ac:dyDescent="0.2">
      <c r="A169" s="22" t="s">
        <v>81</v>
      </c>
      <c r="B169" s="25" t="s">
        <v>155</v>
      </c>
      <c r="C169" s="26" t="s">
        <v>3</v>
      </c>
      <c r="D169" s="25" t="s">
        <v>2</v>
      </c>
      <c r="E169" s="27" t="s">
        <v>185</v>
      </c>
      <c r="F169" s="28">
        <v>600</v>
      </c>
      <c r="G169" s="29">
        <f t="shared" ref="G169:I169" si="99">G170</f>
        <v>10643.099999999999</v>
      </c>
      <c r="H169" s="29">
        <f t="shared" si="99"/>
        <v>10751.199999999999</v>
      </c>
      <c r="I169" s="29">
        <f t="shared" si="99"/>
        <v>10862.2</v>
      </c>
      <c r="J169" s="29"/>
      <c r="K169" s="29"/>
      <c r="L169" s="29"/>
      <c r="M169" s="29">
        <f t="shared" si="84"/>
        <v>10643.099999999999</v>
      </c>
      <c r="N169" s="29">
        <f t="shared" si="85"/>
        <v>10751.199999999999</v>
      </c>
      <c r="O169" s="29">
        <f t="shared" si="86"/>
        <v>10862.2</v>
      </c>
    </row>
    <row r="170" spans="1:15" x14ac:dyDescent="0.2">
      <c r="A170" s="22" t="s">
        <v>156</v>
      </c>
      <c r="B170" s="25" t="s">
        <v>155</v>
      </c>
      <c r="C170" s="26" t="s">
        <v>3</v>
      </c>
      <c r="D170" s="25" t="s">
        <v>2</v>
      </c>
      <c r="E170" s="27" t="s">
        <v>185</v>
      </c>
      <c r="F170" s="28">
        <v>610</v>
      </c>
      <c r="G170" s="29">
        <f>539.2+3083.9+6915.2+104.8</f>
        <v>10643.099999999999</v>
      </c>
      <c r="H170" s="29">
        <f>540.2+3053+7053.2+104.8</f>
        <v>10751.199999999999</v>
      </c>
      <c r="I170" s="29">
        <f>540.2+3079.5+7135.3+107.2</f>
        <v>10862.2</v>
      </c>
      <c r="J170" s="29"/>
      <c r="K170" s="29"/>
      <c r="L170" s="29"/>
      <c r="M170" s="29">
        <f t="shared" si="84"/>
        <v>10643.099999999999</v>
      </c>
      <c r="N170" s="29">
        <f t="shared" si="85"/>
        <v>10751.199999999999</v>
      </c>
      <c r="O170" s="29">
        <f t="shared" si="86"/>
        <v>10862.2</v>
      </c>
    </row>
    <row r="171" spans="1:15" x14ac:dyDescent="0.2">
      <c r="A171" s="30" t="s">
        <v>408</v>
      </c>
      <c r="B171" s="25">
        <v>4</v>
      </c>
      <c r="C171" s="26">
        <v>0</v>
      </c>
      <c r="D171" s="25">
        <v>0</v>
      </c>
      <c r="E171" s="27">
        <v>80450</v>
      </c>
      <c r="F171" s="28"/>
      <c r="G171" s="29"/>
      <c r="H171" s="29"/>
      <c r="I171" s="29"/>
      <c r="J171" s="29">
        <f>J172</f>
        <v>46.2</v>
      </c>
      <c r="K171" s="29"/>
      <c r="L171" s="29"/>
      <c r="M171" s="29">
        <f>G171+J171</f>
        <v>46.2</v>
      </c>
      <c r="N171" s="29">
        <f t="shared" si="85"/>
        <v>0</v>
      </c>
      <c r="O171" s="29">
        <f t="shared" si="86"/>
        <v>0</v>
      </c>
    </row>
    <row r="172" spans="1:15" ht="22.5" x14ac:dyDescent="0.2">
      <c r="A172" s="22" t="s">
        <v>14</v>
      </c>
      <c r="B172" s="25">
        <v>4</v>
      </c>
      <c r="C172" s="26">
        <v>0</v>
      </c>
      <c r="D172" s="25">
        <v>0</v>
      </c>
      <c r="E172" s="27">
        <v>80450</v>
      </c>
      <c r="F172" s="28">
        <v>200</v>
      </c>
      <c r="G172" s="29"/>
      <c r="H172" s="29"/>
      <c r="I172" s="29"/>
      <c r="J172" s="29">
        <f>J173</f>
        <v>46.2</v>
      </c>
      <c r="K172" s="29"/>
      <c r="L172" s="29"/>
      <c r="M172" s="29">
        <f t="shared" ref="M172:M173" si="100">G172+J172</f>
        <v>46.2</v>
      </c>
      <c r="N172" s="29">
        <f t="shared" ref="N172:N173" si="101">H172+K172</f>
        <v>0</v>
      </c>
      <c r="O172" s="29">
        <f t="shared" ref="O172:O173" si="102">I172+L172</f>
        <v>0</v>
      </c>
    </row>
    <row r="173" spans="1:15" ht="22.5" x14ac:dyDescent="0.2">
      <c r="A173" s="22" t="s">
        <v>13</v>
      </c>
      <c r="B173" s="25">
        <v>4</v>
      </c>
      <c r="C173" s="26">
        <v>0</v>
      </c>
      <c r="D173" s="25">
        <v>0</v>
      </c>
      <c r="E173" s="27">
        <v>80450</v>
      </c>
      <c r="F173" s="28">
        <v>240</v>
      </c>
      <c r="G173" s="29"/>
      <c r="H173" s="29"/>
      <c r="I173" s="29"/>
      <c r="J173" s="29">
        <v>46.2</v>
      </c>
      <c r="K173" s="29"/>
      <c r="L173" s="29"/>
      <c r="M173" s="29">
        <f t="shared" si="100"/>
        <v>46.2</v>
      </c>
      <c r="N173" s="29">
        <f t="shared" si="101"/>
        <v>0</v>
      </c>
      <c r="O173" s="29">
        <f t="shared" si="102"/>
        <v>0</v>
      </c>
    </row>
    <row r="174" spans="1:15" x14ac:dyDescent="0.2">
      <c r="A174" s="22" t="s">
        <v>195</v>
      </c>
      <c r="B174" s="25" t="s">
        <v>155</v>
      </c>
      <c r="C174" s="26" t="s">
        <v>3</v>
      </c>
      <c r="D174" s="25" t="s">
        <v>2</v>
      </c>
      <c r="E174" s="27" t="s">
        <v>194</v>
      </c>
      <c r="F174" s="28" t="s">
        <v>7</v>
      </c>
      <c r="G174" s="29">
        <f t="shared" ref="G174:I174" si="103">G175</f>
        <v>200</v>
      </c>
      <c r="H174" s="29">
        <f t="shared" si="103"/>
        <v>100</v>
      </c>
      <c r="I174" s="29">
        <f t="shared" si="103"/>
        <v>100</v>
      </c>
      <c r="J174" s="29"/>
      <c r="K174" s="29"/>
      <c r="L174" s="29"/>
      <c r="M174" s="29">
        <f t="shared" si="84"/>
        <v>200</v>
      </c>
      <c r="N174" s="29">
        <f t="shared" si="85"/>
        <v>100</v>
      </c>
      <c r="O174" s="29">
        <f t="shared" si="86"/>
        <v>100</v>
      </c>
    </row>
    <row r="175" spans="1:15" ht="22.5" x14ac:dyDescent="0.2">
      <c r="A175" s="22" t="s">
        <v>81</v>
      </c>
      <c r="B175" s="25" t="s">
        <v>155</v>
      </c>
      <c r="C175" s="26" t="s">
        <v>3</v>
      </c>
      <c r="D175" s="25" t="s">
        <v>2</v>
      </c>
      <c r="E175" s="27" t="s">
        <v>194</v>
      </c>
      <c r="F175" s="28">
        <v>600</v>
      </c>
      <c r="G175" s="29">
        <f t="shared" ref="G175:I175" si="104">G176</f>
        <v>200</v>
      </c>
      <c r="H175" s="29">
        <f t="shared" si="104"/>
        <v>100</v>
      </c>
      <c r="I175" s="29">
        <f t="shared" si="104"/>
        <v>100</v>
      </c>
      <c r="J175" s="29"/>
      <c r="K175" s="29"/>
      <c r="L175" s="29"/>
      <c r="M175" s="29">
        <f t="shared" si="84"/>
        <v>200</v>
      </c>
      <c r="N175" s="29">
        <f t="shared" si="85"/>
        <v>100</v>
      </c>
      <c r="O175" s="29">
        <f t="shared" si="86"/>
        <v>100</v>
      </c>
    </row>
    <row r="176" spans="1:15" x14ac:dyDescent="0.2">
      <c r="A176" s="22" t="s">
        <v>156</v>
      </c>
      <c r="B176" s="25" t="s">
        <v>155</v>
      </c>
      <c r="C176" s="26" t="s">
        <v>3</v>
      </c>
      <c r="D176" s="25" t="s">
        <v>2</v>
      </c>
      <c r="E176" s="27" t="s">
        <v>194</v>
      </c>
      <c r="F176" s="28">
        <v>610</v>
      </c>
      <c r="G176" s="29">
        <v>200</v>
      </c>
      <c r="H176" s="29">
        <v>100</v>
      </c>
      <c r="I176" s="29">
        <v>100</v>
      </c>
      <c r="J176" s="29"/>
      <c r="K176" s="29"/>
      <c r="L176" s="29"/>
      <c r="M176" s="29">
        <f t="shared" si="84"/>
        <v>200</v>
      </c>
      <c r="N176" s="29">
        <f t="shared" si="85"/>
        <v>100</v>
      </c>
      <c r="O176" s="29">
        <f t="shared" si="86"/>
        <v>100</v>
      </c>
    </row>
    <row r="177" spans="1:15" ht="22.5" x14ac:dyDescent="0.2">
      <c r="A177" s="22" t="s">
        <v>409</v>
      </c>
      <c r="B177" s="25" t="s">
        <v>155</v>
      </c>
      <c r="C177" s="26" t="s">
        <v>3</v>
      </c>
      <c r="D177" s="25" t="s">
        <v>2</v>
      </c>
      <c r="E177" s="27">
        <v>80640</v>
      </c>
      <c r="F177" s="28"/>
      <c r="G177" s="29">
        <f>G178</f>
        <v>0</v>
      </c>
      <c r="H177" s="29">
        <f t="shared" ref="H177:L178" si="105">H178</f>
        <v>0</v>
      </c>
      <c r="I177" s="29">
        <f t="shared" si="105"/>
        <v>0</v>
      </c>
      <c r="J177" s="29">
        <f t="shared" si="105"/>
        <v>2906.3</v>
      </c>
      <c r="K177" s="29">
        <f t="shared" si="105"/>
        <v>0</v>
      </c>
      <c r="L177" s="29">
        <f t="shared" si="105"/>
        <v>0</v>
      </c>
      <c r="M177" s="29">
        <f t="shared" ref="M177:M179" si="106">G177+J177</f>
        <v>2906.3</v>
      </c>
      <c r="N177" s="29">
        <f t="shared" ref="N177:N179" si="107">H177+K177</f>
        <v>0</v>
      </c>
      <c r="O177" s="29">
        <f t="shared" ref="O177:O179" si="108">I177+L177</f>
        <v>0</v>
      </c>
    </row>
    <row r="178" spans="1:15" ht="22.5" x14ac:dyDescent="0.2">
      <c r="A178" s="22" t="s">
        <v>81</v>
      </c>
      <c r="B178" s="25" t="s">
        <v>155</v>
      </c>
      <c r="C178" s="26" t="s">
        <v>3</v>
      </c>
      <c r="D178" s="25" t="s">
        <v>2</v>
      </c>
      <c r="E178" s="27">
        <v>80640</v>
      </c>
      <c r="F178" s="28">
        <v>600</v>
      </c>
      <c r="G178" s="29">
        <f>G179</f>
        <v>0</v>
      </c>
      <c r="H178" s="29">
        <f t="shared" si="105"/>
        <v>0</v>
      </c>
      <c r="I178" s="29">
        <f t="shared" si="105"/>
        <v>0</v>
      </c>
      <c r="J178" s="29">
        <f t="shared" si="105"/>
        <v>2906.3</v>
      </c>
      <c r="K178" s="29">
        <f t="shared" si="105"/>
        <v>0</v>
      </c>
      <c r="L178" s="29">
        <f t="shared" si="105"/>
        <v>0</v>
      </c>
      <c r="M178" s="29">
        <f t="shared" si="106"/>
        <v>2906.3</v>
      </c>
      <c r="N178" s="29">
        <f t="shared" si="107"/>
        <v>0</v>
      </c>
      <c r="O178" s="29">
        <f t="shared" si="108"/>
        <v>0</v>
      </c>
    </row>
    <row r="179" spans="1:15" x14ac:dyDescent="0.2">
      <c r="A179" s="22" t="s">
        <v>156</v>
      </c>
      <c r="B179" s="25" t="s">
        <v>155</v>
      </c>
      <c r="C179" s="26" t="s">
        <v>3</v>
      </c>
      <c r="D179" s="25" t="s">
        <v>2</v>
      </c>
      <c r="E179" s="27">
        <v>80640</v>
      </c>
      <c r="F179" s="28">
        <v>610</v>
      </c>
      <c r="G179" s="29">
        <v>0</v>
      </c>
      <c r="H179" s="29">
        <v>0</v>
      </c>
      <c r="I179" s="29">
        <v>0</v>
      </c>
      <c r="J179" s="29">
        <f>166.8+704.6+2034.9</f>
        <v>2906.3</v>
      </c>
      <c r="K179" s="29">
        <v>0</v>
      </c>
      <c r="L179" s="29">
        <v>0</v>
      </c>
      <c r="M179" s="29">
        <f t="shared" si="106"/>
        <v>2906.3</v>
      </c>
      <c r="N179" s="29">
        <f t="shared" si="107"/>
        <v>0</v>
      </c>
      <c r="O179" s="29">
        <f t="shared" si="108"/>
        <v>0</v>
      </c>
    </row>
    <row r="180" spans="1:15" ht="45" x14ac:dyDescent="0.2">
      <c r="A180" s="22" t="s">
        <v>359</v>
      </c>
      <c r="B180" s="25" t="s">
        <v>155</v>
      </c>
      <c r="C180" s="26" t="s">
        <v>3</v>
      </c>
      <c r="D180" s="25" t="s">
        <v>2</v>
      </c>
      <c r="E180" s="27">
        <v>80830</v>
      </c>
      <c r="F180" s="28"/>
      <c r="G180" s="29">
        <f>G181</f>
        <v>1518.6</v>
      </c>
      <c r="H180" s="29">
        <f t="shared" ref="H180:I181" si="109">H181</f>
        <v>0</v>
      </c>
      <c r="I180" s="29">
        <f t="shared" si="109"/>
        <v>0</v>
      </c>
      <c r="J180" s="29"/>
      <c r="K180" s="29"/>
      <c r="L180" s="29"/>
      <c r="M180" s="29">
        <f t="shared" si="84"/>
        <v>1518.6</v>
      </c>
      <c r="N180" s="29">
        <f t="shared" si="85"/>
        <v>0</v>
      </c>
      <c r="O180" s="29">
        <f t="shared" si="86"/>
        <v>0</v>
      </c>
    </row>
    <row r="181" spans="1:15" ht="22.5" x14ac:dyDescent="0.2">
      <c r="A181" s="22" t="s">
        <v>14</v>
      </c>
      <c r="B181" s="25" t="s">
        <v>155</v>
      </c>
      <c r="C181" s="26" t="s">
        <v>3</v>
      </c>
      <c r="D181" s="25" t="s">
        <v>2</v>
      </c>
      <c r="E181" s="27">
        <v>80830</v>
      </c>
      <c r="F181" s="28">
        <v>200</v>
      </c>
      <c r="G181" s="29">
        <f>G182</f>
        <v>1518.6</v>
      </c>
      <c r="H181" s="29">
        <f t="shared" si="109"/>
        <v>0</v>
      </c>
      <c r="I181" s="29">
        <f t="shared" si="109"/>
        <v>0</v>
      </c>
      <c r="J181" s="29"/>
      <c r="K181" s="29"/>
      <c r="L181" s="29"/>
      <c r="M181" s="29">
        <f t="shared" si="84"/>
        <v>1518.6</v>
      </c>
      <c r="N181" s="29">
        <f t="shared" si="85"/>
        <v>0</v>
      </c>
      <c r="O181" s="29">
        <f t="shared" si="86"/>
        <v>0</v>
      </c>
    </row>
    <row r="182" spans="1:15" ht="22.5" x14ac:dyDescent="0.2">
      <c r="A182" s="22" t="s">
        <v>13</v>
      </c>
      <c r="B182" s="25" t="s">
        <v>155</v>
      </c>
      <c r="C182" s="26" t="s">
        <v>3</v>
      </c>
      <c r="D182" s="25" t="s">
        <v>2</v>
      </c>
      <c r="E182" s="27">
        <v>80830</v>
      </c>
      <c r="F182" s="28">
        <v>240</v>
      </c>
      <c r="G182" s="29">
        <v>1518.6</v>
      </c>
      <c r="H182" s="29"/>
      <c r="I182" s="29"/>
      <c r="J182" s="29"/>
      <c r="K182" s="29"/>
      <c r="L182" s="29"/>
      <c r="M182" s="29">
        <f t="shared" si="84"/>
        <v>1518.6</v>
      </c>
      <c r="N182" s="29">
        <f t="shared" si="85"/>
        <v>0</v>
      </c>
      <c r="O182" s="29">
        <f t="shared" si="86"/>
        <v>0</v>
      </c>
    </row>
    <row r="183" spans="1:15" ht="33.75" x14ac:dyDescent="0.2">
      <c r="A183" s="22" t="s">
        <v>407</v>
      </c>
      <c r="B183" s="25">
        <v>4</v>
      </c>
      <c r="C183" s="26">
        <v>0</v>
      </c>
      <c r="D183" s="25">
        <v>0</v>
      </c>
      <c r="E183" s="27">
        <v>80840</v>
      </c>
      <c r="F183" s="28"/>
      <c r="G183" s="29"/>
      <c r="H183" s="29"/>
      <c r="I183" s="29"/>
      <c r="J183" s="29">
        <v>1153.472</v>
      </c>
      <c r="K183" s="29"/>
      <c r="L183" s="29"/>
      <c r="M183" s="29">
        <f>G183+J183</f>
        <v>1153.472</v>
      </c>
      <c r="N183" s="29">
        <f t="shared" si="85"/>
        <v>0</v>
      </c>
      <c r="O183" s="29">
        <f t="shared" si="86"/>
        <v>0</v>
      </c>
    </row>
    <row r="184" spans="1:15" ht="22.5" x14ac:dyDescent="0.2">
      <c r="A184" s="22" t="s">
        <v>103</v>
      </c>
      <c r="B184" s="25">
        <v>4</v>
      </c>
      <c r="C184" s="26">
        <v>0</v>
      </c>
      <c r="D184" s="25">
        <v>0</v>
      </c>
      <c r="E184" s="27">
        <v>80840</v>
      </c>
      <c r="F184" s="28">
        <v>400</v>
      </c>
      <c r="G184" s="29"/>
      <c r="H184" s="29"/>
      <c r="I184" s="29"/>
      <c r="J184" s="29">
        <v>1153.472</v>
      </c>
      <c r="K184" s="29"/>
      <c r="L184" s="29"/>
      <c r="M184" s="29">
        <f t="shared" ref="M184:M185" si="110">G184+J184</f>
        <v>1153.472</v>
      </c>
      <c r="N184" s="29">
        <f t="shared" ref="N184:N185" si="111">H184+K184</f>
        <v>0</v>
      </c>
      <c r="O184" s="29">
        <f t="shared" ref="O184:O185" si="112">I184+L184</f>
        <v>0</v>
      </c>
    </row>
    <row r="185" spans="1:15" x14ac:dyDescent="0.2">
      <c r="A185" s="22" t="s">
        <v>102</v>
      </c>
      <c r="B185" s="25">
        <v>4</v>
      </c>
      <c r="C185" s="26">
        <v>0</v>
      </c>
      <c r="D185" s="25">
        <v>0</v>
      </c>
      <c r="E185" s="27">
        <v>80840</v>
      </c>
      <c r="F185" s="28">
        <v>410</v>
      </c>
      <c r="G185" s="29"/>
      <c r="H185" s="29"/>
      <c r="I185" s="29"/>
      <c r="J185" s="29">
        <v>1153.472</v>
      </c>
      <c r="K185" s="29"/>
      <c r="L185" s="29"/>
      <c r="M185" s="29">
        <f t="shared" si="110"/>
        <v>1153.472</v>
      </c>
      <c r="N185" s="29">
        <f t="shared" si="111"/>
        <v>0</v>
      </c>
      <c r="O185" s="29">
        <f t="shared" si="112"/>
        <v>0</v>
      </c>
    </row>
    <row r="186" spans="1:15" x14ac:dyDescent="0.2">
      <c r="A186" s="22" t="s">
        <v>193</v>
      </c>
      <c r="B186" s="25" t="s">
        <v>155</v>
      </c>
      <c r="C186" s="26" t="s">
        <v>3</v>
      </c>
      <c r="D186" s="25" t="s">
        <v>2</v>
      </c>
      <c r="E186" s="27" t="s">
        <v>192</v>
      </c>
      <c r="F186" s="28" t="s">
        <v>7</v>
      </c>
      <c r="G186" s="29">
        <f>G187+G189</f>
        <v>791.2</v>
      </c>
      <c r="H186" s="29">
        <f t="shared" ref="H186:I186" si="113">H187+H189</f>
        <v>150</v>
      </c>
      <c r="I186" s="29">
        <f t="shared" si="113"/>
        <v>150</v>
      </c>
      <c r="J186" s="29">
        <f>J187+J189</f>
        <v>3.89514</v>
      </c>
      <c r="K186" s="29">
        <f>K187+K189</f>
        <v>0</v>
      </c>
      <c r="L186" s="29"/>
      <c r="M186" s="29">
        <f t="shared" si="84"/>
        <v>795.09514000000001</v>
      </c>
      <c r="N186" s="29">
        <f t="shared" si="85"/>
        <v>150</v>
      </c>
      <c r="O186" s="29">
        <f t="shared" si="86"/>
        <v>150</v>
      </c>
    </row>
    <row r="187" spans="1:15" x14ac:dyDescent="0.2">
      <c r="A187" s="22" t="s">
        <v>40</v>
      </c>
      <c r="B187" s="25" t="s">
        <v>155</v>
      </c>
      <c r="C187" s="26" t="s">
        <v>3</v>
      </c>
      <c r="D187" s="25" t="s">
        <v>2</v>
      </c>
      <c r="E187" s="27" t="s">
        <v>192</v>
      </c>
      <c r="F187" s="28">
        <v>300</v>
      </c>
      <c r="G187" s="29">
        <f>G188</f>
        <v>100</v>
      </c>
      <c r="H187" s="29">
        <f t="shared" ref="H187:I187" si="114">H188</f>
        <v>50</v>
      </c>
      <c r="I187" s="29">
        <f t="shared" si="114"/>
        <v>50</v>
      </c>
      <c r="J187" s="29"/>
      <c r="K187" s="29"/>
      <c r="L187" s="29"/>
      <c r="M187" s="29">
        <f t="shared" si="84"/>
        <v>100</v>
      </c>
      <c r="N187" s="29">
        <f t="shared" si="85"/>
        <v>50</v>
      </c>
      <c r="O187" s="29">
        <f t="shared" si="86"/>
        <v>50</v>
      </c>
    </row>
    <row r="188" spans="1:15" ht="22.5" x14ac:dyDescent="0.2">
      <c r="A188" s="22" t="s">
        <v>44</v>
      </c>
      <c r="B188" s="25" t="s">
        <v>155</v>
      </c>
      <c r="C188" s="26" t="s">
        <v>3</v>
      </c>
      <c r="D188" s="25" t="s">
        <v>2</v>
      </c>
      <c r="E188" s="27" t="s">
        <v>192</v>
      </c>
      <c r="F188" s="28">
        <v>320</v>
      </c>
      <c r="G188" s="29">
        <v>100</v>
      </c>
      <c r="H188" s="29">
        <v>50</v>
      </c>
      <c r="I188" s="29">
        <v>50</v>
      </c>
      <c r="J188" s="29"/>
      <c r="K188" s="29"/>
      <c r="L188" s="29"/>
      <c r="M188" s="29">
        <f t="shared" si="84"/>
        <v>100</v>
      </c>
      <c r="N188" s="29">
        <f t="shared" si="85"/>
        <v>50</v>
      </c>
      <c r="O188" s="29">
        <f t="shared" si="86"/>
        <v>50</v>
      </c>
    </row>
    <row r="189" spans="1:15" ht="22.5" x14ac:dyDescent="0.2">
      <c r="A189" s="22" t="s">
        <v>81</v>
      </c>
      <c r="B189" s="25" t="s">
        <v>155</v>
      </c>
      <c r="C189" s="26" t="s">
        <v>3</v>
      </c>
      <c r="D189" s="25" t="s">
        <v>2</v>
      </c>
      <c r="E189" s="27" t="s">
        <v>192</v>
      </c>
      <c r="F189" s="28">
        <v>600</v>
      </c>
      <c r="G189" s="29">
        <f>G190</f>
        <v>691.2</v>
      </c>
      <c r="H189" s="29">
        <f t="shared" ref="H189:I189" si="115">H190</f>
        <v>100</v>
      </c>
      <c r="I189" s="29">
        <f t="shared" si="115"/>
        <v>100</v>
      </c>
      <c r="J189" s="29">
        <f>J190</f>
        <v>3.89514</v>
      </c>
      <c r="K189" s="29">
        <f t="shared" ref="K189:L189" si="116">K190</f>
        <v>0</v>
      </c>
      <c r="L189" s="29">
        <f t="shared" si="116"/>
        <v>0</v>
      </c>
      <c r="M189" s="29">
        <f t="shared" si="84"/>
        <v>695.09514000000001</v>
      </c>
      <c r="N189" s="29">
        <f t="shared" si="85"/>
        <v>100</v>
      </c>
      <c r="O189" s="29">
        <f t="shared" si="86"/>
        <v>100</v>
      </c>
    </row>
    <row r="190" spans="1:15" x14ac:dyDescent="0.2">
      <c r="A190" s="22" t="s">
        <v>156</v>
      </c>
      <c r="B190" s="25" t="s">
        <v>155</v>
      </c>
      <c r="C190" s="26" t="s">
        <v>3</v>
      </c>
      <c r="D190" s="25" t="s">
        <v>2</v>
      </c>
      <c r="E190" s="27" t="s">
        <v>192</v>
      </c>
      <c r="F190" s="28">
        <v>610</v>
      </c>
      <c r="G190" s="29">
        <v>691.2</v>
      </c>
      <c r="H190" s="29">
        <v>100</v>
      </c>
      <c r="I190" s="29">
        <v>100</v>
      </c>
      <c r="J190" s="29">
        <v>3.89514</v>
      </c>
      <c r="K190" s="29">
        <v>0</v>
      </c>
      <c r="L190" s="29">
        <v>0</v>
      </c>
      <c r="M190" s="29">
        <f t="shared" si="84"/>
        <v>695.09514000000001</v>
      </c>
      <c r="N190" s="29">
        <f t="shared" si="85"/>
        <v>100</v>
      </c>
      <c r="O190" s="29">
        <f t="shared" si="86"/>
        <v>100</v>
      </c>
    </row>
    <row r="191" spans="1:15" x14ac:dyDescent="0.2">
      <c r="A191" s="22" t="s">
        <v>184</v>
      </c>
      <c r="B191" s="25" t="s">
        <v>155</v>
      </c>
      <c r="C191" s="26" t="s">
        <v>3</v>
      </c>
      <c r="D191" s="25" t="s">
        <v>2</v>
      </c>
      <c r="E191" s="27" t="s">
        <v>183</v>
      </c>
      <c r="F191" s="28" t="s">
        <v>7</v>
      </c>
      <c r="G191" s="29">
        <f t="shared" ref="G191:I191" si="117">G192</f>
        <v>188.8</v>
      </c>
      <c r="H191" s="29">
        <f t="shared" si="117"/>
        <v>112.8</v>
      </c>
      <c r="I191" s="29">
        <f t="shared" si="117"/>
        <v>112.8</v>
      </c>
      <c r="J191" s="29"/>
      <c r="K191" s="29"/>
      <c r="L191" s="29"/>
      <c r="M191" s="29">
        <f t="shared" si="84"/>
        <v>188.8</v>
      </c>
      <c r="N191" s="29">
        <f t="shared" si="85"/>
        <v>112.8</v>
      </c>
      <c r="O191" s="29">
        <f t="shared" si="86"/>
        <v>112.8</v>
      </c>
    </row>
    <row r="192" spans="1:15" ht="22.5" x14ac:dyDescent="0.2">
      <c r="A192" s="22" t="s">
        <v>81</v>
      </c>
      <c r="B192" s="25" t="s">
        <v>155</v>
      </c>
      <c r="C192" s="26" t="s">
        <v>3</v>
      </c>
      <c r="D192" s="25" t="s">
        <v>2</v>
      </c>
      <c r="E192" s="27" t="s">
        <v>183</v>
      </c>
      <c r="F192" s="28">
        <v>600</v>
      </c>
      <c r="G192" s="29">
        <f t="shared" ref="G192:I192" si="118">G193</f>
        <v>188.8</v>
      </c>
      <c r="H192" s="29">
        <f t="shared" si="118"/>
        <v>112.8</v>
      </c>
      <c r="I192" s="29">
        <f t="shared" si="118"/>
        <v>112.8</v>
      </c>
      <c r="J192" s="29"/>
      <c r="K192" s="29"/>
      <c r="L192" s="29"/>
      <c r="M192" s="29">
        <f t="shared" si="84"/>
        <v>188.8</v>
      </c>
      <c r="N192" s="29">
        <f t="shared" si="85"/>
        <v>112.8</v>
      </c>
      <c r="O192" s="29">
        <f t="shared" si="86"/>
        <v>112.8</v>
      </c>
    </row>
    <row r="193" spans="1:15" x14ac:dyDescent="0.2">
      <c r="A193" s="22" t="s">
        <v>156</v>
      </c>
      <c r="B193" s="25" t="s">
        <v>155</v>
      </c>
      <c r="C193" s="26" t="s">
        <v>3</v>
      </c>
      <c r="D193" s="25" t="s">
        <v>2</v>
      </c>
      <c r="E193" s="27" t="s">
        <v>183</v>
      </c>
      <c r="F193" s="28">
        <v>610</v>
      </c>
      <c r="G193" s="29">
        <f>8+180.8</f>
        <v>188.8</v>
      </c>
      <c r="H193" s="29">
        <f>8+104.8</f>
        <v>112.8</v>
      </c>
      <c r="I193" s="29">
        <f>8+104.8</f>
        <v>112.8</v>
      </c>
      <c r="J193" s="29"/>
      <c r="K193" s="29"/>
      <c r="L193" s="29"/>
      <c r="M193" s="29">
        <f t="shared" si="84"/>
        <v>188.8</v>
      </c>
      <c r="N193" s="29">
        <f t="shared" si="85"/>
        <v>112.8</v>
      </c>
      <c r="O193" s="29">
        <f t="shared" si="86"/>
        <v>112.8</v>
      </c>
    </row>
    <row r="194" spans="1:15" x14ac:dyDescent="0.2">
      <c r="A194" s="22" t="s">
        <v>202</v>
      </c>
      <c r="B194" s="25" t="s">
        <v>155</v>
      </c>
      <c r="C194" s="26" t="s">
        <v>3</v>
      </c>
      <c r="D194" s="25" t="s">
        <v>2</v>
      </c>
      <c r="E194" s="27" t="s">
        <v>201</v>
      </c>
      <c r="F194" s="28" t="s">
        <v>7</v>
      </c>
      <c r="G194" s="29">
        <f t="shared" ref="G194:I194" si="119">G195</f>
        <v>400</v>
      </c>
      <c r="H194" s="29">
        <f t="shared" si="119"/>
        <v>95.2</v>
      </c>
      <c r="I194" s="29">
        <f t="shared" si="119"/>
        <v>95.2</v>
      </c>
      <c r="J194" s="29">
        <f>J195</f>
        <v>354.37275</v>
      </c>
      <c r="K194" s="29">
        <f t="shared" ref="K194:L195" si="120">K195</f>
        <v>0</v>
      </c>
      <c r="L194" s="29">
        <f t="shared" si="120"/>
        <v>0</v>
      </c>
      <c r="M194" s="29">
        <f t="shared" si="84"/>
        <v>754.37275</v>
      </c>
      <c r="N194" s="29">
        <f t="shared" si="85"/>
        <v>95.2</v>
      </c>
      <c r="O194" s="29">
        <f t="shared" si="86"/>
        <v>95.2</v>
      </c>
    </row>
    <row r="195" spans="1:15" ht="22.5" x14ac:dyDescent="0.2">
      <c r="A195" s="22" t="s">
        <v>81</v>
      </c>
      <c r="B195" s="25" t="s">
        <v>155</v>
      </c>
      <c r="C195" s="26" t="s">
        <v>3</v>
      </c>
      <c r="D195" s="25" t="s">
        <v>2</v>
      </c>
      <c r="E195" s="27" t="s">
        <v>201</v>
      </c>
      <c r="F195" s="28">
        <v>600</v>
      </c>
      <c r="G195" s="29">
        <f t="shared" ref="G195:I195" si="121">G196</f>
        <v>400</v>
      </c>
      <c r="H195" s="29">
        <f t="shared" si="121"/>
        <v>95.2</v>
      </c>
      <c r="I195" s="29">
        <f t="shared" si="121"/>
        <v>95.2</v>
      </c>
      <c r="J195" s="29">
        <f>J196</f>
        <v>354.37275</v>
      </c>
      <c r="K195" s="29">
        <f t="shared" si="120"/>
        <v>0</v>
      </c>
      <c r="L195" s="29">
        <f t="shared" si="120"/>
        <v>0</v>
      </c>
      <c r="M195" s="29">
        <f t="shared" si="84"/>
        <v>754.37275</v>
      </c>
      <c r="N195" s="29">
        <f t="shared" si="85"/>
        <v>95.2</v>
      </c>
      <c r="O195" s="29">
        <f t="shared" si="86"/>
        <v>95.2</v>
      </c>
    </row>
    <row r="196" spans="1:15" x14ac:dyDescent="0.2">
      <c r="A196" s="22" t="s">
        <v>156</v>
      </c>
      <c r="B196" s="25" t="s">
        <v>155</v>
      </c>
      <c r="C196" s="26" t="s">
        <v>3</v>
      </c>
      <c r="D196" s="25" t="s">
        <v>2</v>
      </c>
      <c r="E196" s="27" t="s">
        <v>201</v>
      </c>
      <c r="F196" s="28">
        <v>610</v>
      </c>
      <c r="G196" s="29">
        <v>400</v>
      </c>
      <c r="H196" s="29">
        <v>95.2</v>
      </c>
      <c r="I196" s="29">
        <v>95.2</v>
      </c>
      <c r="J196" s="29">
        <f>207.24275+22.47+124.66</f>
        <v>354.37275</v>
      </c>
      <c r="K196" s="29">
        <v>0</v>
      </c>
      <c r="L196" s="29">
        <v>0</v>
      </c>
      <c r="M196" s="29">
        <f t="shared" si="84"/>
        <v>754.37275</v>
      </c>
      <c r="N196" s="29">
        <f t="shared" si="85"/>
        <v>95.2</v>
      </c>
      <c r="O196" s="29">
        <f t="shared" si="86"/>
        <v>95.2</v>
      </c>
    </row>
    <row r="197" spans="1:15" ht="45" x14ac:dyDescent="0.2">
      <c r="A197" s="22" t="s">
        <v>366</v>
      </c>
      <c r="B197" s="25" t="s">
        <v>155</v>
      </c>
      <c r="C197" s="26" t="s">
        <v>3</v>
      </c>
      <c r="D197" s="25" t="s">
        <v>2</v>
      </c>
      <c r="E197" s="27">
        <v>84060</v>
      </c>
      <c r="F197" s="28"/>
      <c r="G197" s="29">
        <f>G198</f>
        <v>1502.7</v>
      </c>
      <c r="H197" s="29">
        <f t="shared" ref="H197:I198" si="122">H198</f>
        <v>1502.7</v>
      </c>
      <c r="I197" s="29">
        <f t="shared" si="122"/>
        <v>1502.7</v>
      </c>
      <c r="J197" s="29"/>
      <c r="K197" s="29"/>
      <c r="L197" s="29"/>
      <c r="M197" s="29">
        <f t="shared" si="84"/>
        <v>1502.7</v>
      </c>
      <c r="N197" s="29">
        <f t="shared" si="85"/>
        <v>1502.7</v>
      </c>
      <c r="O197" s="29">
        <f t="shared" si="86"/>
        <v>1502.7</v>
      </c>
    </row>
    <row r="198" spans="1:15" ht="22.5" x14ac:dyDescent="0.2">
      <c r="A198" s="22" t="s">
        <v>81</v>
      </c>
      <c r="B198" s="25" t="s">
        <v>155</v>
      </c>
      <c r="C198" s="26" t="s">
        <v>3</v>
      </c>
      <c r="D198" s="25" t="s">
        <v>2</v>
      </c>
      <c r="E198" s="27">
        <v>84060</v>
      </c>
      <c r="F198" s="28">
        <v>600</v>
      </c>
      <c r="G198" s="29">
        <f>G199</f>
        <v>1502.7</v>
      </c>
      <c r="H198" s="29">
        <f t="shared" si="122"/>
        <v>1502.7</v>
      </c>
      <c r="I198" s="29">
        <f t="shared" si="122"/>
        <v>1502.7</v>
      </c>
      <c r="J198" s="29"/>
      <c r="K198" s="29"/>
      <c r="L198" s="29"/>
      <c r="M198" s="29">
        <f t="shared" si="84"/>
        <v>1502.7</v>
      </c>
      <c r="N198" s="29">
        <f t="shared" si="85"/>
        <v>1502.7</v>
      </c>
      <c r="O198" s="29">
        <f t="shared" si="86"/>
        <v>1502.7</v>
      </c>
    </row>
    <row r="199" spans="1:15" x14ac:dyDescent="0.2">
      <c r="A199" s="22" t="s">
        <v>156</v>
      </c>
      <c r="B199" s="25" t="s">
        <v>155</v>
      </c>
      <c r="C199" s="26" t="s">
        <v>3</v>
      </c>
      <c r="D199" s="25" t="s">
        <v>2</v>
      </c>
      <c r="E199" s="27">
        <v>84060</v>
      </c>
      <c r="F199" s="28">
        <v>610</v>
      </c>
      <c r="G199" s="29">
        <v>1502.7</v>
      </c>
      <c r="H199" s="29">
        <v>1502.7</v>
      </c>
      <c r="I199" s="29">
        <v>1502.7</v>
      </c>
      <c r="J199" s="29"/>
      <c r="K199" s="29"/>
      <c r="L199" s="29"/>
      <c r="M199" s="29">
        <f t="shared" si="84"/>
        <v>1502.7</v>
      </c>
      <c r="N199" s="29">
        <f t="shared" si="85"/>
        <v>1502.7</v>
      </c>
      <c r="O199" s="29">
        <f t="shared" si="86"/>
        <v>1502.7</v>
      </c>
    </row>
    <row r="200" spans="1:15" ht="45" x14ac:dyDescent="0.2">
      <c r="A200" s="22" t="s">
        <v>171</v>
      </c>
      <c r="B200" s="25" t="s">
        <v>155</v>
      </c>
      <c r="C200" s="26" t="s">
        <v>3</v>
      </c>
      <c r="D200" s="25" t="s">
        <v>2</v>
      </c>
      <c r="E200" s="27" t="s">
        <v>170</v>
      </c>
      <c r="F200" s="28" t="s">
        <v>7</v>
      </c>
      <c r="G200" s="29">
        <f t="shared" ref="G200:I200" si="123">G201</f>
        <v>350</v>
      </c>
      <c r="H200" s="29">
        <f t="shared" si="123"/>
        <v>350</v>
      </c>
      <c r="I200" s="29">
        <f t="shared" si="123"/>
        <v>350</v>
      </c>
      <c r="J200" s="29"/>
      <c r="K200" s="29"/>
      <c r="L200" s="29"/>
      <c r="M200" s="29">
        <f t="shared" si="84"/>
        <v>350</v>
      </c>
      <c r="N200" s="29">
        <f t="shared" si="85"/>
        <v>350</v>
      </c>
      <c r="O200" s="29">
        <f t="shared" si="86"/>
        <v>350</v>
      </c>
    </row>
    <row r="201" spans="1:15" ht="22.5" x14ac:dyDescent="0.2">
      <c r="A201" s="22" t="s">
        <v>81</v>
      </c>
      <c r="B201" s="25" t="s">
        <v>155</v>
      </c>
      <c r="C201" s="26" t="s">
        <v>3</v>
      </c>
      <c r="D201" s="25" t="s">
        <v>2</v>
      </c>
      <c r="E201" s="27" t="s">
        <v>170</v>
      </c>
      <c r="F201" s="28">
        <v>600</v>
      </c>
      <c r="G201" s="29">
        <f t="shared" ref="G201:I201" si="124">G202</f>
        <v>350</v>
      </c>
      <c r="H201" s="29">
        <f t="shared" si="124"/>
        <v>350</v>
      </c>
      <c r="I201" s="29">
        <f t="shared" si="124"/>
        <v>350</v>
      </c>
      <c r="J201" s="29"/>
      <c r="K201" s="29"/>
      <c r="L201" s="29"/>
      <c r="M201" s="29">
        <f t="shared" si="84"/>
        <v>350</v>
      </c>
      <c r="N201" s="29">
        <f t="shared" si="85"/>
        <v>350</v>
      </c>
      <c r="O201" s="29">
        <f t="shared" si="86"/>
        <v>350</v>
      </c>
    </row>
    <row r="202" spans="1:15" ht="22.5" x14ac:dyDescent="0.2">
      <c r="A202" s="22" t="s">
        <v>80</v>
      </c>
      <c r="B202" s="25" t="s">
        <v>155</v>
      </c>
      <c r="C202" s="26" t="s">
        <v>3</v>
      </c>
      <c r="D202" s="25" t="s">
        <v>2</v>
      </c>
      <c r="E202" s="27" t="s">
        <v>170</v>
      </c>
      <c r="F202" s="28">
        <v>630</v>
      </c>
      <c r="G202" s="29">
        <v>350</v>
      </c>
      <c r="H202" s="29">
        <v>350</v>
      </c>
      <c r="I202" s="29">
        <v>350</v>
      </c>
      <c r="J202" s="29"/>
      <c r="K202" s="29"/>
      <c r="L202" s="29"/>
      <c r="M202" s="29">
        <f t="shared" si="84"/>
        <v>350</v>
      </c>
      <c r="N202" s="29">
        <f t="shared" si="85"/>
        <v>350</v>
      </c>
      <c r="O202" s="29">
        <f t="shared" si="86"/>
        <v>350</v>
      </c>
    </row>
    <row r="203" spans="1:15" ht="45" x14ac:dyDescent="0.2">
      <c r="A203" s="22" t="s">
        <v>273</v>
      </c>
      <c r="B203" s="25" t="s">
        <v>155</v>
      </c>
      <c r="C203" s="26" t="s">
        <v>3</v>
      </c>
      <c r="D203" s="25" t="s">
        <v>2</v>
      </c>
      <c r="E203" s="27" t="s">
        <v>169</v>
      </c>
      <c r="F203" s="28" t="s">
        <v>7</v>
      </c>
      <c r="G203" s="29">
        <f t="shared" ref="G203:I204" si="125">G204</f>
        <v>279</v>
      </c>
      <c r="H203" s="29">
        <f t="shared" si="125"/>
        <v>279</v>
      </c>
      <c r="I203" s="29">
        <f t="shared" si="125"/>
        <v>279</v>
      </c>
      <c r="J203" s="29"/>
      <c r="K203" s="29"/>
      <c r="L203" s="29"/>
      <c r="M203" s="29">
        <f t="shared" si="84"/>
        <v>279</v>
      </c>
      <c r="N203" s="29">
        <f t="shared" si="85"/>
        <v>279</v>
      </c>
      <c r="O203" s="29">
        <f t="shared" si="86"/>
        <v>279</v>
      </c>
    </row>
    <row r="204" spans="1:15" ht="22.5" x14ac:dyDescent="0.2">
      <c r="A204" s="22" t="s">
        <v>81</v>
      </c>
      <c r="B204" s="25" t="s">
        <v>155</v>
      </c>
      <c r="C204" s="26" t="s">
        <v>3</v>
      </c>
      <c r="D204" s="25" t="s">
        <v>2</v>
      </c>
      <c r="E204" s="27" t="s">
        <v>169</v>
      </c>
      <c r="F204" s="28">
        <v>600</v>
      </c>
      <c r="G204" s="29">
        <f>G205</f>
        <v>279</v>
      </c>
      <c r="H204" s="29">
        <f t="shared" si="125"/>
        <v>279</v>
      </c>
      <c r="I204" s="29">
        <f t="shared" si="125"/>
        <v>279</v>
      </c>
      <c r="J204" s="29"/>
      <c r="K204" s="29"/>
      <c r="L204" s="29"/>
      <c r="M204" s="29">
        <f t="shared" si="84"/>
        <v>279</v>
      </c>
      <c r="N204" s="29">
        <f t="shared" si="85"/>
        <v>279</v>
      </c>
      <c r="O204" s="29">
        <f t="shared" si="86"/>
        <v>279</v>
      </c>
    </row>
    <row r="205" spans="1:15" x14ac:dyDescent="0.2">
      <c r="A205" s="22" t="s">
        <v>156</v>
      </c>
      <c r="B205" s="25" t="s">
        <v>155</v>
      </c>
      <c r="C205" s="26" t="s">
        <v>3</v>
      </c>
      <c r="D205" s="25" t="s">
        <v>2</v>
      </c>
      <c r="E205" s="27" t="s">
        <v>169</v>
      </c>
      <c r="F205" s="28">
        <v>610</v>
      </c>
      <c r="G205" s="29">
        <v>279</v>
      </c>
      <c r="H205" s="29">
        <v>279</v>
      </c>
      <c r="I205" s="29">
        <v>279</v>
      </c>
      <c r="J205" s="29"/>
      <c r="K205" s="29"/>
      <c r="L205" s="29"/>
      <c r="M205" s="29">
        <f t="shared" si="84"/>
        <v>279</v>
      </c>
      <c r="N205" s="29">
        <f t="shared" si="85"/>
        <v>279</v>
      </c>
      <c r="O205" s="29">
        <f t="shared" si="86"/>
        <v>279</v>
      </c>
    </row>
    <row r="206" spans="1:15" ht="33.75" x14ac:dyDescent="0.2">
      <c r="A206" s="22" t="s">
        <v>168</v>
      </c>
      <c r="B206" s="25" t="s">
        <v>155</v>
      </c>
      <c r="C206" s="26" t="s">
        <v>3</v>
      </c>
      <c r="D206" s="25" t="s">
        <v>2</v>
      </c>
      <c r="E206" s="27" t="s">
        <v>166</v>
      </c>
      <c r="F206" s="28" t="s">
        <v>7</v>
      </c>
      <c r="G206" s="29">
        <f t="shared" ref="G206:I206" si="126">G207</f>
        <v>144</v>
      </c>
      <c r="H206" s="29">
        <f t="shared" si="126"/>
        <v>216</v>
      </c>
      <c r="I206" s="29">
        <f t="shared" si="126"/>
        <v>216</v>
      </c>
      <c r="J206" s="29"/>
      <c r="K206" s="29"/>
      <c r="L206" s="29"/>
      <c r="M206" s="29">
        <f t="shared" si="84"/>
        <v>144</v>
      </c>
      <c r="N206" s="29">
        <f t="shared" si="85"/>
        <v>216</v>
      </c>
      <c r="O206" s="29">
        <f t="shared" si="86"/>
        <v>216</v>
      </c>
    </row>
    <row r="207" spans="1:15" x14ac:dyDescent="0.2">
      <c r="A207" s="22" t="s">
        <v>40</v>
      </c>
      <c r="B207" s="25" t="s">
        <v>155</v>
      </c>
      <c r="C207" s="26" t="s">
        <v>3</v>
      </c>
      <c r="D207" s="25" t="s">
        <v>2</v>
      </c>
      <c r="E207" s="27" t="s">
        <v>166</v>
      </c>
      <c r="F207" s="28">
        <v>300</v>
      </c>
      <c r="G207" s="29">
        <f t="shared" ref="G207:I207" si="127">G208</f>
        <v>144</v>
      </c>
      <c r="H207" s="29">
        <f t="shared" si="127"/>
        <v>216</v>
      </c>
      <c r="I207" s="29">
        <f t="shared" si="127"/>
        <v>216</v>
      </c>
      <c r="J207" s="29"/>
      <c r="K207" s="29"/>
      <c r="L207" s="29"/>
      <c r="M207" s="29">
        <f t="shared" si="84"/>
        <v>144</v>
      </c>
      <c r="N207" s="29">
        <f t="shared" si="85"/>
        <v>216</v>
      </c>
      <c r="O207" s="29">
        <f t="shared" si="86"/>
        <v>216</v>
      </c>
    </row>
    <row r="208" spans="1:15" x14ac:dyDescent="0.2">
      <c r="A208" s="22" t="s">
        <v>167</v>
      </c>
      <c r="B208" s="25" t="s">
        <v>155</v>
      </c>
      <c r="C208" s="26" t="s">
        <v>3</v>
      </c>
      <c r="D208" s="25" t="s">
        <v>2</v>
      </c>
      <c r="E208" s="27" t="s">
        <v>166</v>
      </c>
      <c r="F208" s="28">
        <v>340</v>
      </c>
      <c r="G208" s="29">
        <v>144</v>
      </c>
      <c r="H208" s="29">
        <v>216</v>
      </c>
      <c r="I208" s="29">
        <v>216</v>
      </c>
      <c r="J208" s="29"/>
      <c r="K208" s="29"/>
      <c r="L208" s="29"/>
      <c r="M208" s="29">
        <f t="shared" si="84"/>
        <v>144</v>
      </c>
      <c r="N208" s="29">
        <f t="shared" si="85"/>
        <v>216</v>
      </c>
      <c r="O208" s="29">
        <f t="shared" si="86"/>
        <v>216</v>
      </c>
    </row>
    <row r="209" spans="1:15" ht="45" x14ac:dyDescent="0.2">
      <c r="A209" s="22" t="s">
        <v>191</v>
      </c>
      <c r="B209" s="25" t="s">
        <v>155</v>
      </c>
      <c r="C209" s="26" t="s">
        <v>3</v>
      </c>
      <c r="D209" s="25" t="s">
        <v>2</v>
      </c>
      <c r="E209" s="27" t="s">
        <v>190</v>
      </c>
      <c r="F209" s="28" t="s">
        <v>7</v>
      </c>
      <c r="G209" s="29">
        <f t="shared" ref="G209:I209" si="128">G210</f>
        <v>135132.5</v>
      </c>
      <c r="H209" s="29">
        <f t="shared" si="128"/>
        <v>139602</v>
      </c>
      <c r="I209" s="29">
        <f t="shared" si="128"/>
        <v>143477</v>
      </c>
      <c r="J209" s="29"/>
      <c r="K209" s="29"/>
      <c r="L209" s="29"/>
      <c r="M209" s="29">
        <f t="shared" si="84"/>
        <v>135132.5</v>
      </c>
      <c r="N209" s="29">
        <f t="shared" si="85"/>
        <v>139602</v>
      </c>
      <c r="O209" s="29">
        <f t="shared" si="86"/>
        <v>143477</v>
      </c>
    </row>
    <row r="210" spans="1:15" ht="22.5" x14ac:dyDescent="0.2">
      <c r="A210" s="22" t="s">
        <v>81</v>
      </c>
      <c r="B210" s="25" t="s">
        <v>155</v>
      </c>
      <c r="C210" s="26" t="s">
        <v>3</v>
      </c>
      <c r="D210" s="25" t="s">
        <v>2</v>
      </c>
      <c r="E210" s="27" t="s">
        <v>190</v>
      </c>
      <c r="F210" s="28">
        <v>600</v>
      </c>
      <c r="G210" s="29">
        <f t="shared" ref="G210:I210" si="129">G211</f>
        <v>135132.5</v>
      </c>
      <c r="H210" s="29">
        <f t="shared" si="129"/>
        <v>139602</v>
      </c>
      <c r="I210" s="29">
        <f t="shared" si="129"/>
        <v>143477</v>
      </c>
      <c r="J210" s="29"/>
      <c r="K210" s="29"/>
      <c r="L210" s="29"/>
      <c r="M210" s="29">
        <f t="shared" si="84"/>
        <v>135132.5</v>
      </c>
      <c r="N210" s="29">
        <f t="shared" si="85"/>
        <v>139602</v>
      </c>
      <c r="O210" s="29">
        <f t="shared" si="86"/>
        <v>143477</v>
      </c>
    </row>
    <row r="211" spans="1:15" x14ac:dyDescent="0.2">
      <c r="A211" s="22" t="s">
        <v>156</v>
      </c>
      <c r="B211" s="25" t="s">
        <v>155</v>
      </c>
      <c r="C211" s="26" t="s">
        <v>3</v>
      </c>
      <c r="D211" s="25" t="s">
        <v>2</v>
      </c>
      <c r="E211" s="27" t="s">
        <v>190</v>
      </c>
      <c r="F211" s="28">
        <v>610</v>
      </c>
      <c r="G211" s="29">
        <v>135132.5</v>
      </c>
      <c r="H211" s="29">
        <v>139602</v>
      </c>
      <c r="I211" s="29">
        <v>143477</v>
      </c>
      <c r="J211" s="29"/>
      <c r="K211" s="29"/>
      <c r="L211" s="29"/>
      <c r="M211" s="29">
        <f t="shared" si="84"/>
        <v>135132.5</v>
      </c>
      <c r="N211" s="29">
        <f t="shared" si="85"/>
        <v>139602</v>
      </c>
      <c r="O211" s="29">
        <f t="shared" si="86"/>
        <v>143477</v>
      </c>
    </row>
    <row r="212" spans="1:15" ht="45" x14ac:dyDescent="0.2">
      <c r="A212" s="22" t="s">
        <v>182</v>
      </c>
      <c r="B212" s="25" t="s">
        <v>155</v>
      </c>
      <c r="C212" s="26" t="s">
        <v>3</v>
      </c>
      <c r="D212" s="25" t="s">
        <v>2</v>
      </c>
      <c r="E212" s="27" t="s">
        <v>181</v>
      </c>
      <c r="F212" s="28" t="s">
        <v>7</v>
      </c>
      <c r="G212" s="29">
        <f t="shared" ref="G212:I212" si="130">G213</f>
        <v>37837</v>
      </c>
      <c r="H212" s="29">
        <f t="shared" si="130"/>
        <v>37897.300000000003</v>
      </c>
      <c r="I212" s="29">
        <f t="shared" si="130"/>
        <v>38516.699999999997</v>
      </c>
      <c r="J212" s="29"/>
      <c r="K212" s="29"/>
      <c r="L212" s="29"/>
      <c r="M212" s="29">
        <f t="shared" si="84"/>
        <v>37837</v>
      </c>
      <c r="N212" s="29">
        <f t="shared" si="85"/>
        <v>37897.300000000003</v>
      </c>
      <c r="O212" s="29">
        <f t="shared" si="86"/>
        <v>38516.699999999997</v>
      </c>
    </row>
    <row r="213" spans="1:15" ht="22.5" x14ac:dyDescent="0.2">
      <c r="A213" s="22" t="s">
        <v>81</v>
      </c>
      <c r="B213" s="25" t="s">
        <v>155</v>
      </c>
      <c r="C213" s="26" t="s">
        <v>3</v>
      </c>
      <c r="D213" s="25" t="s">
        <v>2</v>
      </c>
      <c r="E213" s="27" t="s">
        <v>181</v>
      </c>
      <c r="F213" s="28">
        <v>600</v>
      </c>
      <c r="G213" s="29">
        <f t="shared" ref="G213:I213" si="131">G214</f>
        <v>37837</v>
      </c>
      <c r="H213" s="29">
        <f t="shared" si="131"/>
        <v>37897.300000000003</v>
      </c>
      <c r="I213" s="29">
        <f t="shared" si="131"/>
        <v>38516.699999999997</v>
      </c>
      <c r="J213" s="29"/>
      <c r="K213" s="29"/>
      <c r="L213" s="29"/>
      <c r="M213" s="29">
        <f t="shared" si="84"/>
        <v>37837</v>
      </c>
      <c r="N213" s="29">
        <f t="shared" si="85"/>
        <v>37897.300000000003</v>
      </c>
      <c r="O213" s="29">
        <f t="shared" si="86"/>
        <v>38516.699999999997</v>
      </c>
    </row>
    <row r="214" spans="1:15" x14ac:dyDescent="0.2">
      <c r="A214" s="22" t="s">
        <v>156</v>
      </c>
      <c r="B214" s="25" t="s">
        <v>155</v>
      </c>
      <c r="C214" s="26" t="s">
        <v>3</v>
      </c>
      <c r="D214" s="25" t="s">
        <v>2</v>
      </c>
      <c r="E214" s="27" t="s">
        <v>181</v>
      </c>
      <c r="F214" s="28">
        <v>610</v>
      </c>
      <c r="G214" s="29">
        <f>25004.6+12832.4</f>
        <v>37837</v>
      </c>
      <c r="H214" s="29">
        <f>25004.6+12892.7</f>
        <v>37897.300000000003</v>
      </c>
      <c r="I214" s="29">
        <f>25004.6+13512.1</f>
        <v>38516.699999999997</v>
      </c>
      <c r="J214" s="29"/>
      <c r="K214" s="29"/>
      <c r="L214" s="29"/>
      <c r="M214" s="29">
        <f t="shared" si="84"/>
        <v>37837</v>
      </c>
      <c r="N214" s="29">
        <f t="shared" si="85"/>
        <v>37897.300000000003</v>
      </c>
      <c r="O214" s="29">
        <f t="shared" si="86"/>
        <v>38516.699999999997</v>
      </c>
    </row>
    <row r="215" spans="1:15" ht="33.75" x14ac:dyDescent="0.2">
      <c r="A215" s="22" t="s">
        <v>200</v>
      </c>
      <c r="B215" s="25" t="s">
        <v>155</v>
      </c>
      <c r="C215" s="26" t="s">
        <v>3</v>
      </c>
      <c r="D215" s="25" t="s">
        <v>2</v>
      </c>
      <c r="E215" s="27" t="s">
        <v>199</v>
      </c>
      <c r="F215" s="28" t="s">
        <v>7</v>
      </c>
      <c r="G215" s="29">
        <f t="shared" ref="G215:I215" si="132">G216</f>
        <v>70459.199999999997</v>
      </c>
      <c r="H215" s="29">
        <f t="shared" si="132"/>
        <v>72861.3</v>
      </c>
      <c r="I215" s="29">
        <f t="shared" si="132"/>
        <v>76404.899999999994</v>
      </c>
      <c r="J215" s="29"/>
      <c r="K215" s="29"/>
      <c r="L215" s="29"/>
      <c r="M215" s="29">
        <f t="shared" si="84"/>
        <v>70459.199999999997</v>
      </c>
      <c r="N215" s="29">
        <f t="shared" si="85"/>
        <v>72861.3</v>
      </c>
      <c r="O215" s="29">
        <f t="shared" si="86"/>
        <v>76404.899999999994</v>
      </c>
    </row>
    <row r="216" spans="1:15" ht="22.5" x14ac:dyDescent="0.2">
      <c r="A216" s="22" t="s">
        <v>81</v>
      </c>
      <c r="B216" s="25" t="s">
        <v>155</v>
      </c>
      <c r="C216" s="26" t="s">
        <v>3</v>
      </c>
      <c r="D216" s="25" t="s">
        <v>2</v>
      </c>
      <c r="E216" s="27" t="s">
        <v>199</v>
      </c>
      <c r="F216" s="28">
        <v>600</v>
      </c>
      <c r="G216" s="29">
        <f t="shared" ref="G216:I216" si="133">G217</f>
        <v>70459.199999999997</v>
      </c>
      <c r="H216" s="29">
        <f t="shared" si="133"/>
        <v>72861.3</v>
      </c>
      <c r="I216" s="29">
        <f t="shared" si="133"/>
        <v>76404.899999999994</v>
      </c>
      <c r="J216" s="29"/>
      <c r="K216" s="29"/>
      <c r="L216" s="29"/>
      <c r="M216" s="29">
        <f t="shared" si="84"/>
        <v>70459.199999999997</v>
      </c>
      <c r="N216" s="29">
        <f t="shared" si="85"/>
        <v>72861.3</v>
      </c>
      <c r="O216" s="29">
        <f t="shared" si="86"/>
        <v>76404.899999999994</v>
      </c>
    </row>
    <row r="217" spans="1:15" x14ac:dyDescent="0.2">
      <c r="A217" s="22" t="s">
        <v>156</v>
      </c>
      <c r="B217" s="25" t="s">
        <v>155</v>
      </c>
      <c r="C217" s="26" t="s">
        <v>3</v>
      </c>
      <c r="D217" s="25" t="s">
        <v>2</v>
      </c>
      <c r="E217" s="27" t="s">
        <v>199</v>
      </c>
      <c r="F217" s="28">
        <v>610</v>
      </c>
      <c r="G217" s="29">
        <v>70459.199999999997</v>
      </c>
      <c r="H217" s="29">
        <v>72861.3</v>
      </c>
      <c r="I217" s="29">
        <v>76404.899999999994</v>
      </c>
      <c r="J217" s="29"/>
      <c r="K217" s="29"/>
      <c r="L217" s="29"/>
      <c r="M217" s="29">
        <f t="shared" si="84"/>
        <v>70459.199999999997</v>
      </c>
      <c r="N217" s="29">
        <f t="shared" si="85"/>
        <v>72861.3</v>
      </c>
      <c r="O217" s="29">
        <f t="shared" si="86"/>
        <v>76404.899999999994</v>
      </c>
    </row>
    <row r="218" spans="1:15" ht="33.75" x14ac:dyDescent="0.2">
      <c r="A218" s="22" t="s">
        <v>157</v>
      </c>
      <c r="B218" s="25" t="s">
        <v>155</v>
      </c>
      <c r="C218" s="26" t="s">
        <v>3</v>
      </c>
      <c r="D218" s="25" t="s">
        <v>2</v>
      </c>
      <c r="E218" s="27" t="s">
        <v>154</v>
      </c>
      <c r="F218" s="28" t="s">
        <v>7</v>
      </c>
      <c r="G218" s="29">
        <f t="shared" ref="G218:I218" si="134">G219</f>
        <v>528.20000000000005</v>
      </c>
      <c r="H218" s="29">
        <f t="shared" si="134"/>
        <v>538.5</v>
      </c>
      <c r="I218" s="29">
        <f t="shared" si="134"/>
        <v>549.4</v>
      </c>
      <c r="J218" s="29"/>
      <c r="K218" s="29"/>
      <c r="L218" s="29"/>
      <c r="M218" s="29">
        <f t="shared" si="84"/>
        <v>528.20000000000005</v>
      </c>
      <c r="N218" s="29">
        <f t="shared" si="85"/>
        <v>538.5</v>
      </c>
      <c r="O218" s="29">
        <f t="shared" si="86"/>
        <v>549.4</v>
      </c>
    </row>
    <row r="219" spans="1:15" ht="22.5" x14ac:dyDescent="0.2">
      <c r="A219" s="22" t="s">
        <v>81</v>
      </c>
      <c r="B219" s="25" t="s">
        <v>155</v>
      </c>
      <c r="C219" s="26" t="s">
        <v>3</v>
      </c>
      <c r="D219" s="25" t="s">
        <v>2</v>
      </c>
      <c r="E219" s="27" t="s">
        <v>154</v>
      </c>
      <c r="F219" s="28">
        <v>600</v>
      </c>
      <c r="G219" s="29">
        <f t="shared" ref="G219:I219" si="135">G220</f>
        <v>528.20000000000005</v>
      </c>
      <c r="H219" s="29">
        <f t="shared" si="135"/>
        <v>538.5</v>
      </c>
      <c r="I219" s="29">
        <f t="shared" si="135"/>
        <v>549.4</v>
      </c>
      <c r="J219" s="29"/>
      <c r="K219" s="29"/>
      <c r="L219" s="29"/>
      <c r="M219" s="29">
        <f t="shared" si="84"/>
        <v>528.20000000000005</v>
      </c>
      <c r="N219" s="29">
        <f t="shared" si="85"/>
        <v>538.5</v>
      </c>
      <c r="O219" s="29">
        <f t="shared" si="86"/>
        <v>549.4</v>
      </c>
    </row>
    <row r="220" spans="1:15" x14ac:dyDescent="0.2">
      <c r="A220" s="22" t="s">
        <v>156</v>
      </c>
      <c r="B220" s="25" t="s">
        <v>155</v>
      </c>
      <c r="C220" s="26" t="s">
        <v>3</v>
      </c>
      <c r="D220" s="25" t="s">
        <v>2</v>
      </c>
      <c r="E220" s="27" t="s">
        <v>154</v>
      </c>
      <c r="F220" s="28">
        <v>610</v>
      </c>
      <c r="G220" s="29">
        <v>528.20000000000005</v>
      </c>
      <c r="H220" s="29">
        <v>538.5</v>
      </c>
      <c r="I220" s="29">
        <v>549.4</v>
      </c>
      <c r="J220" s="29"/>
      <c r="K220" s="29"/>
      <c r="L220" s="29"/>
      <c r="M220" s="29">
        <f t="shared" si="84"/>
        <v>528.20000000000005</v>
      </c>
      <c r="N220" s="29">
        <f t="shared" si="85"/>
        <v>538.5</v>
      </c>
      <c r="O220" s="29">
        <f t="shared" si="86"/>
        <v>549.4</v>
      </c>
    </row>
    <row r="221" spans="1:15" x14ac:dyDescent="0.2">
      <c r="A221" s="22" t="s">
        <v>178</v>
      </c>
      <c r="B221" s="25" t="s">
        <v>155</v>
      </c>
      <c r="C221" s="26" t="s">
        <v>3</v>
      </c>
      <c r="D221" s="25" t="s">
        <v>2</v>
      </c>
      <c r="E221" s="27" t="s">
        <v>177</v>
      </c>
      <c r="F221" s="28" t="s">
        <v>7</v>
      </c>
      <c r="G221" s="29">
        <f t="shared" ref="G221:I221" si="136">G222</f>
        <v>120</v>
      </c>
      <c r="H221" s="29">
        <f t="shared" si="136"/>
        <v>120</v>
      </c>
      <c r="I221" s="29">
        <f t="shared" si="136"/>
        <v>120</v>
      </c>
      <c r="J221" s="29"/>
      <c r="K221" s="29"/>
      <c r="L221" s="29"/>
      <c r="M221" s="29">
        <f t="shared" si="84"/>
        <v>120</v>
      </c>
      <c r="N221" s="29">
        <f t="shared" si="85"/>
        <v>120</v>
      </c>
      <c r="O221" s="29">
        <f t="shared" si="86"/>
        <v>120</v>
      </c>
    </row>
    <row r="222" spans="1:15" ht="22.5" x14ac:dyDescent="0.2">
      <c r="A222" s="22" t="s">
        <v>81</v>
      </c>
      <c r="B222" s="25" t="s">
        <v>155</v>
      </c>
      <c r="C222" s="26" t="s">
        <v>3</v>
      </c>
      <c r="D222" s="25" t="s">
        <v>2</v>
      </c>
      <c r="E222" s="27" t="s">
        <v>177</v>
      </c>
      <c r="F222" s="28">
        <v>600</v>
      </c>
      <c r="G222" s="29">
        <f t="shared" ref="G222:I222" si="137">G223</f>
        <v>120</v>
      </c>
      <c r="H222" s="29">
        <f t="shared" si="137"/>
        <v>120</v>
      </c>
      <c r="I222" s="29">
        <f t="shared" si="137"/>
        <v>120</v>
      </c>
      <c r="J222" s="29"/>
      <c r="K222" s="29"/>
      <c r="L222" s="29"/>
      <c r="M222" s="29">
        <f t="shared" si="84"/>
        <v>120</v>
      </c>
      <c r="N222" s="29">
        <f t="shared" si="85"/>
        <v>120</v>
      </c>
      <c r="O222" s="29">
        <f t="shared" si="86"/>
        <v>120</v>
      </c>
    </row>
    <row r="223" spans="1:15" x14ac:dyDescent="0.2">
      <c r="A223" s="22" t="s">
        <v>156</v>
      </c>
      <c r="B223" s="25" t="s">
        <v>155</v>
      </c>
      <c r="C223" s="26" t="s">
        <v>3</v>
      </c>
      <c r="D223" s="25" t="s">
        <v>2</v>
      </c>
      <c r="E223" s="27" t="s">
        <v>177</v>
      </c>
      <c r="F223" s="28">
        <v>610</v>
      </c>
      <c r="G223" s="29">
        <v>120</v>
      </c>
      <c r="H223" s="29">
        <v>120</v>
      </c>
      <c r="I223" s="29">
        <v>120</v>
      </c>
      <c r="J223" s="29"/>
      <c r="K223" s="29"/>
      <c r="L223" s="29"/>
      <c r="M223" s="29">
        <f t="shared" ref="M223:M299" si="138">G223+J223</f>
        <v>120</v>
      </c>
      <c r="N223" s="29">
        <f t="shared" ref="N223:N299" si="139">H223+K223</f>
        <v>120</v>
      </c>
      <c r="O223" s="29">
        <f t="shared" ref="O223:O299" si="140">I223+L223</f>
        <v>120</v>
      </c>
    </row>
    <row r="224" spans="1:15" ht="67.5" x14ac:dyDescent="0.2">
      <c r="A224" s="33" t="s">
        <v>259</v>
      </c>
      <c r="B224" s="25" t="s">
        <v>155</v>
      </c>
      <c r="C224" s="26">
        <v>0</v>
      </c>
      <c r="D224" s="25">
        <v>0</v>
      </c>
      <c r="E224" s="27" t="s">
        <v>258</v>
      </c>
      <c r="F224" s="28"/>
      <c r="G224" s="29">
        <f t="shared" ref="G224:I224" si="141">G225</f>
        <v>50</v>
      </c>
      <c r="H224" s="29">
        <f t="shared" si="141"/>
        <v>50</v>
      </c>
      <c r="I224" s="29">
        <f t="shared" si="141"/>
        <v>50</v>
      </c>
      <c r="J224" s="29">
        <f>J225</f>
        <v>-50</v>
      </c>
      <c r="K224" s="29">
        <f t="shared" ref="K224:L225" si="142">K225</f>
        <v>-50</v>
      </c>
      <c r="L224" s="29">
        <f t="shared" si="142"/>
        <v>-50</v>
      </c>
      <c r="M224" s="29">
        <f t="shared" si="138"/>
        <v>0</v>
      </c>
      <c r="N224" s="29">
        <f t="shared" si="139"/>
        <v>0</v>
      </c>
      <c r="O224" s="29">
        <f t="shared" si="140"/>
        <v>0</v>
      </c>
    </row>
    <row r="225" spans="1:15" ht="22.5" x14ac:dyDescent="0.2">
      <c r="A225" s="22" t="s">
        <v>81</v>
      </c>
      <c r="B225" s="25" t="s">
        <v>155</v>
      </c>
      <c r="C225" s="26">
        <v>0</v>
      </c>
      <c r="D225" s="25">
        <v>0</v>
      </c>
      <c r="E225" s="27" t="s">
        <v>258</v>
      </c>
      <c r="F225" s="28">
        <v>600</v>
      </c>
      <c r="G225" s="29">
        <f t="shared" ref="G225:I225" si="143">G226</f>
        <v>50</v>
      </c>
      <c r="H225" s="29">
        <f t="shared" si="143"/>
        <v>50</v>
      </c>
      <c r="I225" s="29">
        <f t="shared" si="143"/>
        <v>50</v>
      </c>
      <c r="J225" s="29">
        <f>J226</f>
        <v>-50</v>
      </c>
      <c r="K225" s="29">
        <f t="shared" si="142"/>
        <v>-50</v>
      </c>
      <c r="L225" s="29">
        <f t="shared" si="142"/>
        <v>-50</v>
      </c>
      <c r="M225" s="29">
        <f t="shared" si="138"/>
        <v>0</v>
      </c>
      <c r="N225" s="29">
        <f t="shared" si="139"/>
        <v>0</v>
      </c>
      <c r="O225" s="29">
        <f t="shared" si="140"/>
        <v>0</v>
      </c>
    </row>
    <row r="226" spans="1:15" x14ac:dyDescent="0.2">
      <c r="A226" s="22" t="s">
        <v>156</v>
      </c>
      <c r="B226" s="25" t="s">
        <v>155</v>
      </c>
      <c r="C226" s="26">
        <v>0</v>
      </c>
      <c r="D226" s="25">
        <v>0</v>
      </c>
      <c r="E226" s="27" t="s">
        <v>258</v>
      </c>
      <c r="F226" s="28">
        <v>610</v>
      </c>
      <c r="G226" s="29">
        <v>50</v>
      </c>
      <c r="H226" s="29">
        <v>50</v>
      </c>
      <c r="I226" s="29">
        <v>50</v>
      </c>
      <c r="J226" s="29">
        <v>-50</v>
      </c>
      <c r="K226" s="29">
        <v>-50</v>
      </c>
      <c r="L226" s="29">
        <v>-50</v>
      </c>
      <c r="M226" s="29">
        <f t="shared" si="138"/>
        <v>0</v>
      </c>
      <c r="N226" s="29">
        <f t="shared" si="139"/>
        <v>0</v>
      </c>
      <c r="O226" s="29">
        <f t="shared" si="140"/>
        <v>0</v>
      </c>
    </row>
    <row r="227" spans="1:15" x14ac:dyDescent="0.2">
      <c r="A227" s="22" t="s">
        <v>287</v>
      </c>
      <c r="B227" s="25" t="s">
        <v>155</v>
      </c>
      <c r="C227" s="26">
        <v>0</v>
      </c>
      <c r="D227" s="25">
        <v>0</v>
      </c>
      <c r="E227" s="27" t="s">
        <v>208</v>
      </c>
      <c r="F227" s="28"/>
      <c r="G227" s="29">
        <f>G228</f>
        <v>0</v>
      </c>
      <c r="H227" s="29">
        <f t="shared" ref="H227:I227" si="144">H228</f>
        <v>0</v>
      </c>
      <c r="I227" s="29">
        <f t="shared" si="144"/>
        <v>0</v>
      </c>
      <c r="J227" s="29">
        <f>J228</f>
        <v>50</v>
      </c>
      <c r="K227" s="29">
        <f t="shared" ref="K227:L227" si="145">K228</f>
        <v>0</v>
      </c>
      <c r="L227" s="29">
        <f t="shared" si="145"/>
        <v>50</v>
      </c>
      <c r="M227" s="29">
        <f t="shared" ref="M227:M229" si="146">G227+J227</f>
        <v>50</v>
      </c>
      <c r="N227" s="29">
        <f t="shared" ref="N227:N229" si="147">H227+K227</f>
        <v>0</v>
      </c>
      <c r="O227" s="29">
        <f t="shared" ref="O227:O229" si="148">I227+L227</f>
        <v>50</v>
      </c>
    </row>
    <row r="228" spans="1:15" ht="22.5" x14ac:dyDescent="0.2">
      <c r="A228" s="22" t="s">
        <v>81</v>
      </c>
      <c r="B228" s="25" t="s">
        <v>155</v>
      </c>
      <c r="C228" s="26">
        <v>0</v>
      </c>
      <c r="D228" s="25">
        <v>0</v>
      </c>
      <c r="E228" s="27" t="s">
        <v>208</v>
      </c>
      <c r="F228" s="28">
        <v>600</v>
      </c>
      <c r="G228" s="29">
        <f>G229</f>
        <v>0</v>
      </c>
      <c r="H228" s="29">
        <f t="shared" ref="H228:I228" si="149">H229</f>
        <v>0</v>
      </c>
      <c r="I228" s="29">
        <f t="shared" si="149"/>
        <v>0</v>
      </c>
      <c r="J228" s="29">
        <f>J229</f>
        <v>50</v>
      </c>
      <c r="K228" s="29">
        <f t="shared" ref="K228:L228" si="150">K229</f>
        <v>0</v>
      </c>
      <c r="L228" s="29">
        <f t="shared" si="150"/>
        <v>50</v>
      </c>
      <c r="M228" s="29">
        <f t="shared" si="146"/>
        <v>50</v>
      </c>
      <c r="N228" s="29">
        <f t="shared" si="147"/>
        <v>0</v>
      </c>
      <c r="O228" s="29">
        <f t="shared" si="148"/>
        <v>50</v>
      </c>
    </row>
    <row r="229" spans="1:15" x14ac:dyDescent="0.2">
      <c r="A229" s="22" t="s">
        <v>156</v>
      </c>
      <c r="B229" s="25" t="s">
        <v>155</v>
      </c>
      <c r="C229" s="26">
        <v>0</v>
      </c>
      <c r="D229" s="25">
        <v>0</v>
      </c>
      <c r="E229" s="27" t="s">
        <v>208</v>
      </c>
      <c r="F229" s="28">
        <v>610</v>
      </c>
      <c r="G229" s="29">
        <v>0</v>
      </c>
      <c r="H229" s="29">
        <v>0</v>
      </c>
      <c r="I229" s="29">
        <v>0</v>
      </c>
      <c r="J229" s="29">
        <v>50</v>
      </c>
      <c r="K229" s="29">
        <v>0</v>
      </c>
      <c r="L229" s="29">
        <v>50</v>
      </c>
      <c r="M229" s="29">
        <f t="shared" si="146"/>
        <v>50</v>
      </c>
      <c r="N229" s="29">
        <f t="shared" si="147"/>
        <v>0</v>
      </c>
      <c r="O229" s="29">
        <f t="shared" si="148"/>
        <v>50</v>
      </c>
    </row>
    <row r="230" spans="1:15" ht="22.5" x14ac:dyDescent="0.2">
      <c r="A230" s="36" t="s">
        <v>321</v>
      </c>
      <c r="B230" s="25" t="s">
        <v>155</v>
      </c>
      <c r="C230" s="26" t="s">
        <v>3</v>
      </c>
      <c r="D230" s="25">
        <v>0</v>
      </c>
      <c r="E230" s="27" t="s">
        <v>320</v>
      </c>
      <c r="F230" s="28"/>
      <c r="G230" s="29">
        <f t="shared" ref="G230:I230" si="151">G231</f>
        <v>500</v>
      </c>
      <c r="H230" s="29">
        <f t="shared" si="151"/>
        <v>500</v>
      </c>
      <c r="I230" s="29">
        <f t="shared" si="151"/>
        <v>500</v>
      </c>
      <c r="J230" s="29"/>
      <c r="K230" s="29"/>
      <c r="L230" s="29"/>
      <c r="M230" s="29">
        <f t="shared" si="138"/>
        <v>500</v>
      </c>
      <c r="N230" s="29">
        <f t="shared" si="139"/>
        <v>500</v>
      </c>
      <c r="O230" s="29">
        <f t="shared" si="140"/>
        <v>500</v>
      </c>
    </row>
    <row r="231" spans="1:15" ht="22.5" x14ac:dyDescent="0.2">
      <c r="A231" s="22" t="s">
        <v>81</v>
      </c>
      <c r="B231" s="25" t="s">
        <v>155</v>
      </c>
      <c r="C231" s="26" t="s">
        <v>3</v>
      </c>
      <c r="D231" s="25">
        <v>0</v>
      </c>
      <c r="E231" s="27" t="s">
        <v>320</v>
      </c>
      <c r="F231" s="28">
        <v>600</v>
      </c>
      <c r="G231" s="29">
        <f t="shared" ref="G231:I231" si="152">G232</f>
        <v>500</v>
      </c>
      <c r="H231" s="29">
        <f t="shared" si="152"/>
        <v>500</v>
      </c>
      <c r="I231" s="29">
        <f t="shared" si="152"/>
        <v>500</v>
      </c>
      <c r="J231" s="29"/>
      <c r="K231" s="29"/>
      <c r="L231" s="29"/>
      <c r="M231" s="29">
        <f t="shared" si="138"/>
        <v>500</v>
      </c>
      <c r="N231" s="29">
        <f t="shared" si="139"/>
        <v>500</v>
      </c>
      <c r="O231" s="29">
        <f t="shared" si="140"/>
        <v>500</v>
      </c>
    </row>
    <row r="232" spans="1:15" x14ac:dyDescent="0.2">
      <c r="A232" s="22" t="s">
        <v>156</v>
      </c>
      <c r="B232" s="25" t="s">
        <v>155</v>
      </c>
      <c r="C232" s="26" t="s">
        <v>3</v>
      </c>
      <c r="D232" s="25">
        <v>0</v>
      </c>
      <c r="E232" s="27" t="s">
        <v>320</v>
      </c>
      <c r="F232" s="28">
        <v>610</v>
      </c>
      <c r="G232" s="29">
        <v>500</v>
      </c>
      <c r="H232" s="29">
        <v>500</v>
      </c>
      <c r="I232" s="29">
        <v>500</v>
      </c>
      <c r="J232" s="29"/>
      <c r="K232" s="29"/>
      <c r="L232" s="29"/>
      <c r="M232" s="29">
        <f t="shared" si="138"/>
        <v>500</v>
      </c>
      <c r="N232" s="29">
        <f t="shared" si="139"/>
        <v>500</v>
      </c>
      <c r="O232" s="29">
        <f t="shared" si="140"/>
        <v>500</v>
      </c>
    </row>
    <row r="233" spans="1:15" ht="22.5" x14ac:dyDescent="0.2">
      <c r="A233" s="22" t="s">
        <v>352</v>
      </c>
      <c r="B233" s="25" t="s">
        <v>155</v>
      </c>
      <c r="C233" s="26" t="s">
        <v>3</v>
      </c>
      <c r="D233" s="25">
        <v>0</v>
      </c>
      <c r="E233" s="27" t="s">
        <v>351</v>
      </c>
      <c r="F233" s="28"/>
      <c r="G233" s="29">
        <f>G234</f>
        <v>500</v>
      </c>
      <c r="H233" s="29">
        <f t="shared" ref="H233:I233" si="153">H234</f>
        <v>500</v>
      </c>
      <c r="I233" s="29">
        <f t="shared" si="153"/>
        <v>500</v>
      </c>
      <c r="J233" s="29"/>
      <c r="K233" s="29"/>
      <c r="L233" s="29"/>
      <c r="M233" s="29">
        <f t="shared" si="138"/>
        <v>500</v>
      </c>
      <c r="N233" s="29">
        <f t="shared" si="139"/>
        <v>500</v>
      </c>
      <c r="O233" s="29">
        <f t="shared" si="140"/>
        <v>500</v>
      </c>
    </row>
    <row r="234" spans="1:15" ht="22.5" x14ac:dyDescent="0.2">
      <c r="A234" s="22" t="s">
        <v>81</v>
      </c>
      <c r="B234" s="25" t="s">
        <v>155</v>
      </c>
      <c r="C234" s="26" t="s">
        <v>3</v>
      </c>
      <c r="D234" s="25">
        <v>0</v>
      </c>
      <c r="E234" s="27" t="s">
        <v>351</v>
      </c>
      <c r="F234" s="28">
        <v>600</v>
      </c>
      <c r="G234" s="29">
        <f>G235</f>
        <v>500</v>
      </c>
      <c r="H234" s="29">
        <f t="shared" ref="H234:I234" si="154">H235</f>
        <v>500</v>
      </c>
      <c r="I234" s="29">
        <f t="shared" si="154"/>
        <v>500</v>
      </c>
      <c r="J234" s="29"/>
      <c r="K234" s="29"/>
      <c r="L234" s="29"/>
      <c r="M234" s="29">
        <f t="shared" si="138"/>
        <v>500</v>
      </c>
      <c r="N234" s="29">
        <f t="shared" si="139"/>
        <v>500</v>
      </c>
      <c r="O234" s="29">
        <f t="shared" si="140"/>
        <v>500</v>
      </c>
    </row>
    <row r="235" spans="1:15" x14ac:dyDescent="0.2">
      <c r="A235" s="22" t="s">
        <v>156</v>
      </c>
      <c r="B235" s="25" t="s">
        <v>155</v>
      </c>
      <c r="C235" s="26" t="s">
        <v>3</v>
      </c>
      <c r="D235" s="25">
        <v>0</v>
      </c>
      <c r="E235" s="27" t="s">
        <v>351</v>
      </c>
      <c r="F235" s="28">
        <v>610</v>
      </c>
      <c r="G235" s="29">
        <v>500</v>
      </c>
      <c r="H235" s="29">
        <v>500</v>
      </c>
      <c r="I235" s="29">
        <v>500</v>
      </c>
      <c r="J235" s="29"/>
      <c r="K235" s="29"/>
      <c r="L235" s="29"/>
      <c r="M235" s="29">
        <f t="shared" si="138"/>
        <v>500</v>
      </c>
      <c r="N235" s="29">
        <f t="shared" si="139"/>
        <v>500</v>
      </c>
      <c r="O235" s="29">
        <f t="shared" si="140"/>
        <v>500</v>
      </c>
    </row>
    <row r="236" spans="1:15" ht="22.5" x14ac:dyDescent="0.2">
      <c r="A236" s="22" t="s">
        <v>322</v>
      </c>
      <c r="B236" s="25" t="s">
        <v>155</v>
      </c>
      <c r="C236" s="26" t="s">
        <v>3</v>
      </c>
      <c r="D236" s="25">
        <v>0</v>
      </c>
      <c r="E236" s="27" t="s">
        <v>319</v>
      </c>
      <c r="F236" s="28"/>
      <c r="G236" s="29">
        <f t="shared" ref="G236:I236" si="155">G237</f>
        <v>500</v>
      </c>
      <c r="H236" s="29">
        <f t="shared" si="155"/>
        <v>500</v>
      </c>
      <c r="I236" s="29">
        <f t="shared" si="155"/>
        <v>500</v>
      </c>
      <c r="J236" s="29"/>
      <c r="K236" s="29"/>
      <c r="L236" s="29"/>
      <c r="M236" s="29">
        <f t="shared" si="138"/>
        <v>500</v>
      </c>
      <c r="N236" s="29">
        <f t="shared" si="139"/>
        <v>500</v>
      </c>
      <c r="O236" s="29">
        <f t="shared" si="140"/>
        <v>500</v>
      </c>
    </row>
    <row r="237" spans="1:15" ht="22.5" x14ac:dyDescent="0.2">
      <c r="A237" s="22" t="s">
        <v>81</v>
      </c>
      <c r="B237" s="25" t="s">
        <v>155</v>
      </c>
      <c r="C237" s="26" t="s">
        <v>3</v>
      </c>
      <c r="D237" s="25">
        <v>0</v>
      </c>
      <c r="E237" s="27" t="s">
        <v>319</v>
      </c>
      <c r="F237" s="28">
        <v>600</v>
      </c>
      <c r="G237" s="29">
        <f t="shared" ref="G237:I237" si="156">G238</f>
        <v>500</v>
      </c>
      <c r="H237" s="29">
        <f t="shared" si="156"/>
        <v>500</v>
      </c>
      <c r="I237" s="29">
        <f t="shared" si="156"/>
        <v>500</v>
      </c>
      <c r="J237" s="29"/>
      <c r="K237" s="29"/>
      <c r="L237" s="29"/>
      <c r="M237" s="29">
        <f t="shared" si="138"/>
        <v>500</v>
      </c>
      <c r="N237" s="29">
        <f t="shared" si="139"/>
        <v>500</v>
      </c>
      <c r="O237" s="29">
        <f t="shared" si="140"/>
        <v>500</v>
      </c>
    </row>
    <row r="238" spans="1:15" x14ac:dyDescent="0.2">
      <c r="A238" s="22" t="s">
        <v>156</v>
      </c>
      <c r="B238" s="25" t="s">
        <v>155</v>
      </c>
      <c r="C238" s="26" t="s">
        <v>3</v>
      </c>
      <c r="D238" s="25">
        <v>0</v>
      </c>
      <c r="E238" s="27" t="s">
        <v>319</v>
      </c>
      <c r="F238" s="28">
        <v>610</v>
      </c>
      <c r="G238" s="29">
        <v>500</v>
      </c>
      <c r="H238" s="29">
        <v>500</v>
      </c>
      <c r="I238" s="29">
        <v>500</v>
      </c>
      <c r="J238" s="29"/>
      <c r="K238" s="29"/>
      <c r="L238" s="29"/>
      <c r="M238" s="29">
        <f t="shared" si="138"/>
        <v>500</v>
      </c>
      <c r="N238" s="29">
        <f t="shared" si="139"/>
        <v>500</v>
      </c>
      <c r="O238" s="29">
        <f t="shared" si="140"/>
        <v>500</v>
      </c>
    </row>
    <row r="239" spans="1:15" ht="22.5" x14ac:dyDescent="0.2">
      <c r="A239" s="22" t="s">
        <v>304</v>
      </c>
      <c r="B239" s="25" t="s">
        <v>155</v>
      </c>
      <c r="C239" s="26" t="s">
        <v>3</v>
      </c>
      <c r="D239" s="25" t="s">
        <v>2</v>
      </c>
      <c r="E239" s="27" t="s">
        <v>303</v>
      </c>
      <c r="F239" s="28"/>
      <c r="G239" s="29">
        <f t="shared" ref="G239:I239" si="157">G240</f>
        <v>1000</v>
      </c>
      <c r="H239" s="29">
        <f t="shared" si="157"/>
        <v>1000</v>
      </c>
      <c r="I239" s="29">
        <f t="shared" si="157"/>
        <v>1000</v>
      </c>
      <c r="J239" s="29"/>
      <c r="K239" s="29"/>
      <c r="L239" s="29"/>
      <c r="M239" s="29">
        <f t="shared" si="138"/>
        <v>1000</v>
      </c>
      <c r="N239" s="29">
        <f t="shared" si="139"/>
        <v>1000</v>
      </c>
      <c r="O239" s="29">
        <f t="shared" si="140"/>
        <v>1000</v>
      </c>
    </row>
    <row r="240" spans="1:15" ht="22.5" x14ac:dyDescent="0.2">
      <c r="A240" s="22" t="s">
        <v>81</v>
      </c>
      <c r="B240" s="25" t="s">
        <v>155</v>
      </c>
      <c r="C240" s="26" t="s">
        <v>3</v>
      </c>
      <c r="D240" s="25" t="s">
        <v>2</v>
      </c>
      <c r="E240" s="27" t="s">
        <v>303</v>
      </c>
      <c r="F240" s="28">
        <v>600</v>
      </c>
      <c r="G240" s="29">
        <f t="shared" ref="G240:I240" si="158">G241</f>
        <v>1000</v>
      </c>
      <c r="H240" s="29">
        <f t="shared" si="158"/>
        <v>1000</v>
      </c>
      <c r="I240" s="29">
        <f t="shared" si="158"/>
        <v>1000</v>
      </c>
      <c r="J240" s="29"/>
      <c r="K240" s="29"/>
      <c r="L240" s="29"/>
      <c r="M240" s="29">
        <f t="shared" si="138"/>
        <v>1000</v>
      </c>
      <c r="N240" s="29">
        <f t="shared" si="139"/>
        <v>1000</v>
      </c>
      <c r="O240" s="29">
        <f t="shared" si="140"/>
        <v>1000</v>
      </c>
    </row>
    <row r="241" spans="1:15" x14ac:dyDescent="0.2">
      <c r="A241" s="22" t="s">
        <v>156</v>
      </c>
      <c r="B241" s="25" t="s">
        <v>155</v>
      </c>
      <c r="C241" s="26" t="s">
        <v>3</v>
      </c>
      <c r="D241" s="25" t="s">
        <v>2</v>
      </c>
      <c r="E241" s="27" t="s">
        <v>303</v>
      </c>
      <c r="F241" s="28">
        <v>610</v>
      </c>
      <c r="G241" s="29">
        <v>1000</v>
      </c>
      <c r="H241" s="29">
        <v>1000</v>
      </c>
      <c r="I241" s="29">
        <v>1000</v>
      </c>
      <c r="J241" s="29"/>
      <c r="K241" s="29"/>
      <c r="L241" s="29"/>
      <c r="M241" s="29">
        <f t="shared" si="138"/>
        <v>1000</v>
      </c>
      <c r="N241" s="29">
        <f t="shared" si="139"/>
        <v>1000</v>
      </c>
      <c r="O241" s="29">
        <f t="shared" si="140"/>
        <v>1000</v>
      </c>
    </row>
    <row r="242" spans="1:15" ht="22.5" x14ac:dyDescent="0.2">
      <c r="A242" s="22" t="s">
        <v>261</v>
      </c>
      <c r="B242" s="25" t="s">
        <v>155</v>
      </c>
      <c r="C242" s="26" t="s">
        <v>3</v>
      </c>
      <c r="D242" s="25" t="s">
        <v>2</v>
      </c>
      <c r="E242" s="27" t="s">
        <v>260</v>
      </c>
      <c r="F242" s="28"/>
      <c r="G242" s="29">
        <f t="shared" ref="G242:I242" si="159">G243</f>
        <v>400</v>
      </c>
      <c r="H242" s="29">
        <f t="shared" si="159"/>
        <v>400</v>
      </c>
      <c r="I242" s="29">
        <f t="shared" si="159"/>
        <v>400</v>
      </c>
      <c r="J242" s="29"/>
      <c r="K242" s="29"/>
      <c r="L242" s="29"/>
      <c r="M242" s="29">
        <f t="shared" si="138"/>
        <v>400</v>
      </c>
      <c r="N242" s="29">
        <f t="shared" si="139"/>
        <v>400</v>
      </c>
      <c r="O242" s="29">
        <f t="shared" si="140"/>
        <v>400</v>
      </c>
    </row>
    <row r="243" spans="1:15" ht="22.5" x14ac:dyDescent="0.2">
      <c r="A243" s="22" t="s">
        <v>81</v>
      </c>
      <c r="B243" s="25" t="s">
        <v>155</v>
      </c>
      <c r="C243" s="26" t="s">
        <v>3</v>
      </c>
      <c r="D243" s="25" t="s">
        <v>2</v>
      </c>
      <c r="E243" s="27" t="s">
        <v>260</v>
      </c>
      <c r="F243" s="28">
        <v>600</v>
      </c>
      <c r="G243" s="29">
        <f t="shared" ref="G243:I243" si="160">G244</f>
        <v>400</v>
      </c>
      <c r="H243" s="29">
        <f t="shared" si="160"/>
        <v>400</v>
      </c>
      <c r="I243" s="29">
        <f t="shared" si="160"/>
        <v>400</v>
      </c>
      <c r="J243" s="29"/>
      <c r="K243" s="29"/>
      <c r="L243" s="29"/>
      <c r="M243" s="29">
        <f t="shared" si="138"/>
        <v>400</v>
      </c>
      <c r="N243" s="29">
        <f t="shared" si="139"/>
        <v>400</v>
      </c>
      <c r="O243" s="29">
        <f t="shared" si="140"/>
        <v>400</v>
      </c>
    </row>
    <row r="244" spans="1:15" x14ac:dyDescent="0.2">
      <c r="A244" s="22" t="s">
        <v>156</v>
      </c>
      <c r="B244" s="25" t="s">
        <v>155</v>
      </c>
      <c r="C244" s="26" t="s">
        <v>3</v>
      </c>
      <c r="D244" s="25" t="s">
        <v>2</v>
      </c>
      <c r="E244" s="27" t="s">
        <v>260</v>
      </c>
      <c r="F244" s="28">
        <v>610</v>
      </c>
      <c r="G244" s="29">
        <v>400</v>
      </c>
      <c r="H244" s="29">
        <v>400</v>
      </c>
      <c r="I244" s="29">
        <v>400</v>
      </c>
      <c r="J244" s="29"/>
      <c r="K244" s="29"/>
      <c r="L244" s="29"/>
      <c r="M244" s="29">
        <f t="shared" si="138"/>
        <v>400</v>
      </c>
      <c r="N244" s="29">
        <f t="shared" si="139"/>
        <v>400</v>
      </c>
      <c r="O244" s="29">
        <f t="shared" si="140"/>
        <v>400</v>
      </c>
    </row>
    <row r="245" spans="1:15" ht="45" x14ac:dyDescent="0.2">
      <c r="A245" s="22" t="s">
        <v>163</v>
      </c>
      <c r="B245" s="25" t="s">
        <v>155</v>
      </c>
      <c r="C245" s="26" t="s">
        <v>3</v>
      </c>
      <c r="D245" s="25" t="s">
        <v>2</v>
      </c>
      <c r="E245" s="27" t="s">
        <v>160</v>
      </c>
      <c r="F245" s="28" t="s">
        <v>7</v>
      </c>
      <c r="G245" s="29">
        <f t="shared" ref="G245:I245" si="161">G246</f>
        <v>417.5</v>
      </c>
      <c r="H245" s="29">
        <f t="shared" si="161"/>
        <v>434.7</v>
      </c>
      <c r="I245" s="29">
        <f t="shared" si="161"/>
        <v>452.4</v>
      </c>
      <c r="J245" s="29"/>
      <c r="K245" s="29"/>
      <c r="L245" s="29"/>
      <c r="M245" s="29">
        <f t="shared" si="138"/>
        <v>417.5</v>
      </c>
      <c r="N245" s="29">
        <f t="shared" si="139"/>
        <v>434.7</v>
      </c>
      <c r="O245" s="29">
        <f t="shared" si="140"/>
        <v>452.4</v>
      </c>
    </row>
    <row r="246" spans="1:15" ht="22.5" x14ac:dyDescent="0.2">
      <c r="A246" s="22" t="s">
        <v>81</v>
      </c>
      <c r="B246" s="25" t="s">
        <v>155</v>
      </c>
      <c r="C246" s="26" t="s">
        <v>3</v>
      </c>
      <c r="D246" s="25" t="s">
        <v>2</v>
      </c>
      <c r="E246" s="27" t="s">
        <v>160</v>
      </c>
      <c r="F246" s="28">
        <v>600</v>
      </c>
      <c r="G246" s="29">
        <f t="shared" ref="G246:I246" si="162">G247</f>
        <v>417.5</v>
      </c>
      <c r="H246" s="29">
        <f t="shared" si="162"/>
        <v>434.7</v>
      </c>
      <c r="I246" s="29">
        <f t="shared" si="162"/>
        <v>452.4</v>
      </c>
      <c r="J246" s="29"/>
      <c r="K246" s="29"/>
      <c r="L246" s="29"/>
      <c r="M246" s="29">
        <f t="shared" si="138"/>
        <v>417.5</v>
      </c>
      <c r="N246" s="29">
        <f t="shared" si="139"/>
        <v>434.7</v>
      </c>
      <c r="O246" s="29">
        <f t="shared" si="140"/>
        <v>452.4</v>
      </c>
    </row>
    <row r="247" spans="1:15" x14ac:dyDescent="0.2">
      <c r="A247" s="22" t="s">
        <v>156</v>
      </c>
      <c r="B247" s="25" t="s">
        <v>155</v>
      </c>
      <c r="C247" s="26" t="s">
        <v>3</v>
      </c>
      <c r="D247" s="25" t="s">
        <v>2</v>
      </c>
      <c r="E247" s="27" t="s">
        <v>160</v>
      </c>
      <c r="F247" s="28">
        <v>610</v>
      </c>
      <c r="G247" s="29">
        <f>41.7+375.8</f>
        <v>417.5</v>
      </c>
      <c r="H247" s="29">
        <f>43.4+391.3</f>
        <v>434.7</v>
      </c>
      <c r="I247" s="29">
        <f>45.2+407.2</f>
        <v>452.4</v>
      </c>
      <c r="J247" s="29"/>
      <c r="K247" s="29"/>
      <c r="L247" s="29"/>
      <c r="M247" s="29">
        <f t="shared" si="138"/>
        <v>417.5</v>
      </c>
      <c r="N247" s="29">
        <f t="shared" si="139"/>
        <v>434.7</v>
      </c>
      <c r="O247" s="29">
        <f t="shared" si="140"/>
        <v>452.4</v>
      </c>
    </row>
    <row r="248" spans="1:15" ht="22.5" x14ac:dyDescent="0.2">
      <c r="A248" s="22" t="s">
        <v>345</v>
      </c>
      <c r="B248" s="25" t="s">
        <v>155</v>
      </c>
      <c r="C248" s="26" t="s">
        <v>3</v>
      </c>
      <c r="D248" s="25" t="s">
        <v>2</v>
      </c>
      <c r="E248" s="27" t="s">
        <v>344</v>
      </c>
      <c r="F248" s="28" t="s">
        <v>7</v>
      </c>
      <c r="G248" s="29">
        <f t="shared" ref="G248:I249" si="163">G249</f>
        <v>41</v>
      </c>
      <c r="H248" s="29">
        <f t="shared" si="163"/>
        <v>41</v>
      </c>
      <c r="I248" s="29">
        <f t="shared" si="163"/>
        <v>41</v>
      </c>
      <c r="J248" s="29"/>
      <c r="K248" s="29"/>
      <c r="L248" s="29"/>
      <c r="M248" s="29">
        <f t="shared" si="138"/>
        <v>41</v>
      </c>
      <c r="N248" s="29">
        <f t="shared" si="139"/>
        <v>41</v>
      </c>
      <c r="O248" s="29">
        <f t="shared" si="140"/>
        <v>41</v>
      </c>
    </row>
    <row r="249" spans="1:15" ht="22.5" x14ac:dyDescent="0.2">
      <c r="A249" s="22" t="s">
        <v>81</v>
      </c>
      <c r="B249" s="25" t="s">
        <v>155</v>
      </c>
      <c r="C249" s="26" t="s">
        <v>3</v>
      </c>
      <c r="D249" s="25" t="s">
        <v>2</v>
      </c>
      <c r="E249" s="27" t="s">
        <v>344</v>
      </c>
      <c r="F249" s="28">
        <v>600</v>
      </c>
      <c r="G249" s="29">
        <f t="shared" si="163"/>
        <v>41</v>
      </c>
      <c r="H249" s="29">
        <f t="shared" si="163"/>
        <v>41</v>
      </c>
      <c r="I249" s="29">
        <f t="shared" si="163"/>
        <v>41</v>
      </c>
      <c r="J249" s="29"/>
      <c r="K249" s="29"/>
      <c r="L249" s="29"/>
      <c r="M249" s="29">
        <f t="shared" si="138"/>
        <v>41</v>
      </c>
      <c r="N249" s="29">
        <f t="shared" si="139"/>
        <v>41</v>
      </c>
      <c r="O249" s="29">
        <f t="shared" si="140"/>
        <v>41</v>
      </c>
    </row>
    <row r="250" spans="1:15" x14ac:dyDescent="0.2">
      <c r="A250" s="22" t="s">
        <v>156</v>
      </c>
      <c r="B250" s="25" t="s">
        <v>155</v>
      </c>
      <c r="C250" s="26" t="s">
        <v>3</v>
      </c>
      <c r="D250" s="25" t="s">
        <v>2</v>
      </c>
      <c r="E250" s="27" t="s">
        <v>344</v>
      </c>
      <c r="F250" s="28">
        <v>610</v>
      </c>
      <c r="G250" s="29">
        <v>41</v>
      </c>
      <c r="H250" s="29">
        <v>41</v>
      </c>
      <c r="I250" s="29">
        <v>41</v>
      </c>
      <c r="J250" s="29"/>
      <c r="K250" s="29"/>
      <c r="L250" s="29"/>
      <c r="M250" s="29">
        <f t="shared" si="138"/>
        <v>41</v>
      </c>
      <c r="N250" s="29">
        <f t="shared" si="139"/>
        <v>41</v>
      </c>
      <c r="O250" s="29">
        <f t="shared" si="140"/>
        <v>41</v>
      </c>
    </row>
    <row r="251" spans="1:15" ht="22.5" x14ac:dyDescent="0.2">
      <c r="A251" s="22" t="s">
        <v>268</v>
      </c>
      <c r="B251" s="25" t="s">
        <v>155</v>
      </c>
      <c r="C251" s="26" t="s">
        <v>3</v>
      </c>
      <c r="D251" s="25" t="s">
        <v>2</v>
      </c>
      <c r="E251" s="27" t="s">
        <v>159</v>
      </c>
      <c r="F251" s="28" t="s">
        <v>7</v>
      </c>
      <c r="G251" s="29">
        <f t="shared" ref="G251:I251" si="164">G252</f>
        <v>800</v>
      </c>
      <c r="H251" s="29">
        <f t="shared" si="164"/>
        <v>800</v>
      </c>
      <c r="I251" s="29">
        <f t="shared" si="164"/>
        <v>800</v>
      </c>
      <c r="J251" s="29"/>
      <c r="K251" s="29"/>
      <c r="L251" s="29"/>
      <c r="M251" s="29">
        <f t="shared" si="138"/>
        <v>800</v>
      </c>
      <c r="N251" s="29">
        <f t="shared" si="139"/>
        <v>800</v>
      </c>
      <c r="O251" s="29">
        <f t="shared" si="140"/>
        <v>800</v>
      </c>
    </row>
    <row r="252" spans="1:15" ht="22.5" x14ac:dyDescent="0.2">
      <c r="A252" s="22" t="s">
        <v>81</v>
      </c>
      <c r="B252" s="25" t="s">
        <v>155</v>
      </c>
      <c r="C252" s="26" t="s">
        <v>3</v>
      </c>
      <c r="D252" s="25" t="s">
        <v>2</v>
      </c>
      <c r="E252" s="27" t="s">
        <v>159</v>
      </c>
      <c r="F252" s="28">
        <v>600</v>
      </c>
      <c r="G252" s="29">
        <f t="shared" ref="G252:I252" si="165">G253</f>
        <v>800</v>
      </c>
      <c r="H252" s="29">
        <f t="shared" si="165"/>
        <v>800</v>
      </c>
      <c r="I252" s="29">
        <f t="shared" si="165"/>
        <v>800</v>
      </c>
      <c r="J252" s="29"/>
      <c r="K252" s="29"/>
      <c r="L252" s="29"/>
      <c r="M252" s="29">
        <f t="shared" si="138"/>
        <v>800</v>
      </c>
      <c r="N252" s="29">
        <f t="shared" si="139"/>
        <v>800</v>
      </c>
      <c r="O252" s="29">
        <f t="shared" si="140"/>
        <v>800</v>
      </c>
    </row>
    <row r="253" spans="1:15" x14ac:dyDescent="0.2">
      <c r="A253" s="22" t="s">
        <v>156</v>
      </c>
      <c r="B253" s="25" t="s">
        <v>155</v>
      </c>
      <c r="C253" s="26" t="s">
        <v>3</v>
      </c>
      <c r="D253" s="25" t="s">
        <v>2</v>
      </c>
      <c r="E253" s="27" t="s">
        <v>159</v>
      </c>
      <c r="F253" s="28">
        <v>610</v>
      </c>
      <c r="G253" s="29">
        <v>800</v>
      </c>
      <c r="H253" s="29">
        <v>800</v>
      </c>
      <c r="I253" s="29">
        <v>800</v>
      </c>
      <c r="J253" s="29"/>
      <c r="K253" s="29"/>
      <c r="L253" s="29"/>
      <c r="M253" s="29">
        <f t="shared" si="138"/>
        <v>800</v>
      </c>
      <c r="N253" s="29">
        <f t="shared" si="139"/>
        <v>800</v>
      </c>
      <c r="O253" s="29">
        <f t="shared" si="140"/>
        <v>800</v>
      </c>
    </row>
    <row r="254" spans="1:15" x14ac:dyDescent="0.2">
      <c r="A254" s="22" t="s">
        <v>401</v>
      </c>
      <c r="B254" s="25">
        <v>4</v>
      </c>
      <c r="C254" s="26">
        <v>0</v>
      </c>
      <c r="D254" s="25" t="s">
        <v>399</v>
      </c>
      <c r="E254" s="27">
        <v>0</v>
      </c>
      <c r="F254" s="28"/>
      <c r="G254" s="29">
        <f>G255</f>
        <v>0</v>
      </c>
      <c r="H254" s="29">
        <f t="shared" ref="H254:I256" si="166">H255</f>
        <v>0</v>
      </c>
      <c r="I254" s="29">
        <f t="shared" si="166"/>
        <v>0</v>
      </c>
      <c r="J254" s="29">
        <f>J255</f>
        <v>0</v>
      </c>
      <c r="K254" s="29">
        <f t="shared" ref="K254:L256" si="167">K255</f>
        <v>1793.1</v>
      </c>
      <c r="L254" s="29">
        <f t="shared" si="167"/>
        <v>0</v>
      </c>
      <c r="M254" s="29">
        <f t="shared" ref="M254:M257" si="168">G254+J254</f>
        <v>0</v>
      </c>
      <c r="N254" s="29">
        <f t="shared" ref="N254:N257" si="169">H254+K254</f>
        <v>1793.1</v>
      </c>
      <c r="O254" s="29">
        <f t="shared" ref="O254:O257" si="170">I254+L254</f>
        <v>0</v>
      </c>
    </row>
    <row r="255" spans="1:15" ht="67.5" x14ac:dyDescent="0.2">
      <c r="A255" s="22" t="s">
        <v>400</v>
      </c>
      <c r="B255" s="25">
        <v>4</v>
      </c>
      <c r="C255" s="26">
        <v>0</v>
      </c>
      <c r="D255" s="25" t="s">
        <v>399</v>
      </c>
      <c r="E255" s="27">
        <v>55191</v>
      </c>
      <c r="F255" s="28"/>
      <c r="G255" s="29">
        <f>G256</f>
        <v>0</v>
      </c>
      <c r="H255" s="29">
        <f t="shared" si="166"/>
        <v>0</v>
      </c>
      <c r="I255" s="29">
        <f t="shared" si="166"/>
        <v>0</v>
      </c>
      <c r="J255" s="29">
        <f>J256</f>
        <v>0</v>
      </c>
      <c r="K255" s="29">
        <f t="shared" si="167"/>
        <v>1793.1</v>
      </c>
      <c r="L255" s="29">
        <f t="shared" si="167"/>
        <v>0</v>
      </c>
      <c r="M255" s="29">
        <f t="shared" si="168"/>
        <v>0</v>
      </c>
      <c r="N255" s="29">
        <f t="shared" si="169"/>
        <v>1793.1</v>
      </c>
      <c r="O255" s="29">
        <f t="shared" si="170"/>
        <v>0</v>
      </c>
    </row>
    <row r="256" spans="1:15" ht="22.5" x14ac:dyDescent="0.2">
      <c r="A256" s="22" t="s">
        <v>81</v>
      </c>
      <c r="B256" s="25">
        <v>4</v>
      </c>
      <c r="C256" s="26">
        <v>0</v>
      </c>
      <c r="D256" s="25" t="s">
        <v>399</v>
      </c>
      <c r="E256" s="27">
        <v>55191</v>
      </c>
      <c r="F256" s="28">
        <v>600</v>
      </c>
      <c r="G256" s="29">
        <f>G257</f>
        <v>0</v>
      </c>
      <c r="H256" s="29">
        <f t="shared" si="166"/>
        <v>0</v>
      </c>
      <c r="I256" s="29">
        <f t="shared" si="166"/>
        <v>0</v>
      </c>
      <c r="J256" s="29">
        <f>J257</f>
        <v>0</v>
      </c>
      <c r="K256" s="29">
        <f t="shared" si="167"/>
        <v>1793.1</v>
      </c>
      <c r="L256" s="29">
        <f t="shared" si="167"/>
        <v>0</v>
      </c>
      <c r="M256" s="29">
        <f t="shared" si="168"/>
        <v>0</v>
      </c>
      <c r="N256" s="29">
        <f t="shared" si="169"/>
        <v>1793.1</v>
      </c>
      <c r="O256" s="29">
        <f t="shared" si="170"/>
        <v>0</v>
      </c>
    </row>
    <row r="257" spans="1:15" x14ac:dyDescent="0.2">
      <c r="A257" s="22" t="s">
        <v>156</v>
      </c>
      <c r="B257" s="25">
        <v>4</v>
      </c>
      <c r="C257" s="26">
        <v>0</v>
      </c>
      <c r="D257" s="25" t="s">
        <v>399</v>
      </c>
      <c r="E257" s="27">
        <v>55191</v>
      </c>
      <c r="F257" s="28">
        <v>610</v>
      </c>
      <c r="G257" s="29">
        <v>0</v>
      </c>
      <c r="H257" s="29">
        <v>0</v>
      </c>
      <c r="I257" s="29">
        <v>0</v>
      </c>
      <c r="J257" s="29">
        <v>0</v>
      </c>
      <c r="K257" s="29">
        <f>1693.1+100</f>
        <v>1793.1</v>
      </c>
      <c r="L257" s="29">
        <v>0</v>
      </c>
      <c r="M257" s="29">
        <f t="shared" si="168"/>
        <v>0</v>
      </c>
      <c r="N257" s="29">
        <f t="shared" si="169"/>
        <v>1793.1</v>
      </c>
      <c r="O257" s="29">
        <f t="shared" si="170"/>
        <v>0</v>
      </c>
    </row>
    <row r="258" spans="1:15" x14ac:dyDescent="0.2">
      <c r="A258" s="22" t="s">
        <v>317</v>
      </c>
      <c r="B258" s="25" t="s">
        <v>155</v>
      </c>
      <c r="C258" s="26" t="s">
        <v>3</v>
      </c>
      <c r="D258" s="25" t="s">
        <v>315</v>
      </c>
      <c r="E258" s="27"/>
      <c r="F258" s="28"/>
      <c r="G258" s="29">
        <f t="shared" ref="G258:I260" si="171">G259</f>
        <v>1600</v>
      </c>
      <c r="H258" s="29">
        <f t="shared" si="171"/>
        <v>1600</v>
      </c>
      <c r="I258" s="29">
        <f t="shared" si="171"/>
        <v>1600</v>
      </c>
      <c r="J258" s="29">
        <f>J259</f>
        <v>141.73211000000001</v>
      </c>
      <c r="K258" s="29">
        <f t="shared" ref="K258:L260" si="172">K259</f>
        <v>0</v>
      </c>
      <c r="L258" s="29">
        <f t="shared" si="172"/>
        <v>0</v>
      </c>
      <c r="M258" s="29">
        <f t="shared" si="138"/>
        <v>1741.7321099999999</v>
      </c>
      <c r="N258" s="29">
        <f t="shared" si="139"/>
        <v>1600</v>
      </c>
      <c r="O258" s="29">
        <f t="shared" si="140"/>
        <v>1600</v>
      </c>
    </row>
    <row r="259" spans="1:15" ht="33.75" x14ac:dyDescent="0.2">
      <c r="A259" s="22" t="s">
        <v>316</v>
      </c>
      <c r="B259" s="25" t="s">
        <v>155</v>
      </c>
      <c r="C259" s="26" t="s">
        <v>3</v>
      </c>
      <c r="D259" s="25" t="s">
        <v>315</v>
      </c>
      <c r="E259" s="27">
        <v>84150</v>
      </c>
      <c r="F259" s="28"/>
      <c r="G259" s="29">
        <f t="shared" si="171"/>
        <v>1600</v>
      </c>
      <c r="H259" s="29">
        <f t="shared" si="171"/>
        <v>1600</v>
      </c>
      <c r="I259" s="29">
        <f t="shared" si="171"/>
        <v>1600</v>
      </c>
      <c r="J259" s="29">
        <f>J260</f>
        <v>141.73211000000001</v>
      </c>
      <c r="K259" s="29">
        <f t="shared" si="172"/>
        <v>0</v>
      </c>
      <c r="L259" s="29">
        <f t="shared" si="172"/>
        <v>0</v>
      </c>
      <c r="M259" s="29">
        <f t="shared" si="138"/>
        <v>1741.7321099999999</v>
      </c>
      <c r="N259" s="29">
        <f t="shared" si="139"/>
        <v>1600</v>
      </c>
      <c r="O259" s="29">
        <f t="shared" si="140"/>
        <v>1600</v>
      </c>
    </row>
    <row r="260" spans="1:15" ht="22.5" x14ac:dyDescent="0.2">
      <c r="A260" s="22" t="s">
        <v>81</v>
      </c>
      <c r="B260" s="25" t="s">
        <v>155</v>
      </c>
      <c r="C260" s="26" t="s">
        <v>3</v>
      </c>
      <c r="D260" s="25" t="s">
        <v>315</v>
      </c>
      <c r="E260" s="27">
        <v>84150</v>
      </c>
      <c r="F260" s="28">
        <v>600</v>
      </c>
      <c r="G260" s="29">
        <f t="shared" si="171"/>
        <v>1600</v>
      </c>
      <c r="H260" s="29">
        <f t="shared" si="171"/>
        <v>1600</v>
      </c>
      <c r="I260" s="29">
        <f t="shared" si="171"/>
        <v>1600</v>
      </c>
      <c r="J260" s="29">
        <f>J261</f>
        <v>141.73211000000001</v>
      </c>
      <c r="K260" s="29">
        <f t="shared" si="172"/>
        <v>0</v>
      </c>
      <c r="L260" s="29">
        <f t="shared" si="172"/>
        <v>0</v>
      </c>
      <c r="M260" s="29">
        <f t="shared" si="138"/>
        <v>1741.7321099999999</v>
      </c>
      <c r="N260" s="29">
        <f t="shared" si="139"/>
        <v>1600</v>
      </c>
      <c r="O260" s="29">
        <f t="shared" si="140"/>
        <v>1600</v>
      </c>
    </row>
    <row r="261" spans="1:15" x14ac:dyDescent="0.2">
      <c r="A261" s="22" t="s">
        <v>156</v>
      </c>
      <c r="B261" s="25" t="s">
        <v>155</v>
      </c>
      <c r="C261" s="26" t="s">
        <v>3</v>
      </c>
      <c r="D261" s="25" t="s">
        <v>315</v>
      </c>
      <c r="E261" s="27">
        <v>84150</v>
      </c>
      <c r="F261" s="28">
        <v>610</v>
      </c>
      <c r="G261" s="29">
        <v>1600</v>
      </c>
      <c r="H261" s="29">
        <v>1600</v>
      </c>
      <c r="I261" s="29">
        <v>1600</v>
      </c>
      <c r="J261" s="29">
        <v>141.73211000000001</v>
      </c>
      <c r="K261" s="29">
        <v>0</v>
      </c>
      <c r="L261" s="29">
        <v>0</v>
      </c>
      <c r="M261" s="29">
        <f t="shared" si="138"/>
        <v>1741.7321099999999</v>
      </c>
      <c r="N261" s="29">
        <f t="shared" si="139"/>
        <v>1600</v>
      </c>
      <c r="O261" s="29">
        <f t="shared" si="140"/>
        <v>1600</v>
      </c>
    </row>
    <row r="262" spans="1:15" x14ac:dyDescent="0.2">
      <c r="A262" s="22" t="s">
        <v>310</v>
      </c>
      <c r="B262" s="25" t="s">
        <v>155</v>
      </c>
      <c r="C262" s="26" t="s">
        <v>3</v>
      </c>
      <c r="D262" s="25" t="s">
        <v>307</v>
      </c>
      <c r="E262" s="27"/>
      <c r="F262" s="28"/>
      <c r="G262" s="29">
        <f t="shared" ref="G262:I262" si="173">G263</f>
        <v>300</v>
      </c>
      <c r="H262" s="29">
        <f t="shared" si="173"/>
        <v>300</v>
      </c>
      <c r="I262" s="29">
        <f t="shared" si="173"/>
        <v>300</v>
      </c>
      <c r="J262" s="29">
        <f>J263</f>
        <v>69</v>
      </c>
      <c r="K262" s="29">
        <f t="shared" ref="K262:L263" si="174">K263</f>
        <v>0</v>
      </c>
      <c r="L262" s="29">
        <f t="shared" si="174"/>
        <v>0</v>
      </c>
      <c r="M262" s="29">
        <f t="shared" si="138"/>
        <v>369</v>
      </c>
      <c r="N262" s="29">
        <f t="shared" si="139"/>
        <v>300</v>
      </c>
      <c r="O262" s="29">
        <f t="shared" si="140"/>
        <v>300</v>
      </c>
    </row>
    <row r="263" spans="1:15" ht="33.75" x14ac:dyDescent="0.2">
      <c r="A263" s="22" t="s">
        <v>308</v>
      </c>
      <c r="B263" s="25" t="s">
        <v>155</v>
      </c>
      <c r="C263" s="26" t="s">
        <v>3</v>
      </c>
      <c r="D263" s="25" t="s">
        <v>307</v>
      </c>
      <c r="E263" s="27">
        <v>50970</v>
      </c>
      <c r="F263" s="28"/>
      <c r="G263" s="29">
        <f t="shared" ref="G263:I263" si="175">G264</f>
        <v>300</v>
      </c>
      <c r="H263" s="29">
        <f t="shared" si="175"/>
        <v>300</v>
      </c>
      <c r="I263" s="29">
        <f t="shared" si="175"/>
        <v>300</v>
      </c>
      <c r="J263" s="29">
        <f>J264</f>
        <v>69</v>
      </c>
      <c r="K263" s="29">
        <f t="shared" si="174"/>
        <v>0</v>
      </c>
      <c r="L263" s="29">
        <f t="shared" si="174"/>
        <v>0</v>
      </c>
      <c r="M263" s="29">
        <f t="shared" si="138"/>
        <v>369</v>
      </c>
      <c r="N263" s="29">
        <f t="shared" si="139"/>
        <v>300</v>
      </c>
      <c r="O263" s="29">
        <f t="shared" si="140"/>
        <v>300</v>
      </c>
    </row>
    <row r="264" spans="1:15" ht="22.5" x14ac:dyDescent="0.2">
      <c r="A264" s="22" t="s">
        <v>81</v>
      </c>
      <c r="B264" s="25" t="s">
        <v>155</v>
      </c>
      <c r="C264" s="26" t="s">
        <v>3</v>
      </c>
      <c r="D264" s="25" t="s">
        <v>307</v>
      </c>
      <c r="E264" s="27">
        <v>50970</v>
      </c>
      <c r="F264" s="28">
        <v>600</v>
      </c>
      <c r="G264" s="29">
        <f t="shared" ref="G264:I264" si="176">G265</f>
        <v>300</v>
      </c>
      <c r="H264" s="29">
        <f t="shared" si="176"/>
        <v>300</v>
      </c>
      <c r="I264" s="29">
        <f t="shared" si="176"/>
        <v>300</v>
      </c>
      <c r="J264" s="29">
        <f>J265</f>
        <v>69</v>
      </c>
      <c r="K264" s="29">
        <f t="shared" ref="K264:L264" si="177">K265</f>
        <v>0</v>
      </c>
      <c r="L264" s="29">
        <f t="shared" si="177"/>
        <v>0</v>
      </c>
      <c r="M264" s="29">
        <f t="shared" si="138"/>
        <v>369</v>
      </c>
      <c r="N264" s="29">
        <f t="shared" si="139"/>
        <v>300</v>
      </c>
      <c r="O264" s="29">
        <f t="shared" si="140"/>
        <v>300</v>
      </c>
    </row>
    <row r="265" spans="1:15" x14ac:dyDescent="0.2">
      <c r="A265" s="22" t="s">
        <v>156</v>
      </c>
      <c r="B265" s="25" t="s">
        <v>155</v>
      </c>
      <c r="C265" s="26" t="s">
        <v>3</v>
      </c>
      <c r="D265" s="25" t="s">
        <v>307</v>
      </c>
      <c r="E265" s="27">
        <v>50970</v>
      </c>
      <c r="F265" s="28">
        <v>610</v>
      </c>
      <c r="G265" s="29">
        <v>300</v>
      </c>
      <c r="H265" s="29">
        <v>300</v>
      </c>
      <c r="I265" s="29">
        <v>300</v>
      </c>
      <c r="J265" s="29">
        <v>69</v>
      </c>
      <c r="K265" s="29">
        <v>0</v>
      </c>
      <c r="L265" s="29">
        <v>0</v>
      </c>
      <c r="M265" s="29">
        <f t="shared" si="138"/>
        <v>369</v>
      </c>
      <c r="N265" s="29">
        <f t="shared" si="139"/>
        <v>300</v>
      </c>
      <c r="O265" s="29">
        <f t="shared" si="140"/>
        <v>300</v>
      </c>
    </row>
    <row r="266" spans="1:15" ht="33.75" x14ac:dyDescent="0.2">
      <c r="A266" s="22" t="s">
        <v>309</v>
      </c>
      <c r="B266" s="25" t="s">
        <v>155</v>
      </c>
      <c r="C266" s="26">
        <v>0</v>
      </c>
      <c r="D266" s="25" t="s">
        <v>300</v>
      </c>
      <c r="E266" s="27"/>
      <c r="F266" s="28"/>
      <c r="G266" s="29">
        <f>G267</f>
        <v>30643</v>
      </c>
      <c r="H266" s="29">
        <f t="shared" ref="H266:I266" si="178">H267</f>
        <v>0</v>
      </c>
      <c r="I266" s="29">
        <f t="shared" si="178"/>
        <v>0</v>
      </c>
      <c r="J266" s="29">
        <f>J267</f>
        <v>-5.5100000000000003E-2</v>
      </c>
      <c r="K266" s="29"/>
      <c r="L266" s="29"/>
      <c r="M266" s="29">
        <f t="shared" si="138"/>
        <v>30642.944899999999</v>
      </c>
      <c r="N266" s="29">
        <f t="shared" si="139"/>
        <v>0</v>
      </c>
      <c r="O266" s="29">
        <f t="shared" si="140"/>
        <v>0</v>
      </c>
    </row>
    <row r="267" spans="1:15" ht="45" x14ac:dyDescent="0.2">
      <c r="A267" s="22" t="s">
        <v>301</v>
      </c>
      <c r="B267" s="25" t="s">
        <v>155</v>
      </c>
      <c r="C267" s="26">
        <v>0</v>
      </c>
      <c r="D267" s="25" t="s">
        <v>302</v>
      </c>
      <c r="E267" s="27">
        <v>52320</v>
      </c>
      <c r="F267" s="28"/>
      <c r="G267" s="29">
        <f t="shared" ref="G267:I267" si="179">G268</f>
        <v>30643</v>
      </c>
      <c r="H267" s="29">
        <f t="shared" si="179"/>
        <v>0</v>
      </c>
      <c r="I267" s="29">
        <f t="shared" si="179"/>
        <v>0</v>
      </c>
      <c r="J267" s="29">
        <f>J268</f>
        <v>-5.5100000000000003E-2</v>
      </c>
      <c r="K267" s="29"/>
      <c r="L267" s="29"/>
      <c r="M267" s="29">
        <f t="shared" si="138"/>
        <v>30642.944899999999</v>
      </c>
      <c r="N267" s="29">
        <f t="shared" si="139"/>
        <v>0</v>
      </c>
      <c r="O267" s="29">
        <f t="shared" si="140"/>
        <v>0</v>
      </c>
    </row>
    <row r="268" spans="1:15" ht="22.5" x14ac:dyDescent="0.2">
      <c r="A268" s="22" t="s">
        <v>103</v>
      </c>
      <c r="B268" s="25" t="s">
        <v>155</v>
      </c>
      <c r="C268" s="26">
        <v>0</v>
      </c>
      <c r="D268" s="25" t="s">
        <v>302</v>
      </c>
      <c r="E268" s="27">
        <v>52320</v>
      </c>
      <c r="F268" s="28">
        <v>400</v>
      </c>
      <c r="G268" s="29">
        <f t="shared" ref="G268:I268" si="180">G269</f>
        <v>30643</v>
      </c>
      <c r="H268" s="29">
        <f t="shared" si="180"/>
        <v>0</v>
      </c>
      <c r="I268" s="29">
        <f t="shared" si="180"/>
        <v>0</v>
      </c>
      <c r="J268" s="29">
        <f>J269</f>
        <v>-5.5100000000000003E-2</v>
      </c>
      <c r="K268" s="29"/>
      <c r="L268" s="29"/>
      <c r="M268" s="29">
        <f t="shared" si="138"/>
        <v>30642.944899999999</v>
      </c>
      <c r="N268" s="29">
        <f t="shared" si="139"/>
        <v>0</v>
      </c>
      <c r="O268" s="29">
        <f t="shared" si="140"/>
        <v>0</v>
      </c>
    </row>
    <row r="269" spans="1:15" x14ac:dyDescent="0.2">
      <c r="A269" s="22" t="s">
        <v>102</v>
      </c>
      <c r="B269" s="25" t="s">
        <v>155</v>
      </c>
      <c r="C269" s="26">
        <v>0</v>
      </c>
      <c r="D269" s="25" t="s">
        <v>302</v>
      </c>
      <c r="E269" s="27">
        <v>52320</v>
      </c>
      <c r="F269" s="28">
        <v>410</v>
      </c>
      <c r="G269" s="29">
        <v>30643</v>
      </c>
      <c r="H269" s="29">
        <v>0</v>
      </c>
      <c r="I269" s="29">
        <v>0</v>
      </c>
      <c r="J269" s="29">
        <f>-0.0551</f>
        <v>-5.5100000000000003E-2</v>
      </c>
      <c r="K269" s="29"/>
      <c r="L269" s="29"/>
      <c r="M269" s="29">
        <f t="shared" si="138"/>
        <v>30642.944899999999</v>
      </c>
      <c r="N269" s="29">
        <f t="shared" si="139"/>
        <v>0</v>
      </c>
      <c r="O269" s="29">
        <f t="shared" si="140"/>
        <v>0</v>
      </c>
    </row>
    <row r="270" spans="1:15" ht="33.75" x14ac:dyDescent="0.2">
      <c r="A270" s="32" t="s">
        <v>339</v>
      </c>
      <c r="B270" s="63" t="s">
        <v>205</v>
      </c>
      <c r="C270" s="64" t="s">
        <v>3</v>
      </c>
      <c r="D270" s="63" t="s">
        <v>2</v>
      </c>
      <c r="E270" s="65" t="s">
        <v>9</v>
      </c>
      <c r="F270" s="35" t="s">
        <v>7</v>
      </c>
      <c r="G270" s="66">
        <f>G271+G321+G331</f>
        <v>125658.7</v>
      </c>
      <c r="H270" s="66">
        <f>H271+H321+H331</f>
        <v>133924.69999999998</v>
      </c>
      <c r="I270" s="66">
        <f>I271+I321+I331</f>
        <v>139802.09999999998</v>
      </c>
      <c r="J270" s="66">
        <f>J271</f>
        <v>-2479.9</v>
      </c>
      <c r="K270" s="66">
        <f t="shared" ref="K270:L270" si="181">K271</f>
        <v>-8300</v>
      </c>
      <c r="L270" s="66">
        <f t="shared" si="181"/>
        <v>-9500</v>
      </c>
      <c r="M270" s="66">
        <f t="shared" si="138"/>
        <v>123178.8</v>
      </c>
      <c r="N270" s="66">
        <f t="shared" si="139"/>
        <v>125624.69999999998</v>
      </c>
      <c r="O270" s="66">
        <f t="shared" si="140"/>
        <v>130302.09999999998</v>
      </c>
    </row>
    <row r="271" spans="1:15" x14ac:dyDescent="0.2">
      <c r="A271" s="32" t="s">
        <v>340</v>
      </c>
      <c r="B271" s="63">
        <v>5</v>
      </c>
      <c r="C271" s="64">
        <v>1</v>
      </c>
      <c r="D271" s="63">
        <v>0</v>
      </c>
      <c r="E271" s="65">
        <v>0</v>
      </c>
      <c r="F271" s="35"/>
      <c r="G271" s="66">
        <f>G272+G279+G282+G288+G297+G300+G303+G306+G309+G312+G315+G318+G285</f>
        <v>120000.4</v>
      </c>
      <c r="H271" s="66">
        <f t="shared" ref="H271:I271" si="182">H272+H279+H282+H288+H297+H300+H303+H306+H309+H312+H315+H318+H285</f>
        <v>127994.29999999999</v>
      </c>
      <c r="I271" s="66">
        <f t="shared" si="182"/>
        <v>133636.29999999999</v>
      </c>
      <c r="J271" s="66">
        <f>J285+J294+J306+J318+J282+J303+J291</f>
        <v>-2479.9</v>
      </c>
      <c r="K271" s="66">
        <f t="shared" ref="K271:L271" si="183">K285+K294+K306+K318+K282+K303</f>
        <v>-8300</v>
      </c>
      <c r="L271" s="66">
        <f t="shared" si="183"/>
        <v>-9500</v>
      </c>
      <c r="M271" s="66">
        <f t="shared" si="138"/>
        <v>117520.5</v>
      </c>
      <c r="N271" s="66">
        <f t="shared" si="139"/>
        <v>119694.29999999999</v>
      </c>
      <c r="O271" s="66">
        <f t="shared" si="140"/>
        <v>124136.29999999999</v>
      </c>
    </row>
    <row r="272" spans="1:15" ht="22.5" x14ac:dyDescent="0.2">
      <c r="A272" s="22" t="s">
        <v>15</v>
      </c>
      <c r="B272" s="25" t="s">
        <v>205</v>
      </c>
      <c r="C272" s="26">
        <v>1</v>
      </c>
      <c r="D272" s="25" t="s">
        <v>2</v>
      </c>
      <c r="E272" s="27" t="s">
        <v>11</v>
      </c>
      <c r="F272" s="28" t="s">
        <v>7</v>
      </c>
      <c r="G272" s="29">
        <f t="shared" ref="G272:I272" si="184">G273+G275+G277</f>
        <v>2173.1</v>
      </c>
      <c r="H272" s="29">
        <f t="shared" si="184"/>
        <v>2239.1</v>
      </c>
      <c r="I272" s="29">
        <f t="shared" si="184"/>
        <v>2322.8000000000002</v>
      </c>
      <c r="J272" s="29"/>
      <c r="K272" s="29"/>
      <c r="L272" s="29"/>
      <c r="M272" s="29">
        <f t="shared" si="138"/>
        <v>2173.1</v>
      </c>
      <c r="N272" s="29">
        <f t="shared" si="139"/>
        <v>2239.1</v>
      </c>
      <c r="O272" s="29">
        <f t="shared" si="140"/>
        <v>2322.8000000000002</v>
      </c>
    </row>
    <row r="273" spans="1:15" ht="45" x14ac:dyDescent="0.2">
      <c r="A273" s="22" t="s">
        <v>6</v>
      </c>
      <c r="B273" s="25" t="s">
        <v>205</v>
      </c>
      <c r="C273" s="26">
        <v>1</v>
      </c>
      <c r="D273" s="25" t="s">
        <v>2</v>
      </c>
      <c r="E273" s="27" t="s">
        <v>11</v>
      </c>
      <c r="F273" s="28">
        <v>100</v>
      </c>
      <c r="G273" s="29">
        <f t="shared" ref="G273:I273" si="185">G274</f>
        <v>2125.4</v>
      </c>
      <c r="H273" s="29">
        <f t="shared" si="185"/>
        <v>2192</v>
      </c>
      <c r="I273" s="29">
        <f t="shared" si="185"/>
        <v>2276.5</v>
      </c>
      <c r="J273" s="29"/>
      <c r="K273" s="29"/>
      <c r="L273" s="29"/>
      <c r="M273" s="29">
        <f t="shared" si="138"/>
        <v>2125.4</v>
      </c>
      <c r="N273" s="29">
        <f t="shared" si="139"/>
        <v>2192</v>
      </c>
      <c r="O273" s="29">
        <f t="shared" si="140"/>
        <v>2276.5</v>
      </c>
    </row>
    <row r="274" spans="1:15" ht="22.5" x14ac:dyDescent="0.2">
      <c r="A274" s="22" t="s">
        <v>5</v>
      </c>
      <c r="B274" s="25" t="s">
        <v>205</v>
      </c>
      <c r="C274" s="26">
        <v>1</v>
      </c>
      <c r="D274" s="25" t="s">
        <v>2</v>
      </c>
      <c r="E274" s="27" t="s">
        <v>11</v>
      </c>
      <c r="F274" s="28">
        <v>120</v>
      </c>
      <c r="G274" s="29">
        <v>2125.4</v>
      </c>
      <c r="H274" s="29">
        <v>2192</v>
      </c>
      <c r="I274" s="29">
        <v>2276.5</v>
      </c>
      <c r="J274" s="29"/>
      <c r="K274" s="29"/>
      <c r="L274" s="29"/>
      <c r="M274" s="29">
        <f t="shared" si="138"/>
        <v>2125.4</v>
      </c>
      <c r="N274" s="29">
        <f t="shared" si="139"/>
        <v>2192</v>
      </c>
      <c r="O274" s="29">
        <f t="shared" si="140"/>
        <v>2276.5</v>
      </c>
    </row>
    <row r="275" spans="1:15" ht="22.5" x14ac:dyDescent="0.2">
      <c r="A275" s="22" t="s">
        <v>14</v>
      </c>
      <c r="B275" s="25" t="s">
        <v>205</v>
      </c>
      <c r="C275" s="26">
        <v>1</v>
      </c>
      <c r="D275" s="25" t="s">
        <v>2</v>
      </c>
      <c r="E275" s="27" t="s">
        <v>11</v>
      </c>
      <c r="F275" s="28">
        <v>200</v>
      </c>
      <c r="G275" s="29">
        <f t="shared" ref="G275:I275" si="186">G276</f>
        <v>47.7</v>
      </c>
      <c r="H275" s="29">
        <f t="shared" si="186"/>
        <v>47.1</v>
      </c>
      <c r="I275" s="29">
        <f t="shared" si="186"/>
        <v>46.3</v>
      </c>
      <c r="J275" s="29"/>
      <c r="K275" s="29"/>
      <c r="L275" s="29"/>
      <c r="M275" s="29">
        <f t="shared" si="138"/>
        <v>47.7</v>
      </c>
      <c r="N275" s="29">
        <f t="shared" si="139"/>
        <v>47.1</v>
      </c>
      <c r="O275" s="29">
        <f t="shared" si="140"/>
        <v>46.3</v>
      </c>
    </row>
    <row r="276" spans="1:15" ht="22.5" x14ac:dyDescent="0.2">
      <c r="A276" s="22" t="s">
        <v>13</v>
      </c>
      <c r="B276" s="25" t="s">
        <v>205</v>
      </c>
      <c r="C276" s="26">
        <v>1</v>
      </c>
      <c r="D276" s="25" t="s">
        <v>2</v>
      </c>
      <c r="E276" s="27" t="s">
        <v>11</v>
      </c>
      <c r="F276" s="28">
        <v>240</v>
      </c>
      <c r="G276" s="29">
        <v>47.7</v>
      </c>
      <c r="H276" s="29">
        <v>47.1</v>
      </c>
      <c r="I276" s="29">
        <v>46.3</v>
      </c>
      <c r="J276" s="29"/>
      <c r="K276" s="29"/>
      <c r="L276" s="29"/>
      <c r="M276" s="29">
        <f t="shared" si="138"/>
        <v>47.7</v>
      </c>
      <c r="N276" s="29">
        <f t="shared" si="139"/>
        <v>47.1</v>
      </c>
      <c r="O276" s="29">
        <f t="shared" si="140"/>
        <v>46.3</v>
      </c>
    </row>
    <row r="277" spans="1:15" x14ac:dyDescent="0.2">
      <c r="A277" s="22" t="s">
        <v>72</v>
      </c>
      <c r="B277" s="25" t="s">
        <v>205</v>
      </c>
      <c r="C277" s="26">
        <v>1</v>
      </c>
      <c r="D277" s="25" t="s">
        <v>2</v>
      </c>
      <c r="E277" s="27" t="s">
        <v>11</v>
      </c>
      <c r="F277" s="28">
        <v>800</v>
      </c>
      <c r="G277" s="29">
        <f t="shared" ref="G277:I277" si="187">G278</f>
        <v>0</v>
      </c>
      <c r="H277" s="29">
        <f t="shared" si="187"/>
        <v>0</v>
      </c>
      <c r="I277" s="29">
        <f t="shared" si="187"/>
        <v>0</v>
      </c>
      <c r="J277" s="29"/>
      <c r="K277" s="29"/>
      <c r="L277" s="29"/>
      <c r="M277" s="29">
        <f t="shared" si="138"/>
        <v>0</v>
      </c>
      <c r="N277" s="29">
        <f t="shared" si="139"/>
        <v>0</v>
      </c>
      <c r="O277" s="29">
        <f t="shared" si="140"/>
        <v>0</v>
      </c>
    </row>
    <row r="278" spans="1:15" x14ac:dyDescent="0.2">
      <c r="A278" s="22" t="s">
        <v>71</v>
      </c>
      <c r="B278" s="25" t="s">
        <v>205</v>
      </c>
      <c r="C278" s="26">
        <v>1</v>
      </c>
      <c r="D278" s="25" t="s">
        <v>2</v>
      </c>
      <c r="E278" s="27" t="s">
        <v>11</v>
      </c>
      <c r="F278" s="28">
        <v>850</v>
      </c>
      <c r="G278" s="29">
        <v>0</v>
      </c>
      <c r="H278" s="29">
        <v>0</v>
      </c>
      <c r="I278" s="29">
        <v>0</v>
      </c>
      <c r="J278" s="29"/>
      <c r="K278" s="29"/>
      <c r="L278" s="29"/>
      <c r="M278" s="29">
        <f t="shared" si="138"/>
        <v>0</v>
      </c>
      <c r="N278" s="29">
        <f t="shared" si="139"/>
        <v>0</v>
      </c>
      <c r="O278" s="29">
        <f t="shared" si="140"/>
        <v>0</v>
      </c>
    </row>
    <row r="279" spans="1:15" ht="22.5" x14ac:dyDescent="0.2">
      <c r="A279" s="22" t="s">
        <v>186</v>
      </c>
      <c r="B279" s="25" t="s">
        <v>205</v>
      </c>
      <c r="C279" s="26">
        <v>1</v>
      </c>
      <c r="D279" s="25" t="s">
        <v>2</v>
      </c>
      <c r="E279" s="27" t="s">
        <v>185</v>
      </c>
      <c r="F279" s="28" t="s">
        <v>7</v>
      </c>
      <c r="G279" s="29">
        <f t="shared" ref="G279:I279" si="188">G280</f>
        <v>2397.1</v>
      </c>
      <c r="H279" s="29">
        <f t="shared" si="188"/>
        <v>2371.1</v>
      </c>
      <c r="I279" s="29">
        <f t="shared" si="188"/>
        <v>2396.1</v>
      </c>
      <c r="J279" s="29"/>
      <c r="K279" s="29"/>
      <c r="L279" s="29"/>
      <c r="M279" s="29">
        <f t="shared" si="138"/>
        <v>2397.1</v>
      </c>
      <c r="N279" s="29">
        <f t="shared" si="139"/>
        <v>2371.1</v>
      </c>
      <c r="O279" s="29">
        <f t="shared" si="140"/>
        <v>2396.1</v>
      </c>
    </row>
    <row r="280" spans="1:15" ht="22.5" x14ac:dyDescent="0.2">
      <c r="A280" s="22" t="s">
        <v>81</v>
      </c>
      <c r="B280" s="25" t="s">
        <v>205</v>
      </c>
      <c r="C280" s="26">
        <v>1</v>
      </c>
      <c r="D280" s="25" t="s">
        <v>2</v>
      </c>
      <c r="E280" s="27" t="s">
        <v>185</v>
      </c>
      <c r="F280" s="28">
        <v>600</v>
      </c>
      <c r="G280" s="29">
        <f t="shared" ref="G280:I280" si="189">G281</f>
        <v>2397.1</v>
      </c>
      <c r="H280" s="29">
        <f t="shared" si="189"/>
        <v>2371.1</v>
      </c>
      <c r="I280" s="29">
        <f t="shared" si="189"/>
        <v>2396.1</v>
      </c>
      <c r="J280" s="29"/>
      <c r="K280" s="29"/>
      <c r="L280" s="29"/>
      <c r="M280" s="29">
        <f t="shared" si="138"/>
        <v>2397.1</v>
      </c>
      <c r="N280" s="29">
        <f t="shared" si="139"/>
        <v>2371.1</v>
      </c>
      <c r="O280" s="29">
        <f t="shared" si="140"/>
        <v>2396.1</v>
      </c>
    </row>
    <row r="281" spans="1:15" x14ac:dyDescent="0.2">
      <c r="A281" s="22" t="s">
        <v>156</v>
      </c>
      <c r="B281" s="25" t="s">
        <v>205</v>
      </c>
      <c r="C281" s="26">
        <v>1</v>
      </c>
      <c r="D281" s="25" t="s">
        <v>2</v>
      </c>
      <c r="E281" s="27" t="s">
        <v>185</v>
      </c>
      <c r="F281" s="28">
        <v>610</v>
      </c>
      <c r="G281" s="29">
        <f>2472.1-75</f>
        <v>2397.1</v>
      </c>
      <c r="H281" s="29">
        <f>2471.1-75-25</f>
        <v>2371.1</v>
      </c>
      <c r="I281" s="29">
        <f>2471.1-75</f>
        <v>2396.1</v>
      </c>
      <c r="J281" s="29"/>
      <c r="K281" s="29"/>
      <c r="L281" s="29"/>
      <c r="M281" s="29">
        <f t="shared" si="138"/>
        <v>2397.1</v>
      </c>
      <c r="N281" s="29">
        <f t="shared" si="139"/>
        <v>2371.1</v>
      </c>
      <c r="O281" s="29">
        <f t="shared" si="140"/>
        <v>2396.1</v>
      </c>
    </row>
    <row r="282" spans="1:15" x14ac:dyDescent="0.2">
      <c r="A282" s="22" t="s">
        <v>217</v>
      </c>
      <c r="B282" s="25" t="s">
        <v>205</v>
      </c>
      <c r="C282" s="26">
        <v>1</v>
      </c>
      <c r="D282" s="25" t="s">
        <v>2</v>
      </c>
      <c r="E282" s="27" t="s">
        <v>216</v>
      </c>
      <c r="F282" s="28" t="s">
        <v>7</v>
      </c>
      <c r="G282" s="29">
        <f t="shared" ref="G282:I282" si="190">G283</f>
        <v>2328</v>
      </c>
      <c r="H282" s="29">
        <f t="shared" si="190"/>
        <v>458</v>
      </c>
      <c r="I282" s="29">
        <f t="shared" si="190"/>
        <v>458</v>
      </c>
      <c r="J282" s="29">
        <f>J283</f>
        <v>500</v>
      </c>
      <c r="K282" s="29">
        <f t="shared" ref="K282:L283" si="191">K283</f>
        <v>0</v>
      </c>
      <c r="L282" s="29">
        <f t="shared" si="191"/>
        <v>0</v>
      </c>
      <c r="M282" s="29">
        <f t="shared" si="138"/>
        <v>2828</v>
      </c>
      <c r="N282" s="29">
        <f t="shared" si="139"/>
        <v>458</v>
      </c>
      <c r="O282" s="29">
        <f t="shared" si="140"/>
        <v>458</v>
      </c>
    </row>
    <row r="283" spans="1:15" ht="22.5" x14ac:dyDescent="0.2">
      <c r="A283" s="22" t="s">
        <v>81</v>
      </c>
      <c r="B283" s="25" t="s">
        <v>205</v>
      </c>
      <c r="C283" s="26">
        <v>1</v>
      </c>
      <c r="D283" s="25" t="s">
        <v>2</v>
      </c>
      <c r="E283" s="27" t="s">
        <v>216</v>
      </c>
      <c r="F283" s="28">
        <v>600</v>
      </c>
      <c r="G283" s="29">
        <f t="shared" ref="G283:I283" si="192">G284</f>
        <v>2328</v>
      </c>
      <c r="H283" s="29">
        <f t="shared" si="192"/>
        <v>458</v>
      </c>
      <c r="I283" s="29">
        <f t="shared" si="192"/>
        <v>458</v>
      </c>
      <c r="J283" s="29">
        <f>J284</f>
        <v>500</v>
      </c>
      <c r="K283" s="29">
        <f t="shared" si="191"/>
        <v>0</v>
      </c>
      <c r="L283" s="29">
        <f t="shared" si="191"/>
        <v>0</v>
      </c>
      <c r="M283" s="29">
        <f t="shared" si="138"/>
        <v>2828</v>
      </c>
      <c r="N283" s="29">
        <f t="shared" si="139"/>
        <v>458</v>
      </c>
      <c r="O283" s="29">
        <f t="shared" si="140"/>
        <v>458</v>
      </c>
    </row>
    <row r="284" spans="1:15" x14ac:dyDescent="0.2">
      <c r="A284" s="22" t="s">
        <v>156</v>
      </c>
      <c r="B284" s="25" t="s">
        <v>205</v>
      </c>
      <c r="C284" s="26">
        <v>1</v>
      </c>
      <c r="D284" s="25" t="s">
        <v>2</v>
      </c>
      <c r="E284" s="27" t="s">
        <v>216</v>
      </c>
      <c r="F284" s="28">
        <v>610</v>
      </c>
      <c r="G284" s="29">
        <f>1768+560</f>
        <v>2328</v>
      </c>
      <c r="H284" s="29">
        <v>458</v>
      </c>
      <c r="I284" s="29">
        <v>458</v>
      </c>
      <c r="J284" s="29">
        <f>115.15959+384.84041</f>
        <v>500</v>
      </c>
      <c r="K284" s="29">
        <v>0</v>
      </c>
      <c r="L284" s="29">
        <v>0</v>
      </c>
      <c r="M284" s="29">
        <f t="shared" si="138"/>
        <v>2828</v>
      </c>
      <c r="N284" s="29">
        <f t="shared" si="139"/>
        <v>458</v>
      </c>
      <c r="O284" s="29">
        <f t="shared" si="140"/>
        <v>458</v>
      </c>
    </row>
    <row r="285" spans="1:15" ht="22.5" x14ac:dyDescent="0.2">
      <c r="A285" s="22" t="s">
        <v>291</v>
      </c>
      <c r="B285" s="25">
        <v>5</v>
      </c>
      <c r="C285" s="26">
        <v>1</v>
      </c>
      <c r="D285" s="25" t="s">
        <v>2</v>
      </c>
      <c r="E285" s="27" t="s">
        <v>230</v>
      </c>
      <c r="F285" s="28" t="s">
        <v>7</v>
      </c>
      <c r="G285" s="29">
        <f>G286</f>
        <v>3800</v>
      </c>
      <c r="H285" s="29">
        <f t="shared" ref="H285:I286" si="193">H286</f>
        <v>9500</v>
      </c>
      <c r="I285" s="29">
        <f t="shared" si="193"/>
        <v>9500</v>
      </c>
      <c r="J285" s="29">
        <f>J286</f>
        <v>-3800</v>
      </c>
      <c r="K285" s="29">
        <f>K286</f>
        <v>-9500</v>
      </c>
      <c r="L285" s="29">
        <f>L286</f>
        <v>-9500</v>
      </c>
      <c r="M285" s="29">
        <f t="shared" si="138"/>
        <v>0</v>
      </c>
      <c r="N285" s="29">
        <f t="shared" si="139"/>
        <v>0</v>
      </c>
      <c r="O285" s="29">
        <f t="shared" si="140"/>
        <v>0</v>
      </c>
    </row>
    <row r="286" spans="1:15" ht="22.5" x14ac:dyDescent="0.2">
      <c r="A286" s="22" t="s">
        <v>14</v>
      </c>
      <c r="B286" s="25">
        <v>5</v>
      </c>
      <c r="C286" s="26">
        <v>1</v>
      </c>
      <c r="D286" s="25" t="s">
        <v>2</v>
      </c>
      <c r="E286" s="27" t="s">
        <v>230</v>
      </c>
      <c r="F286" s="28">
        <v>200</v>
      </c>
      <c r="G286" s="29">
        <f>G287</f>
        <v>3800</v>
      </c>
      <c r="H286" s="29">
        <f t="shared" si="193"/>
        <v>9500</v>
      </c>
      <c r="I286" s="29">
        <f t="shared" si="193"/>
        <v>9500</v>
      </c>
      <c r="J286" s="29">
        <f>J287</f>
        <v>-3800</v>
      </c>
      <c r="K286" s="29">
        <f t="shared" ref="K286:L286" si="194">K287</f>
        <v>-9500</v>
      </c>
      <c r="L286" s="29">
        <f t="shared" si="194"/>
        <v>-9500</v>
      </c>
      <c r="M286" s="29">
        <f t="shared" si="138"/>
        <v>0</v>
      </c>
      <c r="N286" s="29">
        <f t="shared" si="139"/>
        <v>0</v>
      </c>
      <c r="O286" s="29">
        <f t="shared" si="140"/>
        <v>0</v>
      </c>
    </row>
    <row r="287" spans="1:15" ht="22.5" x14ac:dyDescent="0.2">
      <c r="A287" s="22" t="s">
        <v>13</v>
      </c>
      <c r="B287" s="25">
        <v>5</v>
      </c>
      <c r="C287" s="26">
        <v>1</v>
      </c>
      <c r="D287" s="25" t="s">
        <v>2</v>
      </c>
      <c r="E287" s="27" t="s">
        <v>230</v>
      </c>
      <c r="F287" s="28">
        <v>240</v>
      </c>
      <c r="G287" s="29">
        <v>3800</v>
      </c>
      <c r="H287" s="29">
        <v>9500</v>
      </c>
      <c r="I287" s="29">
        <v>9500</v>
      </c>
      <c r="J287" s="29">
        <f>-G287</f>
        <v>-3800</v>
      </c>
      <c r="K287" s="29">
        <f t="shared" ref="K287:L287" si="195">-H287</f>
        <v>-9500</v>
      </c>
      <c r="L287" s="29">
        <f t="shared" si="195"/>
        <v>-9500</v>
      </c>
      <c r="M287" s="29">
        <f t="shared" si="138"/>
        <v>0</v>
      </c>
      <c r="N287" s="29">
        <f t="shared" si="139"/>
        <v>0</v>
      </c>
      <c r="O287" s="29">
        <f t="shared" si="140"/>
        <v>0</v>
      </c>
    </row>
    <row r="288" spans="1:15" x14ac:dyDescent="0.2">
      <c r="A288" s="22" t="s">
        <v>195</v>
      </c>
      <c r="B288" s="25" t="s">
        <v>205</v>
      </c>
      <c r="C288" s="26">
        <v>1</v>
      </c>
      <c r="D288" s="25" t="s">
        <v>2</v>
      </c>
      <c r="E288" s="27" t="s">
        <v>194</v>
      </c>
      <c r="F288" s="28" t="s">
        <v>7</v>
      </c>
      <c r="G288" s="29">
        <f t="shared" ref="G288:I288" si="196">G289</f>
        <v>1150</v>
      </c>
      <c r="H288" s="29">
        <f t="shared" si="196"/>
        <v>1150</v>
      </c>
      <c r="I288" s="29">
        <f t="shared" si="196"/>
        <v>1150</v>
      </c>
      <c r="J288" s="29"/>
      <c r="K288" s="29"/>
      <c r="L288" s="29"/>
      <c r="M288" s="29">
        <f t="shared" si="138"/>
        <v>1150</v>
      </c>
      <c r="N288" s="29">
        <f t="shared" si="139"/>
        <v>1150</v>
      </c>
      <c r="O288" s="29">
        <f t="shared" si="140"/>
        <v>1150</v>
      </c>
    </row>
    <row r="289" spans="1:15" ht="22.5" x14ac:dyDescent="0.2">
      <c r="A289" s="22" t="s">
        <v>81</v>
      </c>
      <c r="B289" s="25" t="s">
        <v>205</v>
      </c>
      <c r="C289" s="26">
        <v>1</v>
      </c>
      <c r="D289" s="25" t="s">
        <v>2</v>
      </c>
      <c r="E289" s="27" t="s">
        <v>194</v>
      </c>
      <c r="F289" s="28">
        <v>600</v>
      </c>
      <c r="G289" s="29">
        <f t="shared" ref="G289:I289" si="197">G290</f>
        <v>1150</v>
      </c>
      <c r="H289" s="29">
        <f t="shared" si="197"/>
        <v>1150</v>
      </c>
      <c r="I289" s="29">
        <f t="shared" si="197"/>
        <v>1150</v>
      </c>
      <c r="J289" s="29"/>
      <c r="K289" s="29"/>
      <c r="L289" s="29"/>
      <c r="M289" s="29">
        <f t="shared" si="138"/>
        <v>1150</v>
      </c>
      <c r="N289" s="29">
        <f t="shared" si="139"/>
        <v>1150</v>
      </c>
      <c r="O289" s="29">
        <f t="shared" si="140"/>
        <v>1150</v>
      </c>
    </row>
    <row r="290" spans="1:15" x14ac:dyDescent="0.2">
      <c r="A290" s="22" t="s">
        <v>156</v>
      </c>
      <c r="B290" s="25" t="s">
        <v>205</v>
      </c>
      <c r="C290" s="26">
        <v>1</v>
      </c>
      <c r="D290" s="25" t="s">
        <v>2</v>
      </c>
      <c r="E290" s="27" t="s">
        <v>194</v>
      </c>
      <c r="F290" s="28">
        <v>610</v>
      </c>
      <c r="G290" s="29">
        <v>1150</v>
      </c>
      <c r="H290" s="29">
        <v>1150</v>
      </c>
      <c r="I290" s="29">
        <v>1150</v>
      </c>
      <c r="J290" s="29"/>
      <c r="K290" s="29"/>
      <c r="L290" s="29"/>
      <c r="M290" s="29">
        <f t="shared" si="138"/>
        <v>1150</v>
      </c>
      <c r="N290" s="29">
        <f t="shared" si="139"/>
        <v>1150</v>
      </c>
      <c r="O290" s="29">
        <f t="shared" si="140"/>
        <v>1150</v>
      </c>
    </row>
    <row r="291" spans="1:15" ht="22.5" x14ac:dyDescent="0.2">
      <c r="A291" s="22" t="s">
        <v>409</v>
      </c>
      <c r="B291" s="25" t="s">
        <v>205</v>
      </c>
      <c r="C291" s="26">
        <v>1</v>
      </c>
      <c r="D291" s="25" t="s">
        <v>2</v>
      </c>
      <c r="E291" s="27">
        <v>80640</v>
      </c>
      <c r="F291" s="28"/>
      <c r="G291" s="29">
        <f>G292</f>
        <v>0</v>
      </c>
      <c r="H291" s="29">
        <f t="shared" ref="H291:I292" si="198">H292</f>
        <v>0</v>
      </c>
      <c r="I291" s="29">
        <f t="shared" si="198"/>
        <v>0</v>
      </c>
      <c r="J291" s="29">
        <f>J292</f>
        <v>760.1</v>
      </c>
      <c r="K291" s="29">
        <f t="shared" ref="K291:L292" si="199">K292</f>
        <v>0</v>
      </c>
      <c r="L291" s="29">
        <f t="shared" si="199"/>
        <v>0</v>
      </c>
      <c r="M291" s="29">
        <f t="shared" ref="M291:M293" si="200">G291+J291</f>
        <v>760.1</v>
      </c>
      <c r="N291" s="29">
        <f t="shared" ref="N291:N293" si="201">H291+K291</f>
        <v>0</v>
      </c>
      <c r="O291" s="29">
        <f t="shared" ref="O291:O293" si="202">I291+L291</f>
        <v>0</v>
      </c>
    </row>
    <row r="292" spans="1:15" ht="22.5" x14ac:dyDescent="0.2">
      <c r="A292" s="22" t="s">
        <v>81</v>
      </c>
      <c r="B292" s="25" t="s">
        <v>205</v>
      </c>
      <c r="C292" s="26">
        <v>1</v>
      </c>
      <c r="D292" s="25" t="s">
        <v>2</v>
      </c>
      <c r="E292" s="27">
        <v>80640</v>
      </c>
      <c r="F292" s="28">
        <v>600</v>
      </c>
      <c r="G292" s="29">
        <f>G293</f>
        <v>0</v>
      </c>
      <c r="H292" s="29">
        <f t="shared" si="198"/>
        <v>0</v>
      </c>
      <c r="I292" s="29">
        <f t="shared" si="198"/>
        <v>0</v>
      </c>
      <c r="J292" s="29">
        <f>J293</f>
        <v>760.1</v>
      </c>
      <c r="K292" s="29">
        <f t="shared" si="199"/>
        <v>0</v>
      </c>
      <c r="L292" s="29">
        <f t="shared" si="199"/>
        <v>0</v>
      </c>
      <c r="M292" s="29">
        <f t="shared" si="200"/>
        <v>760.1</v>
      </c>
      <c r="N292" s="29">
        <f t="shared" si="201"/>
        <v>0</v>
      </c>
      <c r="O292" s="29">
        <f t="shared" si="202"/>
        <v>0</v>
      </c>
    </row>
    <row r="293" spans="1:15" x14ac:dyDescent="0.2">
      <c r="A293" s="22" t="s">
        <v>156</v>
      </c>
      <c r="B293" s="25" t="s">
        <v>205</v>
      </c>
      <c r="C293" s="26">
        <v>1</v>
      </c>
      <c r="D293" s="25" t="s">
        <v>2</v>
      </c>
      <c r="E293" s="27">
        <v>80640</v>
      </c>
      <c r="F293" s="28">
        <v>610</v>
      </c>
      <c r="G293" s="29">
        <v>0</v>
      </c>
      <c r="H293" s="29">
        <v>0</v>
      </c>
      <c r="I293" s="29">
        <v>0</v>
      </c>
      <c r="J293" s="29">
        <v>760.1</v>
      </c>
      <c r="K293" s="29">
        <v>0</v>
      </c>
      <c r="L293" s="29">
        <v>0</v>
      </c>
      <c r="M293" s="29">
        <f t="shared" si="200"/>
        <v>760.1</v>
      </c>
      <c r="N293" s="29">
        <f t="shared" si="201"/>
        <v>0</v>
      </c>
      <c r="O293" s="29">
        <f t="shared" si="202"/>
        <v>0</v>
      </c>
    </row>
    <row r="294" spans="1:15" ht="22.5" x14ac:dyDescent="0.2">
      <c r="A294" s="22" t="s">
        <v>402</v>
      </c>
      <c r="B294" s="25" t="s">
        <v>205</v>
      </c>
      <c r="C294" s="26">
        <v>1</v>
      </c>
      <c r="D294" s="25" t="s">
        <v>2</v>
      </c>
      <c r="E294" s="27">
        <v>80790</v>
      </c>
      <c r="F294" s="28"/>
      <c r="G294" s="29">
        <f>G295</f>
        <v>0</v>
      </c>
      <c r="H294" s="29">
        <f t="shared" ref="H294:I295" si="203">H295</f>
        <v>0</v>
      </c>
      <c r="I294" s="29">
        <f t="shared" si="203"/>
        <v>0</v>
      </c>
      <c r="J294" s="29">
        <v>60</v>
      </c>
      <c r="K294" s="29"/>
      <c r="L294" s="29">
        <f t="shared" ref="L294:L295" si="204">L295</f>
        <v>0</v>
      </c>
      <c r="M294" s="29">
        <f t="shared" ref="M294:M296" si="205">G294+J294</f>
        <v>60</v>
      </c>
      <c r="N294" s="29">
        <f t="shared" ref="N294:N296" si="206">H294+K294</f>
        <v>0</v>
      </c>
      <c r="O294" s="29">
        <f t="shared" ref="O294:O296" si="207">I294+L294</f>
        <v>0</v>
      </c>
    </row>
    <row r="295" spans="1:15" ht="22.5" x14ac:dyDescent="0.2">
      <c r="A295" s="22" t="s">
        <v>81</v>
      </c>
      <c r="B295" s="25" t="s">
        <v>205</v>
      </c>
      <c r="C295" s="26">
        <v>1</v>
      </c>
      <c r="D295" s="25" t="s">
        <v>2</v>
      </c>
      <c r="E295" s="27">
        <v>80790</v>
      </c>
      <c r="F295" s="28">
        <v>600</v>
      </c>
      <c r="G295" s="29">
        <f>G296</f>
        <v>0</v>
      </c>
      <c r="H295" s="29">
        <f t="shared" si="203"/>
        <v>0</v>
      </c>
      <c r="I295" s="29">
        <f t="shared" si="203"/>
        <v>0</v>
      </c>
      <c r="J295" s="29">
        <v>60</v>
      </c>
      <c r="K295" s="29"/>
      <c r="L295" s="29">
        <f t="shared" si="204"/>
        <v>0</v>
      </c>
      <c r="M295" s="29">
        <f t="shared" si="205"/>
        <v>60</v>
      </c>
      <c r="N295" s="29">
        <f t="shared" si="206"/>
        <v>0</v>
      </c>
      <c r="O295" s="29">
        <f t="shared" si="207"/>
        <v>0</v>
      </c>
    </row>
    <row r="296" spans="1:15" x14ac:dyDescent="0.2">
      <c r="A296" s="22" t="s">
        <v>156</v>
      </c>
      <c r="B296" s="25" t="s">
        <v>205</v>
      </c>
      <c r="C296" s="26">
        <v>1</v>
      </c>
      <c r="D296" s="25" t="s">
        <v>2</v>
      </c>
      <c r="E296" s="27">
        <v>80790</v>
      </c>
      <c r="F296" s="28">
        <v>610</v>
      </c>
      <c r="G296" s="29">
        <v>0</v>
      </c>
      <c r="H296" s="29">
        <v>0</v>
      </c>
      <c r="I296" s="29">
        <v>0</v>
      </c>
      <c r="J296" s="29">
        <v>60</v>
      </c>
      <c r="K296" s="29"/>
      <c r="L296" s="29">
        <v>0</v>
      </c>
      <c r="M296" s="29">
        <f t="shared" si="205"/>
        <v>60</v>
      </c>
      <c r="N296" s="29">
        <f t="shared" si="206"/>
        <v>0</v>
      </c>
      <c r="O296" s="29">
        <f t="shared" si="207"/>
        <v>0</v>
      </c>
    </row>
    <row r="297" spans="1:15" ht="45" x14ac:dyDescent="0.2">
      <c r="A297" s="22" t="s">
        <v>215</v>
      </c>
      <c r="B297" s="25" t="s">
        <v>205</v>
      </c>
      <c r="C297" s="26">
        <v>1</v>
      </c>
      <c r="D297" s="25" t="s">
        <v>2</v>
      </c>
      <c r="E297" s="27" t="s">
        <v>214</v>
      </c>
      <c r="F297" s="28" t="s">
        <v>7</v>
      </c>
      <c r="G297" s="29">
        <f t="shared" ref="G297:I297" si="208">G298</f>
        <v>75138</v>
      </c>
      <c r="H297" s="29">
        <f t="shared" si="208"/>
        <v>78651</v>
      </c>
      <c r="I297" s="29">
        <f t="shared" si="208"/>
        <v>82687.199999999997</v>
      </c>
      <c r="J297" s="29"/>
      <c r="K297" s="29"/>
      <c r="L297" s="29"/>
      <c r="M297" s="29">
        <f t="shared" si="138"/>
        <v>75138</v>
      </c>
      <c r="N297" s="29">
        <f t="shared" si="139"/>
        <v>78651</v>
      </c>
      <c r="O297" s="29">
        <f t="shared" si="140"/>
        <v>82687.199999999997</v>
      </c>
    </row>
    <row r="298" spans="1:15" ht="22.5" x14ac:dyDescent="0.2">
      <c r="A298" s="22" t="s">
        <v>81</v>
      </c>
      <c r="B298" s="25" t="s">
        <v>205</v>
      </c>
      <c r="C298" s="26">
        <v>1</v>
      </c>
      <c r="D298" s="25" t="s">
        <v>2</v>
      </c>
      <c r="E298" s="27" t="s">
        <v>214</v>
      </c>
      <c r="F298" s="28">
        <v>600</v>
      </c>
      <c r="G298" s="29">
        <f t="shared" ref="G298:I298" si="209">G299</f>
        <v>75138</v>
      </c>
      <c r="H298" s="29">
        <f t="shared" si="209"/>
        <v>78651</v>
      </c>
      <c r="I298" s="29">
        <f t="shared" si="209"/>
        <v>82687.199999999997</v>
      </c>
      <c r="J298" s="29"/>
      <c r="K298" s="29"/>
      <c r="L298" s="29"/>
      <c r="M298" s="29">
        <f t="shared" si="138"/>
        <v>75138</v>
      </c>
      <c r="N298" s="29">
        <f t="shared" si="139"/>
        <v>78651</v>
      </c>
      <c r="O298" s="29">
        <f t="shared" si="140"/>
        <v>82687.199999999997</v>
      </c>
    </row>
    <row r="299" spans="1:15" x14ac:dyDescent="0.2">
      <c r="A299" s="22" t="s">
        <v>156</v>
      </c>
      <c r="B299" s="25" t="s">
        <v>205</v>
      </c>
      <c r="C299" s="26">
        <v>1</v>
      </c>
      <c r="D299" s="25" t="s">
        <v>2</v>
      </c>
      <c r="E299" s="27" t="s">
        <v>214</v>
      </c>
      <c r="F299" s="28">
        <v>610</v>
      </c>
      <c r="G299" s="29">
        <v>75138</v>
      </c>
      <c r="H299" s="29">
        <v>78651</v>
      </c>
      <c r="I299" s="29">
        <v>82687.199999999997</v>
      </c>
      <c r="J299" s="29"/>
      <c r="K299" s="29"/>
      <c r="L299" s="29"/>
      <c r="M299" s="29">
        <f t="shared" si="138"/>
        <v>75138</v>
      </c>
      <c r="N299" s="29">
        <f t="shared" si="139"/>
        <v>78651</v>
      </c>
      <c r="O299" s="29">
        <f t="shared" si="140"/>
        <v>82687.199999999997</v>
      </c>
    </row>
    <row r="300" spans="1:15" ht="33.75" x14ac:dyDescent="0.2">
      <c r="A300" s="22" t="s">
        <v>213</v>
      </c>
      <c r="B300" s="25" t="s">
        <v>205</v>
      </c>
      <c r="C300" s="26">
        <v>1</v>
      </c>
      <c r="D300" s="25" t="s">
        <v>2</v>
      </c>
      <c r="E300" s="27" t="s">
        <v>212</v>
      </c>
      <c r="F300" s="28" t="s">
        <v>7</v>
      </c>
      <c r="G300" s="29">
        <f t="shared" ref="G300:I300" si="210">G301</f>
        <v>7530</v>
      </c>
      <c r="H300" s="29">
        <f t="shared" si="210"/>
        <v>7847.7</v>
      </c>
      <c r="I300" s="29">
        <f t="shared" si="210"/>
        <v>8389.2999999999993</v>
      </c>
      <c r="J300" s="29"/>
      <c r="K300" s="29"/>
      <c r="L300" s="29"/>
      <c r="M300" s="29">
        <f t="shared" ref="M300:M363" si="211">G300+J300</f>
        <v>7530</v>
      </c>
      <c r="N300" s="29">
        <f t="shared" ref="N300:N363" si="212">H300+K300</f>
        <v>7847.7</v>
      </c>
      <c r="O300" s="29">
        <f t="shared" ref="O300:O363" si="213">I300+L300</f>
        <v>8389.2999999999993</v>
      </c>
    </row>
    <row r="301" spans="1:15" ht="22.5" x14ac:dyDescent="0.2">
      <c r="A301" s="22" t="s">
        <v>81</v>
      </c>
      <c r="B301" s="25" t="s">
        <v>205</v>
      </c>
      <c r="C301" s="26">
        <v>1</v>
      </c>
      <c r="D301" s="25" t="s">
        <v>2</v>
      </c>
      <c r="E301" s="27" t="s">
        <v>212</v>
      </c>
      <c r="F301" s="28">
        <v>600</v>
      </c>
      <c r="G301" s="29">
        <f t="shared" ref="G301:I301" si="214">G302</f>
        <v>7530</v>
      </c>
      <c r="H301" s="29">
        <f t="shared" si="214"/>
        <v>7847.7</v>
      </c>
      <c r="I301" s="29">
        <f t="shared" si="214"/>
        <v>8389.2999999999993</v>
      </c>
      <c r="J301" s="29"/>
      <c r="K301" s="29"/>
      <c r="L301" s="29"/>
      <c r="M301" s="29">
        <f t="shared" si="211"/>
        <v>7530</v>
      </c>
      <c r="N301" s="29">
        <f t="shared" si="212"/>
        <v>7847.7</v>
      </c>
      <c r="O301" s="29">
        <f t="shared" si="213"/>
        <v>8389.2999999999993</v>
      </c>
    </row>
    <row r="302" spans="1:15" x14ac:dyDescent="0.2">
      <c r="A302" s="22" t="s">
        <v>156</v>
      </c>
      <c r="B302" s="25" t="s">
        <v>205</v>
      </c>
      <c r="C302" s="26">
        <v>1</v>
      </c>
      <c r="D302" s="25" t="s">
        <v>2</v>
      </c>
      <c r="E302" s="27" t="s">
        <v>212</v>
      </c>
      <c r="F302" s="28">
        <v>610</v>
      </c>
      <c r="G302" s="29">
        <v>7530</v>
      </c>
      <c r="H302" s="29">
        <v>7847.7</v>
      </c>
      <c r="I302" s="29">
        <v>8389.2999999999993</v>
      </c>
      <c r="J302" s="29"/>
      <c r="K302" s="29"/>
      <c r="L302" s="29"/>
      <c r="M302" s="29">
        <f t="shared" si="211"/>
        <v>7530</v>
      </c>
      <c r="N302" s="29">
        <f t="shared" si="212"/>
        <v>7847.7</v>
      </c>
      <c r="O302" s="29">
        <f t="shared" si="213"/>
        <v>8389.2999999999993</v>
      </c>
    </row>
    <row r="303" spans="1:15" ht="45" x14ac:dyDescent="0.2">
      <c r="A303" s="22" t="s">
        <v>211</v>
      </c>
      <c r="B303" s="25" t="s">
        <v>205</v>
      </c>
      <c r="C303" s="26">
        <v>1</v>
      </c>
      <c r="D303" s="25" t="s">
        <v>2</v>
      </c>
      <c r="E303" s="27" t="s">
        <v>210</v>
      </c>
      <c r="F303" s="28" t="s">
        <v>7</v>
      </c>
      <c r="G303" s="29">
        <f t="shared" ref="G303:I303" si="215">G304</f>
        <v>23102.400000000001</v>
      </c>
      <c r="H303" s="29">
        <f t="shared" si="215"/>
        <v>23576.5</v>
      </c>
      <c r="I303" s="29">
        <f t="shared" si="215"/>
        <v>24289</v>
      </c>
      <c r="J303" s="29">
        <f>J304</f>
        <v>0</v>
      </c>
      <c r="K303" s="29">
        <f t="shared" ref="K303:L304" si="216">K304</f>
        <v>0</v>
      </c>
      <c r="L303" s="29">
        <f t="shared" si="216"/>
        <v>0</v>
      </c>
      <c r="M303" s="29">
        <f t="shared" si="211"/>
        <v>23102.400000000001</v>
      </c>
      <c r="N303" s="29">
        <f t="shared" si="212"/>
        <v>23576.5</v>
      </c>
      <c r="O303" s="29">
        <f t="shared" si="213"/>
        <v>24289</v>
      </c>
    </row>
    <row r="304" spans="1:15" ht="22.5" x14ac:dyDescent="0.2">
      <c r="A304" s="22" t="s">
        <v>81</v>
      </c>
      <c r="B304" s="25" t="s">
        <v>205</v>
      </c>
      <c r="C304" s="26">
        <v>1</v>
      </c>
      <c r="D304" s="25" t="s">
        <v>2</v>
      </c>
      <c r="E304" s="27" t="s">
        <v>210</v>
      </c>
      <c r="F304" s="28">
        <v>600</v>
      </c>
      <c r="G304" s="29">
        <f t="shared" ref="G304:I304" si="217">G305</f>
        <v>23102.400000000001</v>
      </c>
      <c r="H304" s="29">
        <f t="shared" si="217"/>
        <v>23576.5</v>
      </c>
      <c r="I304" s="29">
        <f t="shared" si="217"/>
        <v>24289</v>
      </c>
      <c r="J304" s="29">
        <f>J305</f>
        <v>0</v>
      </c>
      <c r="K304" s="29">
        <f t="shared" si="216"/>
        <v>0</v>
      </c>
      <c r="L304" s="29">
        <f t="shared" si="216"/>
        <v>0</v>
      </c>
      <c r="M304" s="29">
        <f t="shared" si="211"/>
        <v>23102.400000000001</v>
      </c>
      <c r="N304" s="29">
        <f t="shared" si="212"/>
        <v>23576.5</v>
      </c>
      <c r="O304" s="29">
        <f t="shared" si="213"/>
        <v>24289</v>
      </c>
    </row>
    <row r="305" spans="1:15" x14ac:dyDescent="0.2">
      <c r="A305" s="22" t="s">
        <v>156</v>
      </c>
      <c r="B305" s="25" t="s">
        <v>205</v>
      </c>
      <c r="C305" s="26">
        <v>1</v>
      </c>
      <c r="D305" s="25" t="s">
        <v>2</v>
      </c>
      <c r="E305" s="27" t="s">
        <v>210</v>
      </c>
      <c r="F305" s="28">
        <v>610</v>
      </c>
      <c r="G305" s="29">
        <v>23102.400000000001</v>
      </c>
      <c r="H305" s="29">
        <v>23576.5</v>
      </c>
      <c r="I305" s="29">
        <v>24289</v>
      </c>
      <c r="J305" s="29">
        <v>0</v>
      </c>
      <c r="K305" s="29">
        <v>0</v>
      </c>
      <c r="L305" s="29">
        <v>0</v>
      </c>
      <c r="M305" s="29">
        <f t="shared" si="211"/>
        <v>23102.400000000001</v>
      </c>
      <c r="N305" s="29">
        <f t="shared" si="212"/>
        <v>23576.5</v>
      </c>
      <c r="O305" s="29">
        <f t="shared" si="213"/>
        <v>24289</v>
      </c>
    </row>
    <row r="306" spans="1:15" ht="33.75" x14ac:dyDescent="0.2">
      <c r="A306" s="22" t="s">
        <v>286</v>
      </c>
      <c r="B306" s="25" t="s">
        <v>205</v>
      </c>
      <c r="C306" s="26">
        <v>1</v>
      </c>
      <c r="D306" s="25" t="s">
        <v>2</v>
      </c>
      <c r="E306" s="27" t="s">
        <v>209</v>
      </c>
      <c r="F306" s="28" t="s">
        <v>7</v>
      </c>
      <c r="G306" s="29">
        <f t="shared" ref="G306:I306" si="218">G307</f>
        <v>300</v>
      </c>
      <c r="H306" s="29">
        <f t="shared" si="218"/>
        <v>300</v>
      </c>
      <c r="I306" s="29">
        <f t="shared" si="218"/>
        <v>300</v>
      </c>
      <c r="J306" s="29">
        <f>J307</f>
        <v>0</v>
      </c>
      <c r="K306" s="29">
        <f t="shared" ref="K306:L307" si="219">K307</f>
        <v>1361.7</v>
      </c>
      <c r="L306" s="29">
        <f t="shared" si="219"/>
        <v>0</v>
      </c>
      <c r="M306" s="29">
        <f t="shared" si="211"/>
        <v>300</v>
      </c>
      <c r="N306" s="29">
        <f t="shared" si="212"/>
        <v>1661.7</v>
      </c>
      <c r="O306" s="29">
        <f t="shared" si="213"/>
        <v>300</v>
      </c>
    </row>
    <row r="307" spans="1:15" ht="22.5" x14ac:dyDescent="0.2">
      <c r="A307" s="22" t="s">
        <v>81</v>
      </c>
      <c r="B307" s="25" t="s">
        <v>205</v>
      </c>
      <c r="C307" s="26">
        <v>1</v>
      </c>
      <c r="D307" s="25" t="s">
        <v>2</v>
      </c>
      <c r="E307" s="27" t="s">
        <v>209</v>
      </c>
      <c r="F307" s="28">
        <v>600</v>
      </c>
      <c r="G307" s="29">
        <f t="shared" ref="G307:I307" si="220">G308</f>
        <v>300</v>
      </c>
      <c r="H307" s="29">
        <f t="shared" si="220"/>
        <v>300</v>
      </c>
      <c r="I307" s="29">
        <f t="shared" si="220"/>
        <v>300</v>
      </c>
      <c r="J307" s="29">
        <f>J308</f>
        <v>0</v>
      </c>
      <c r="K307" s="29">
        <f t="shared" si="219"/>
        <v>1361.7</v>
      </c>
      <c r="L307" s="29">
        <f t="shared" si="219"/>
        <v>0</v>
      </c>
      <c r="M307" s="29">
        <f t="shared" si="211"/>
        <v>300</v>
      </c>
      <c r="N307" s="29">
        <f t="shared" si="212"/>
        <v>1661.7</v>
      </c>
      <c r="O307" s="29">
        <f t="shared" si="213"/>
        <v>300</v>
      </c>
    </row>
    <row r="308" spans="1:15" x14ac:dyDescent="0.2">
      <c r="A308" s="22" t="s">
        <v>156</v>
      </c>
      <c r="B308" s="25" t="s">
        <v>205</v>
      </c>
      <c r="C308" s="26">
        <v>1</v>
      </c>
      <c r="D308" s="25" t="s">
        <v>2</v>
      </c>
      <c r="E308" s="27" t="s">
        <v>209</v>
      </c>
      <c r="F308" s="28">
        <v>610</v>
      </c>
      <c r="G308" s="29">
        <v>300</v>
      </c>
      <c r="H308" s="29">
        <v>300</v>
      </c>
      <c r="I308" s="29">
        <v>300</v>
      </c>
      <c r="J308" s="29">
        <v>0</v>
      </c>
      <c r="K308" s="29">
        <f>1250+111.7</f>
        <v>1361.7</v>
      </c>
      <c r="L308" s="29">
        <v>0</v>
      </c>
      <c r="M308" s="29">
        <f t="shared" si="211"/>
        <v>300</v>
      </c>
      <c r="N308" s="29">
        <f t="shared" si="212"/>
        <v>1661.7</v>
      </c>
      <c r="O308" s="29">
        <f t="shared" si="213"/>
        <v>300</v>
      </c>
    </row>
    <row r="309" spans="1:15" x14ac:dyDescent="0.2">
      <c r="A309" s="22" t="s">
        <v>287</v>
      </c>
      <c r="B309" s="25" t="s">
        <v>205</v>
      </c>
      <c r="C309" s="26">
        <v>1</v>
      </c>
      <c r="D309" s="25" t="s">
        <v>2</v>
      </c>
      <c r="E309" s="27" t="s">
        <v>208</v>
      </c>
      <c r="F309" s="28" t="s">
        <v>7</v>
      </c>
      <c r="G309" s="29">
        <f t="shared" ref="G309:I309" si="221">G310</f>
        <v>50</v>
      </c>
      <c r="H309" s="29">
        <f t="shared" si="221"/>
        <v>50</v>
      </c>
      <c r="I309" s="29">
        <f t="shared" si="221"/>
        <v>50</v>
      </c>
      <c r="J309" s="29"/>
      <c r="K309" s="29"/>
      <c r="L309" s="29"/>
      <c r="M309" s="29">
        <f t="shared" si="211"/>
        <v>50</v>
      </c>
      <c r="N309" s="29">
        <f t="shared" si="212"/>
        <v>50</v>
      </c>
      <c r="O309" s="29">
        <f t="shared" si="213"/>
        <v>50</v>
      </c>
    </row>
    <row r="310" spans="1:15" ht="22.5" x14ac:dyDescent="0.2">
      <c r="A310" s="22" t="s">
        <v>81</v>
      </c>
      <c r="B310" s="25" t="s">
        <v>205</v>
      </c>
      <c r="C310" s="26">
        <v>1</v>
      </c>
      <c r="D310" s="25" t="s">
        <v>2</v>
      </c>
      <c r="E310" s="27" t="s">
        <v>208</v>
      </c>
      <c r="F310" s="28">
        <v>600</v>
      </c>
      <c r="G310" s="29">
        <f t="shared" ref="G310:I310" si="222">G311</f>
        <v>50</v>
      </c>
      <c r="H310" s="29">
        <f t="shared" si="222"/>
        <v>50</v>
      </c>
      <c r="I310" s="29">
        <f t="shared" si="222"/>
        <v>50</v>
      </c>
      <c r="J310" s="29"/>
      <c r="K310" s="29"/>
      <c r="L310" s="29"/>
      <c r="M310" s="29">
        <f t="shared" si="211"/>
        <v>50</v>
      </c>
      <c r="N310" s="29">
        <f t="shared" si="212"/>
        <v>50</v>
      </c>
      <c r="O310" s="29">
        <f t="shared" si="213"/>
        <v>50</v>
      </c>
    </row>
    <row r="311" spans="1:15" x14ac:dyDescent="0.2">
      <c r="A311" s="22" t="s">
        <v>156</v>
      </c>
      <c r="B311" s="25" t="s">
        <v>205</v>
      </c>
      <c r="C311" s="26">
        <v>1</v>
      </c>
      <c r="D311" s="25" t="s">
        <v>2</v>
      </c>
      <c r="E311" s="27" t="s">
        <v>208</v>
      </c>
      <c r="F311" s="28">
        <v>610</v>
      </c>
      <c r="G311" s="29">
        <v>50</v>
      </c>
      <c r="H311" s="29">
        <v>50</v>
      </c>
      <c r="I311" s="29">
        <v>50</v>
      </c>
      <c r="J311" s="29"/>
      <c r="K311" s="29"/>
      <c r="L311" s="29"/>
      <c r="M311" s="29">
        <f t="shared" si="211"/>
        <v>50</v>
      </c>
      <c r="N311" s="29">
        <f t="shared" si="212"/>
        <v>50</v>
      </c>
      <c r="O311" s="29">
        <f t="shared" si="213"/>
        <v>50</v>
      </c>
    </row>
    <row r="312" spans="1:15" ht="33.75" x14ac:dyDescent="0.2">
      <c r="A312" s="22" t="s">
        <v>314</v>
      </c>
      <c r="B312" s="25" t="s">
        <v>205</v>
      </c>
      <c r="C312" s="26">
        <v>1</v>
      </c>
      <c r="D312" s="25" t="s">
        <v>2</v>
      </c>
      <c r="E312" s="27" t="s">
        <v>313</v>
      </c>
      <c r="F312" s="28"/>
      <c r="G312" s="29">
        <f t="shared" ref="G312:I312" si="223">G313</f>
        <v>1233.9000000000001</v>
      </c>
      <c r="H312" s="29">
        <f t="shared" si="223"/>
        <v>1053</v>
      </c>
      <c r="I312" s="29">
        <f t="shared" si="223"/>
        <v>1296</v>
      </c>
      <c r="J312" s="29"/>
      <c r="K312" s="29"/>
      <c r="L312" s="29"/>
      <c r="M312" s="29">
        <f t="shared" si="211"/>
        <v>1233.9000000000001</v>
      </c>
      <c r="N312" s="29">
        <f t="shared" si="212"/>
        <v>1053</v>
      </c>
      <c r="O312" s="29">
        <f t="shared" si="213"/>
        <v>1296</v>
      </c>
    </row>
    <row r="313" spans="1:15" ht="22.5" x14ac:dyDescent="0.2">
      <c r="A313" s="22" t="s">
        <v>81</v>
      </c>
      <c r="B313" s="25" t="s">
        <v>205</v>
      </c>
      <c r="C313" s="26">
        <v>1</v>
      </c>
      <c r="D313" s="25" t="s">
        <v>2</v>
      </c>
      <c r="E313" s="27" t="s">
        <v>313</v>
      </c>
      <c r="F313" s="28">
        <v>600</v>
      </c>
      <c r="G313" s="29">
        <f t="shared" ref="G313:I313" si="224">G314</f>
        <v>1233.9000000000001</v>
      </c>
      <c r="H313" s="29">
        <f t="shared" si="224"/>
        <v>1053</v>
      </c>
      <c r="I313" s="29">
        <f t="shared" si="224"/>
        <v>1296</v>
      </c>
      <c r="J313" s="29"/>
      <c r="K313" s="29"/>
      <c r="L313" s="29"/>
      <c r="M313" s="29">
        <f t="shared" si="211"/>
        <v>1233.9000000000001</v>
      </c>
      <c r="N313" s="29">
        <f t="shared" si="212"/>
        <v>1053</v>
      </c>
      <c r="O313" s="29">
        <f t="shared" si="213"/>
        <v>1296</v>
      </c>
    </row>
    <row r="314" spans="1:15" x14ac:dyDescent="0.2">
      <c r="A314" s="22" t="s">
        <v>156</v>
      </c>
      <c r="B314" s="25" t="s">
        <v>205</v>
      </c>
      <c r="C314" s="26">
        <v>1</v>
      </c>
      <c r="D314" s="25" t="s">
        <v>2</v>
      </c>
      <c r="E314" s="27" t="s">
        <v>313</v>
      </c>
      <c r="F314" s="28">
        <v>610</v>
      </c>
      <c r="G314" s="29">
        <f>450.9+783</f>
        <v>1233.9000000000001</v>
      </c>
      <c r="H314" s="29">
        <f>1053</f>
        <v>1053</v>
      </c>
      <c r="I314" s="29">
        <v>1296</v>
      </c>
      <c r="J314" s="29"/>
      <c r="K314" s="29"/>
      <c r="L314" s="29"/>
      <c r="M314" s="29">
        <f t="shared" si="211"/>
        <v>1233.9000000000001</v>
      </c>
      <c r="N314" s="29">
        <f t="shared" si="212"/>
        <v>1053</v>
      </c>
      <c r="O314" s="29">
        <f t="shared" si="213"/>
        <v>1296</v>
      </c>
    </row>
    <row r="315" spans="1:15" ht="67.5" x14ac:dyDescent="0.2">
      <c r="A315" s="22" t="s">
        <v>219</v>
      </c>
      <c r="B315" s="25" t="s">
        <v>205</v>
      </c>
      <c r="C315" s="26">
        <v>1</v>
      </c>
      <c r="D315" s="25" t="s">
        <v>2</v>
      </c>
      <c r="E315" s="27" t="s">
        <v>305</v>
      </c>
      <c r="F315" s="28"/>
      <c r="G315" s="29">
        <f t="shared" ref="G315:I315" si="225">G316</f>
        <v>582.9</v>
      </c>
      <c r="H315" s="29">
        <f t="shared" si="225"/>
        <v>582.9</v>
      </c>
      <c r="I315" s="29">
        <f t="shared" si="225"/>
        <v>582.9</v>
      </c>
      <c r="J315" s="29"/>
      <c r="K315" s="29"/>
      <c r="L315" s="29"/>
      <c r="M315" s="29">
        <f t="shared" si="211"/>
        <v>582.9</v>
      </c>
      <c r="N315" s="29">
        <f t="shared" si="212"/>
        <v>582.9</v>
      </c>
      <c r="O315" s="29">
        <f t="shared" si="213"/>
        <v>582.9</v>
      </c>
    </row>
    <row r="316" spans="1:15" ht="22.5" x14ac:dyDescent="0.2">
      <c r="A316" s="22" t="s">
        <v>81</v>
      </c>
      <c r="B316" s="25" t="s">
        <v>205</v>
      </c>
      <c r="C316" s="26">
        <v>1</v>
      </c>
      <c r="D316" s="25" t="s">
        <v>2</v>
      </c>
      <c r="E316" s="27" t="s">
        <v>305</v>
      </c>
      <c r="F316" s="28">
        <v>600</v>
      </c>
      <c r="G316" s="29">
        <f t="shared" ref="G316:I316" si="226">G317</f>
        <v>582.9</v>
      </c>
      <c r="H316" s="29">
        <f t="shared" si="226"/>
        <v>582.9</v>
      </c>
      <c r="I316" s="29">
        <f t="shared" si="226"/>
        <v>582.9</v>
      </c>
      <c r="J316" s="29"/>
      <c r="K316" s="29"/>
      <c r="L316" s="29"/>
      <c r="M316" s="29">
        <f t="shared" si="211"/>
        <v>582.9</v>
      </c>
      <c r="N316" s="29">
        <f t="shared" si="212"/>
        <v>582.9</v>
      </c>
      <c r="O316" s="29">
        <f t="shared" si="213"/>
        <v>582.9</v>
      </c>
    </row>
    <row r="317" spans="1:15" x14ac:dyDescent="0.2">
      <c r="A317" s="22" t="s">
        <v>156</v>
      </c>
      <c r="B317" s="25" t="s">
        <v>205</v>
      </c>
      <c r="C317" s="26">
        <v>1</v>
      </c>
      <c r="D317" s="25" t="s">
        <v>2</v>
      </c>
      <c r="E317" s="27" t="s">
        <v>305</v>
      </c>
      <c r="F317" s="28">
        <v>610</v>
      </c>
      <c r="G317" s="29">
        <v>582.9</v>
      </c>
      <c r="H317" s="29">
        <v>582.9</v>
      </c>
      <c r="I317" s="29">
        <v>582.9</v>
      </c>
      <c r="J317" s="29"/>
      <c r="K317" s="29"/>
      <c r="L317" s="29"/>
      <c r="M317" s="29">
        <f t="shared" si="211"/>
        <v>582.9</v>
      </c>
      <c r="N317" s="29">
        <f t="shared" si="212"/>
        <v>582.9</v>
      </c>
      <c r="O317" s="29">
        <f t="shared" si="213"/>
        <v>582.9</v>
      </c>
    </row>
    <row r="318" spans="1:15" ht="22.5" x14ac:dyDescent="0.2">
      <c r="A318" s="22" t="s">
        <v>269</v>
      </c>
      <c r="B318" s="25" t="s">
        <v>205</v>
      </c>
      <c r="C318" s="26">
        <v>1</v>
      </c>
      <c r="D318" s="25" t="s">
        <v>2</v>
      </c>
      <c r="E318" s="27" t="s">
        <v>207</v>
      </c>
      <c r="F318" s="28" t="s">
        <v>7</v>
      </c>
      <c r="G318" s="29">
        <f t="shared" ref="G318:I318" si="227">G319</f>
        <v>215</v>
      </c>
      <c r="H318" s="29">
        <f t="shared" si="227"/>
        <v>215</v>
      </c>
      <c r="I318" s="29">
        <f t="shared" si="227"/>
        <v>215</v>
      </c>
      <c r="J318" s="29">
        <f>J319</f>
        <v>0</v>
      </c>
      <c r="K318" s="29">
        <f t="shared" ref="K318:L319" si="228">K319</f>
        <v>-161.69999999999999</v>
      </c>
      <c r="L318" s="29">
        <f t="shared" si="228"/>
        <v>0</v>
      </c>
      <c r="M318" s="29">
        <f t="shared" si="211"/>
        <v>215</v>
      </c>
      <c r="N318" s="29">
        <f t="shared" si="212"/>
        <v>53.300000000000011</v>
      </c>
      <c r="O318" s="29">
        <f t="shared" si="213"/>
        <v>215</v>
      </c>
    </row>
    <row r="319" spans="1:15" ht="22.5" x14ac:dyDescent="0.2">
      <c r="A319" s="22" t="s">
        <v>81</v>
      </c>
      <c r="B319" s="25" t="s">
        <v>205</v>
      </c>
      <c r="C319" s="26">
        <v>1</v>
      </c>
      <c r="D319" s="25" t="s">
        <v>2</v>
      </c>
      <c r="E319" s="27" t="s">
        <v>207</v>
      </c>
      <c r="F319" s="28">
        <v>600</v>
      </c>
      <c r="G319" s="29">
        <f t="shared" ref="G319:I319" si="229">G320</f>
        <v>215</v>
      </c>
      <c r="H319" s="29">
        <f t="shared" si="229"/>
        <v>215</v>
      </c>
      <c r="I319" s="29">
        <f t="shared" si="229"/>
        <v>215</v>
      </c>
      <c r="J319" s="29">
        <f>J320</f>
        <v>0</v>
      </c>
      <c r="K319" s="29">
        <f t="shared" si="228"/>
        <v>-161.69999999999999</v>
      </c>
      <c r="L319" s="29">
        <f t="shared" si="228"/>
        <v>0</v>
      </c>
      <c r="M319" s="29">
        <f t="shared" si="211"/>
        <v>215</v>
      </c>
      <c r="N319" s="29">
        <f t="shared" si="212"/>
        <v>53.300000000000011</v>
      </c>
      <c r="O319" s="29">
        <f t="shared" si="213"/>
        <v>215</v>
      </c>
    </row>
    <row r="320" spans="1:15" x14ac:dyDescent="0.2">
      <c r="A320" s="22" t="s">
        <v>156</v>
      </c>
      <c r="B320" s="25" t="s">
        <v>205</v>
      </c>
      <c r="C320" s="26">
        <v>1</v>
      </c>
      <c r="D320" s="25" t="s">
        <v>2</v>
      </c>
      <c r="E320" s="27" t="s">
        <v>207</v>
      </c>
      <c r="F320" s="28">
        <v>610</v>
      </c>
      <c r="G320" s="29">
        <v>215</v>
      </c>
      <c r="H320" s="29">
        <v>215</v>
      </c>
      <c r="I320" s="29">
        <v>215</v>
      </c>
      <c r="J320" s="29">
        <v>0</v>
      </c>
      <c r="K320" s="29">
        <v>-161.69999999999999</v>
      </c>
      <c r="L320" s="29">
        <v>0</v>
      </c>
      <c r="M320" s="29">
        <f t="shared" si="211"/>
        <v>215</v>
      </c>
      <c r="N320" s="29">
        <f t="shared" si="212"/>
        <v>53.300000000000011</v>
      </c>
      <c r="O320" s="29">
        <f t="shared" si="213"/>
        <v>215</v>
      </c>
    </row>
    <row r="321" spans="1:15" x14ac:dyDescent="0.2">
      <c r="A321" s="32" t="s">
        <v>334</v>
      </c>
      <c r="B321" s="63" t="s">
        <v>205</v>
      </c>
      <c r="C321" s="64">
        <v>2</v>
      </c>
      <c r="D321" s="63" t="s">
        <v>2</v>
      </c>
      <c r="E321" s="65">
        <v>0</v>
      </c>
      <c r="F321" s="35"/>
      <c r="G321" s="66">
        <f>G325+G328+G322</f>
        <v>914</v>
      </c>
      <c r="H321" s="66">
        <f t="shared" ref="H321:I321" si="230">H325+H328+H322</f>
        <v>939</v>
      </c>
      <c r="I321" s="66">
        <f t="shared" si="230"/>
        <v>914</v>
      </c>
      <c r="J321" s="66"/>
      <c r="K321" s="66"/>
      <c r="L321" s="66"/>
      <c r="M321" s="66">
        <f t="shared" si="211"/>
        <v>914</v>
      </c>
      <c r="N321" s="66">
        <f t="shared" si="212"/>
        <v>939</v>
      </c>
      <c r="O321" s="66">
        <f t="shared" si="213"/>
        <v>914</v>
      </c>
    </row>
    <row r="322" spans="1:15" ht="22.5" x14ac:dyDescent="0.2">
      <c r="A322" s="22" t="s">
        <v>186</v>
      </c>
      <c r="B322" s="25" t="s">
        <v>205</v>
      </c>
      <c r="C322" s="26">
        <v>2</v>
      </c>
      <c r="D322" s="25" t="s">
        <v>2</v>
      </c>
      <c r="E322" s="27">
        <v>80300</v>
      </c>
      <c r="F322" s="28"/>
      <c r="G322" s="29">
        <f>G323</f>
        <v>0</v>
      </c>
      <c r="H322" s="29">
        <f t="shared" ref="H322:I322" si="231">H323</f>
        <v>25</v>
      </c>
      <c r="I322" s="29">
        <f t="shared" si="231"/>
        <v>0</v>
      </c>
      <c r="J322" s="29"/>
      <c r="K322" s="29"/>
      <c r="L322" s="29"/>
      <c r="M322" s="29">
        <f t="shared" si="211"/>
        <v>0</v>
      </c>
      <c r="N322" s="29">
        <f t="shared" si="212"/>
        <v>25</v>
      </c>
      <c r="O322" s="29">
        <f t="shared" si="213"/>
        <v>0</v>
      </c>
    </row>
    <row r="323" spans="1:15" ht="22.5" x14ac:dyDescent="0.2">
      <c r="A323" s="22" t="s">
        <v>81</v>
      </c>
      <c r="B323" s="25" t="s">
        <v>205</v>
      </c>
      <c r="C323" s="26">
        <v>2</v>
      </c>
      <c r="D323" s="25" t="s">
        <v>2</v>
      </c>
      <c r="E323" s="27">
        <v>80300</v>
      </c>
      <c r="F323" s="28">
        <v>600</v>
      </c>
      <c r="G323" s="29">
        <f>G324</f>
        <v>0</v>
      </c>
      <c r="H323" s="29">
        <f t="shared" ref="H323:I323" si="232">H324</f>
        <v>25</v>
      </c>
      <c r="I323" s="29">
        <f t="shared" si="232"/>
        <v>0</v>
      </c>
      <c r="J323" s="29"/>
      <c r="K323" s="29"/>
      <c r="L323" s="29"/>
      <c r="M323" s="29">
        <f t="shared" si="211"/>
        <v>0</v>
      </c>
      <c r="N323" s="29">
        <f t="shared" si="212"/>
        <v>25</v>
      </c>
      <c r="O323" s="29">
        <f t="shared" si="213"/>
        <v>0</v>
      </c>
    </row>
    <row r="324" spans="1:15" x14ac:dyDescent="0.2">
      <c r="A324" s="22" t="s">
        <v>156</v>
      </c>
      <c r="B324" s="25" t="s">
        <v>205</v>
      </c>
      <c r="C324" s="26">
        <v>2</v>
      </c>
      <c r="D324" s="25" t="s">
        <v>2</v>
      </c>
      <c r="E324" s="27">
        <v>80300</v>
      </c>
      <c r="F324" s="28">
        <v>610</v>
      </c>
      <c r="G324" s="29">
        <v>0</v>
      </c>
      <c r="H324" s="29">
        <v>25</v>
      </c>
      <c r="I324" s="29">
        <v>0</v>
      </c>
      <c r="J324" s="29"/>
      <c r="K324" s="29"/>
      <c r="L324" s="29"/>
      <c r="M324" s="29">
        <f t="shared" si="211"/>
        <v>0</v>
      </c>
      <c r="N324" s="29">
        <f t="shared" si="212"/>
        <v>25</v>
      </c>
      <c r="O324" s="29">
        <f t="shared" si="213"/>
        <v>0</v>
      </c>
    </row>
    <row r="325" spans="1:15" ht="45" x14ac:dyDescent="0.2">
      <c r="A325" s="22" t="s">
        <v>224</v>
      </c>
      <c r="B325" s="25" t="s">
        <v>205</v>
      </c>
      <c r="C325" s="26">
        <v>2</v>
      </c>
      <c r="D325" s="25" t="s">
        <v>2</v>
      </c>
      <c r="E325" s="27" t="s">
        <v>223</v>
      </c>
      <c r="F325" s="28" t="s">
        <v>7</v>
      </c>
      <c r="G325" s="29">
        <f t="shared" ref="G325:I325" si="233">G326</f>
        <v>878</v>
      </c>
      <c r="H325" s="29">
        <f t="shared" si="233"/>
        <v>878</v>
      </c>
      <c r="I325" s="29">
        <f t="shared" si="233"/>
        <v>878</v>
      </c>
      <c r="J325" s="29"/>
      <c r="K325" s="29"/>
      <c r="L325" s="29"/>
      <c r="M325" s="29">
        <f t="shared" si="211"/>
        <v>878</v>
      </c>
      <c r="N325" s="29">
        <f t="shared" si="212"/>
        <v>878</v>
      </c>
      <c r="O325" s="29">
        <f t="shared" si="213"/>
        <v>878</v>
      </c>
    </row>
    <row r="326" spans="1:15" ht="22.5" x14ac:dyDescent="0.2">
      <c r="A326" s="22" t="s">
        <v>81</v>
      </c>
      <c r="B326" s="25" t="s">
        <v>205</v>
      </c>
      <c r="C326" s="26">
        <v>2</v>
      </c>
      <c r="D326" s="25" t="s">
        <v>2</v>
      </c>
      <c r="E326" s="27" t="s">
        <v>223</v>
      </c>
      <c r="F326" s="28">
        <v>600</v>
      </c>
      <c r="G326" s="29">
        <f t="shared" ref="G326:I326" si="234">G327</f>
        <v>878</v>
      </c>
      <c r="H326" s="29">
        <f t="shared" si="234"/>
        <v>878</v>
      </c>
      <c r="I326" s="29">
        <f t="shared" si="234"/>
        <v>878</v>
      </c>
      <c r="J326" s="29"/>
      <c r="K326" s="29"/>
      <c r="L326" s="29"/>
      <c r="M326" s="29">
        <f t="shared" si="211"/>
        <v>878</v>
      </c>
      <c r="N326" s="29">
        <f t="shared" si="212"/>
        <v>878</v>
      </c>
      <c r="O326" s="29">
        <f t="shared" si="213"/>
        <v>878</v>
      </c>
    </row>
    <row r="327" spans="1:15" x14ac:dyDescent="0.2">
      <c r="A327" s="22" t="s">
        <v>156</v>
      </c>
      <c r="B327" s="25" t="s">
        <v>205</v>
      </c>
      <c r="C327" s="26">
        <v>2</v>
      </c>
      <c r="D327" s="25" t="s">
        <v>2</v>
      </c>
      <c r="E327" s="27" t="s">
        <v>223</v>
      </c>
      <c r="F327" s="28">
        <v>610</v>
      </c>
      <c r="G327" s="29">
        <v>878</v>
      </c>
      <c r="H327" s="29">
        <v>878</v>
      </c>
      <c r="I327" s="29">
        <v>878</v>
      </c>
      <c r="J327" s="29"/>
      <c r="K327" s="29"/>
      <c r="L327" s="29"/>
      <c r="M327" s="29">
        <f t="shared" si="211"/>
        <v>878</v>
      </c>
      <c r="N327" s="29">
        <f t="shared" si="212"/>
        <v>878</v>
      </c>
      <c r="O327" s="29">
        <f t="shared" si="213"/>
        <v>878</v>
      </c>
    </row>
    <row r="328" spans="1:15" ht="22.5" x14ac:dyDescent="0.2">
      <c r="A328" s="22" t="s">
        <v>290</v>
      </c>
      <c r="B328" s="25">
        <v>5</v>
      </c>
      <c r="C328" s="26">
        <v>2</v>
      </c>
      <c r="D328" s="25">
        <v>0</v>
      </c>
      <c r="E328" s="27" t="s">
        <v>222</v>
      </c>
      <c r="F328" s="28"/>
      <c r="G328" s="29">
        <f t="shared" ref="G328:I328" si="235">G329</f>
        <v>36</v>
      </c>
      <c r="H328" s="29">
        <f t="shared" si="235"/>
        <v>36</v>
      </c>
      <c r="I328" s="29">
        <f t="shared" si="235"/>
        <v>36</v>
      </c>
      <c r="J328" s="29"/>
      <c r="K328" s="29"/>
      <c r="L328" s="29"/>
      <c r="M328" s="29">
        <f t="shared" si="211"/>
        <v>36</v>
      </c>
      <c r="N328" s="29">
        <f t="shared" si="212"/>
        <v>36</v>
      </c>
      <c r="O328" s="29">
        <f t="shared" si="213"/>
        <v>36</v>
      </c>
    </row>
    <row r="329" spans="1:15" ht="22.5" x14ac:dyDescent="0.2">
      <c r="A329" s="22" t="s">
        <v>81</v>
      </c>
      <c r="B329" s="25" t="s">
        <v>205</v>
      </c>
      <c r="C329" s="26">
        <v>2</v>
      </c>
      <c r="D329" s="25" t="s">
        <v>2</v>
      </c>
      <c r="E329" s="27" t="s">
        <v>222</v>
      </c>
      <c r="F329" s="28">
        <v>600</v>
      </c>
      <c r="G329" s="29">
        <f t="shared" ref="G329:I329" si="236">G330</f>
        <v>36</v>
      </c>
      <c r="H329" s="29">
        <f t="shared" si="236"/>
        <v>36</v>
      </c>
      <c r="I329" s="29">
        <f t="shared" si="236"/>
        <v>36</v>
      </c>
      <c r="J329" s="29"/>
      <c r="K329" s="29"/>
      <c r="L329" s="29"/>
      <c r="M329" s="29">
        <f t="shared" si="211"/>
        <v>36</v>
      </c>
      <c r="N329" s="29">
        <f t="shared" si="212"/>
        <v>36</v>
      </c>
      <c r="O329" s="29">
        <f t="shared" si="213"/>
        <v>36</v>
      </c>
    </row>
    <row r="330" spans="1:15" x14ac:dyDescent="0.2">
      <c r="A330" s="22" t="s">
        <v>156</v>
      </c>
      <c r="B330" s="25" t="s">
        <v>205</v>
      </c>
      <c r="C330" s="26">
        <v>2</v>
      </c>
      <c r="D330" s="25" t="s">
        <v>2</v>
      </c>
      <c r="E330" s="27" t="s">
        <v>222</v>
      </c>
      <c r="F330" s="28">
        <v>610</v>
      </c>
      <c r="G330" s="29">
        <v>36</v>
      </c>
      <c r="H330" s="29">
        <v>36</v>
      </c>
      <c r="I330" s="29">
        <v>36</v>
      </c>
      <c r="J330" s="29"/>
      <c r="K330" s="29"/>
      <c r="L330" s="29"/>
      <c r="M330" s="29">
        <f t="shared" si="211"/>
        <v>36</v>
      </c>
      <c r="N330" s="29">
        <f t="shared" si="212"/>
        <v>36</v>
      </c>
      <c r="O330" s="29">
        <f t="shared" si="213"/>
        <v>36</v>
      </c>
    </row>
    <row r="331" spans="1:15" x14ac:dyDescent="0.2">
      <c r="A331" s="32" t="s">
        <v>335</v>
      </c>
      <c r="B331" s="63" t="s">
        <v>205</v>
      </c>
      <c r="C331" s="64">
        <v>3</v>
      </c>
      <c r="D331" s="63" t="s">
        <v>2</v>
      </c>
      <c r="E331" s="65">
        <v>0</v>
      </c>
      <c r="F331" s="35"/>
      <c r="G331" s="66">
        <f>G335+G332</f>
        <v>4744.3</v>
      </c>
      <c r="H331" s="66">
        <f t="shared" ref="H331:I331" si="237">H335+H332</f>
        <v>4991.3999999999996</v>
      </c>
      <c r="I331" s="66">
        <f t="shared" si="237"/>
        <v>5251.8</v>
      </c>
      <c r="J331" s="66"/>
      <c r="K331" s="66"/>
      <c r="L331" s="66"/>
      <c r="M331" s="66">
        <f t="shared" si="211"/>
        <v>4744.3</v>
      </c>
      <c r="N331" s="66">
        <f t="shared" si="212"/>
        <v>4991.3999999999996</v>
      </c>
      <c r="O331" s="66">
        <f t="shared" si="213"/>
        <v>5251.8</v>
      </c>
    </row>
    <row r="332" spans="1:15" ht="22.5" x14ac:dyDescent="0.2">
      <c r="A332" s="22" t="s">
        <v>186</v>
      </c>
      <c r="B332" s="25">
        <v>5</v>
      </c>
      <c r="C332" s="26">
        <v>3</v>
      </c>
      <c r="D332" s="25" t="s">
        <v>2</v>
      </c>
      <c r="E332" s="27">
        <v>80300</v>
      </c>
      <c r="F332" s="28"/>
      <c r="G332" s="29">
        <f>G333</f>
        <v>75</v>
      </c>
      <c r="H332" s="29">
        <f t="shared" ref="H332:I332" si="238">H333</f>
        <v>75</v>
      </c>
      <c r="I332" s="29">
        <f t="shared" si="238"/>
        <v>75</v>
      </c>
      <c r="J332" s="29"/>
      <c r="K332" s="29"/>
      <c r="L332" s="29"/>
      <c r="M332" s="29">
        <f t="shared" si="211"/>
        <v>75</v>
      </c>
      <c r="N332" s="29">
        <f t="shared" si="212"/>
        <v>75</v>
      </c>
      <c r="O332" s="29">
        <f t="shared" si="213"/>
        <v>75</v>
      </c>
    </row>
    <row r="333" spans="1:15" ht="22.5" x14ac:dyDescent="0.2">
      <c r="A333" s="22" t="s">
        <v>81</v>
      </c>
      <c r="B333" s="25">
        <v>5</v>
      </c>
      <c r="C333" s="26">
        <v>3</v>
      </c>
      <c r="D333" s="25" t="s">
        <v>2</v>
      </c>
      <c r="E333" s="27">
        <v>80300</v>
      </c>
      <c r="F333" s="28">
        <v>600</v>
      </c>
      <c r="G333" s="29">
        <f>G334</f>
        <v>75</v>
      </c>
      <c r="H333" s="29">
        <f t="shared" ref="H333:I333" si="239">H334</f>
        <v>75</v>
      </c>
      <c r="I333" s="29">
        <f t="shared" si="239"/>
        <v>75</v>
      </c>
      <c r="J333" s="29"/>
      <c r="K333" s="29"/>
      <c r="L333" s="29"/>
      <c r="M333" s="29">
        <f t="shared" si="211"/>
        <v>75</v>
      </c>
      <c r="N333" s="29">
        <f t="shared" si="212"/>
        <v>75</v>
      </c>
      <c r="O333" s="29">
        <f t="shared" si="213"/>
        <v>75</v>
      </c>
    </row>
    <row r="334" spans="1:15" x14ac:dyDescent="0.2">
      <c r="A334" s="22" t="s">
        <v>156</v>
      </c>
      <c r="B334" s="25">
        <v>5</v>
      </c>
      <c r="C334" s="26">
        <v>3</v>
      </c>
      <c r="D334" s="25" t="s">
        <v>2</v>
      </c>
      <c r="E334" s="27">
        <v>80300</v>
      </c>
      <c r="F334" s="28">
        <v>610</v>
      </c>
      <c r="G334" s="29">
        <v>75</v>
      </c>
      <c r="H334" s="29">
        <v>75</v>
      </c>
      <c r="I334" s="29">
        <v>75</v>
      </c>
      <c r="J334" s="29"/>
      <c r="K334" s="29"/>
      <c r="L334" s="29"/>
      <c r="M334" s="29">
        <f t="shared" si="211"/>
        <v>75</v>
      </c>
      <c r="N334" s="29">
        <f t="shared" si="212"/>
        <v>75</v>
      </c>
      <c r="O334" s="29">
        <f t="shared" si="213"/>
        <v>75</v>
      </c>
    </row>
    <row r="335" spans="1:15" ht="33.75" x14ac:dyDescent="0.2">
      <c r="A335" s="22" t="s">
        <v>226</v>
      </c>
      <c r="B335" s="25" t="s">
        <v>205</v>
      </c>
      <c r="C335" s="26">
        <v>3</v>
      </c>
      <c r="D335" s="25" t="s">
        <v>2</v>
      </c>
      <c r="E335" s="27">
        <v>85150</v>
      </c>
      <c r="F335" s="28"/>
      <c r="G335" s="29">
        <f t="shared" ref="G335:I335" si="240">G336</f>
        <v>4669.3</v>
      </c>
      <c r="H335" s="29">
        <f t="shared" si="240"/>
        <v>4916.3999999999996</v>
      </c>
      <c r="I335" s="29">
        <f t="shared" si="240"/>
        <v>5176.8</v>
      </c>
      <c r="J335" s="29"/>
      <c r="K335" s="29"/>
      <c r="L335" s="29"/>
      <c r="M335" s="29">
        <f t="shared" si="211"/>
        <v>4669.3</v>
      </c>
      <c r="N335" s="29">
        <f t="shared" si="212"/>
        <v>4916.3999999999996</v>
      </c>
      <c r="O335" s="29">
        <f t="shared" si="213"/>
        <v>5176.8</v>
      </c>
    </row>
    <row r="336" spans="1:15" ht="22.5" x14ac:dyDescent="0.2">
      <c r="A336" s="22" t="s">
        <v>81</v>
      </c>
      <c r="B336" s="25" t="s">
        <v>205</v>
      </c>
      <c r="C336" s="26">
        <v>3</v>
      </c>
      <c r="D336" s="25" t="s">
        <v>2</v>
      </c>
      <c r="E336" s="27">
        <v>85150</v>
      </c>
      <c r="F336" s="28">
        <v>600</v>
      </c>
      <c r="G336" s="29">
        <f t="shared" ref="G336:I336" si="241">G337</f>
        <v>4669.3</v>
      </c>
      <c r="H336" s="29">
        <f t="shared" si="241"/>
        <v>4916.3999999999996</v>
      </c>
      <c r="I336" s="29">
        <f t="shared" si="241"/>
        <v>5176.8</v>
      </c>
      <c r="J336" s="29"/>
      <c r="K336" s="29"/>
      <c r="L336" s="29"/>
      <c r="M336" s="29">
        <f t="shared" si="211"/>
        <v>4669.3</v>
      </c>
      <c r="N336" s="29">
        <f t="shared" si="212"/>
        <v>4916.3999999999996</v>
      </c>
      <c r="O336" s="29">
        <f t="shared" si="213"/>
        <v>5176.8</v>
      </c>
    </row>
    <row r="337" spans="1:15" x14ac:dyDescent="0.2">
      <c r="A337" s="22" t="s">
        <v>156</v>
      </c>
      <c r="B337" s="25" t="s">
        <v>205</v>
      </c>
      <c r="C337" s="26">
        <v>3</v>
      </c>
      <c r="D337" s="25" t="s">
        <v>2</v>
      </c>
      <c r="E337" s="27">
        <v>85150</v>
      </c>
      <c r="F337" s="28">
        <v>610</v>
      </c>
      <c r="G337" s="29">
        <v>4669.3</v>
      </c>
      <c r="H337" s="29">
        <v>4916.3999999999996</v>
      </c>
      <c r="I337" s="29">
        <v>5176.8</v>
      </c>
      <c r="J337" s="29"/>
      <c r="K337" s="29"/>
      <c r="L337" s="29"/>
      <c r="M337" s="29">
        <f t="shared" si="211"/>
        <v>4669.3</v>
      </c>
      <c r="N337" s="29">
        <f t="shared" si="212"/>
        <v>4916.3999999999996</v>
      </c>
      <c r="O337" s="29">
        <f t="shared" si="213"/>
        <v>5176.8</v>
      </c>
    </row>
    <row r="338" spans="1:15" ht="45" x14ac:dyDescent="0.2">
      <c r="A338" s="32" t="s">
        <v>332</v>
      </c>
      <c r="B338" s="63" t="s">
        <v>36</v>
      </c>
      <c r="C338" s="64" t="s">
        <v>3</v>
      </c>
      <c r="D338" s="63" t="s">
        <v>2</v>
      </c>
      <c r="E338" s="65" t="s">
        <v>9</v>
      </c>
      <c r="F338" s="35" t="s">
        <v>7</v>
      </c>
      <c r="G338" s="66">
        <f>G339+G351+G364</f>
        <v>8765.6</v>
      </c>
      <c r="H338" s="66">
        <f>H339+H351+H364</f>
        <v>8970.2000000000007</v>
      </c>
      <c r="I338" s="66">
        <f>I339+I351+I364</f>
        <v>9146.3000000000011</v>
      </c>
      <c r="J338" s="66">
        <f>J339+J351+J364</f>
        <v>984.71580000000006</v>
      </c>
      <c r="K338" s="66">
        <f t="shared" ref="K338:L338" si="242">K339+K351+K364</f>
        <v>121.53794999999998</v>
      </c>
      <c r="L338" s="66">
        <f t="shared" si="242"/>
        <v>123.81634000000001</v>
      </c>
      <c r="M338" s="66">
        <f t="shared" si="211"/>
        <v>9750.3158000000003</v>
      </c>
      <c r="N338" s="66">
        <f t="shared" si="212"/>
        <v>9091.7379500000006</v>
      </c>
      <c r="O338" s="66">
        <f t="shared" si="213"/>
        <v>9270.1163400000005</v>
      </c>
    </row>
    <row r="339" spans="1:15" x14ac:dyDescent="0.2">
      <c r="A339" s="32" t="s">
        <v>348</v>
      </c>
      <c r="B339" s="63">
        <v>6</v>
      </c>
      <c r="C339" s="64">
        <v>1</v>
      </c>
      <c r="D339" s="63">
        <v>0</v>
      </c>
      <c r="E339" s="65">
        <v>0</v>
      </c>
      <c r="F339" s="35"/>
      <c r="G339" s="66">
        <f>G340+G345</f>
        <v>724.1</v>
      </c>
      <c r="H339" s="66">
        <f t="shared" ref="H339:I339" si="243">H340+H345</f>
        <v>724.1</v>
      </c>
      <c r="I339" s="66">
        <f t="shared" si="243"/>
        <v>724.1</v>
      </c>
      <c r="J339" s="66"/>
      <c r="K339" s="66"/>
      <c r="L339" s="66"/>
      <c r="M339" s="66">
        <f t="shared" si="211"/>
        <v>724.1</v>
      </c>
      <c r="N339" s="66">
        <f t="shared" si="212"/>
        <v>724.1</v>
      </c>
      <c r="O339" s="66">
        <f t="shared" si="213"/>
        <v>724.1</v>
      </c>
    </row>
    <row r="340" spans="1:15" x14ac:dyDescent="0.2">
      <c r="A340" s="22" t="s">
        <v>37</v>
      </c>
      <c r="B340" s="25" t="s">
        <v>36</v>
      </c>
      <c r="C340" s="26">
        <v>1</v>
      </c>
      <c r="D340" s="25" t="s">
        <v>2</v>
      </c>
      <c r="E340" s="27" t="s">
        <v>35</v>
      </c>
      <c r="F340" s="28" t="s">
        <v>7</v>
      </c>
      <c r="G340" s="29">
        <f>G341+G343</f>
        <v>483.7</v>
      </c>
      <c r="H340" s="29">
        <f t="shared" ref="H340:I340" si="244">H341+H343</f>
        <v>483.7</v>
      </c>
      <c r="I340" s="29">
        <f t="shared" si="244"/>
        <v>483.7</v>
      </c>
      <c r="J340" s="29"/>
      <c r="K340" s="29"/>
      <c r="L340" s="29"/>
      <c r="M340" s="29">
        <f t="shared" si="211"/>
        <v>483.7</v>
      </c>
      <c r="N340" s="29">
        <f t="shared" si="212"/>
        <v>483.7</v>
      </c>
      <c r="O340" s="29">
        <f t="shared" si="213"/>
        <v>483.7</v>
      </c>
    </row>
    <row r="341" spans="1:15" ht="45" x14ac:dyDescent="0.2">
      <c r="A341" s="22" t="s">
        <v>6</v>
      </c>
      <c r="B341" s="25" t="s">
        <v>36</v>
      </c>
      <c r="C341" s="26">
        <v>1</v>
      </c>
      <c r="D341" s="25" t="s">
        <v>2</v>
      </c>
      <c r="E341" s="27" t="s">
        <v>35</v>
      </c>
      <c r="F341" s="28">
        <v>100</v>
      </c>
      <c r="G341" s="29">
        <f>G342</f>
        <v>428.9</v>
      </c>
      <c r="H341" s="29">
        <f t="shared" ref="H341:I341" si="245">H342</f>
        <v>428.9</v>
      </c>
      <c r="I341" s="29">
        <f t="shared" si="245"/>
        <v>428.9</v>
      </c>
      <c r="J341" s="29"/>
      <c r="K341" s="29"/>
      <c r="L341" s="29"/>
      <c r="M341" s="29">
        <f t="shared" si="211"/>
        <v>428.9</v>
      </c>
      <c r="N341" s="29">
        <f t="shared" si="212"/>
        <v>428.9</v>
      </c>
      <c r="O341" s="29">
        <f t="shared" si="213"/>
        <v>428.9</v>
      </c>
    </row>
    <row r="342" spans="1:15" ht="22.5" x14ac:dyDescent="0.2">
      <c r="A342" s="22" t="s">
        <v>5</v>
      </c>
      <c r="B342" s="25" t="s">
        <v>36</v>
      </c>
      <c r="C342" s="26">
        <v>1</v>
      </c>
      <c r="D342" s="25" t="s">
        <v>2</v>
      </c>
      <c r="E342" s="27" t="s">
        <v>35</v>
      </c>
      <c r="F342" s="28">
        <v>120</v>
      </c>
      <c r="G342" s="29">
        <v>428.9</v>
      </c>
      <c r="H342" s="29">
        <v>428.9</v>
      </c>
      <c r="I342" s="29">
        <v>428.9</v>
      </c>
      <c r="J342" s="29"/>
      <c r="K342" s="29"/>
      <c r="L342" s="29"/>
      <c r="M342" s="29">
        <f t="shared" si="211"/>
        <v>428.9</v>
      </c>
      <c r="N342" s="29">
        <f t="shared" si="212"/>
        <v>428.9</v>
      </c>
      <c r="O342" s="29">
        <f t="shared" si="213"/>
        <v>428.9</v>
      </c>
    </row>
    <row r="343" spans="1:15" ht="22.5" x14ac:dyDescent="0.2">
      <c r="A343" s="22" t="s">
        <v>14</v>
      </c>
      <c r="B343" s="25" t="s">
        <v>36</v>
      </c>
      <c r="C343" s="26">
        <v>1</v>
      </c>
      <c r="D343" s="25" t="s">
        <v>2</v>
      </c>
      <c r="E343" s="27" t="s">
        <v>35</v>
      </c>
      <c r="F343" s="28">
        <v>200</v>
      </c>
      <c r="G343" s="29">
        <f>G344</f>
        <v>54.8</v>
      </c>
      <c r="H343" s="29">
        <f t="shared" ref="H343:I343" si="246">H344</f>
        <v>54.8</v>
      </c>
      <c r="I343" s="29">
        <f t="shared" si="246"/>
        <v>54.8</v>
      </c>
      <c r="J343" s="29"/>
      <c r="K343" s="29"/>
      <c r="L343" s="29"/>
      <c r="M343" s="29">
        <f t="shared" si="211"/>
        <v>54.8</v>
      </c>
      <c r="N343" s="29">
        <f t="shared" si="212"/>
        <v>54.8</v>
      </c>
      <c r="O343" s="29">
        <f t="shared" si="213"/>
        <v>54.8</v>
      </c>
    </row>
    <row r="344" spans="1:15" ht="22.5" x14ac:dyDescent="0.2">
      <c r="A344" s="22" t="s">
        <v>13</v>
      </c>
      <c r="B344" s="25" t="s">
        <v>36</v>
      </c>
      <c r="C344" s="26">
        <v>1</v>
      </c>
      <c r="D344" s="25" t="s">
        <v>2</v>
      </c>
      <c r="E344" s="27" t="s">
        <v>35</v>
      </c>
      <c r="F344" s="28">
        <v>240</v>
      </c>
      <c r="G344" s="29">
        <v>54.8</v>
      </c>
      <c r="H344" s="29">
        <v>54.8</v>
      </c>
      <c r="I344" s="29">
        <v>54.8</v>
      </c>
      <c r="J344" s="29"/>
      <c r="K344" s="29"/>
      <c r="L344" s="29"/>
      <c r="M344" s="29">
        <f t="shared" si="211"/>
        <v>54.8</v>
      </c>
      <c r="N344" s="29">
        <f t="shared" si="212"/>
        <v>54.8</v>
      </c>
      <c r="O344" s="29">
        <f t="shared" si="213"/>
        <v>54.8</v>
      </c>
    </row>
    <row r="345" spans="1:15" x14ac:dyDescent="0.2">
      <c r="A345" s="22" t="s">
        <v>384</v>
      </c>
      <c r="B345" s="25" t="s">
        <v>36</v>
      </c>
      <c r="C345" s="26">
        <v>1</v>
      </c>
      <c r="D345" s="25" t="s">
        <v>383</v>
      </c>
      <c r="E345" s="27"/>
      <c r="F345" s="28"/>
      <c r="G345" s="29">
        <f>G346</f>
        <v>240.4</v>
      </c>
      <c r="H345" s="29">
        <f t="shared" ref="H345:I345" si="247">H346</f>
        <v>240.4</v>
      </c>
      <c r="I345" s="29">
        <f t="shared" si="247"/>
        <v>240.4</v>
      </c>
      <c r="J345" s="29"/>
      <c r="K345" s="29"/>
      <c r="L345" s="29"/>
      <c r="M345" s="29">
        <f t="shared" si="211"/>
        <v>240.4</v>
      </c>
      <c r="N345" s="29">
        <f t="shared" si="212"/>
        <v>240.4</v>
      </c>
      <c r="O345" s="29">
        <f t="shared" si="213"/>
        <v>240.4</v>
      </c>
    </row>
    <row r="346" spans="1:15" ht="33.75" x14ac:dyDescent="0.2">
      <c r="A346" s="22" t="s">
        <v>385</v>
      </c>
      <c r="B346" s="25" t="s">
        <v>36</v>
      </c>
      <c r="C346" s="26">
        <v>1</v>
      </c>
      <c r="D346" s="25" t="s">
        <v>383</v>
      </c>
      <c r="E346" s="27">
        <v>80440</v>
      </c>
      <c r="F346" s="28"/>
      <c r="G346" s="29">
        <f>G347+G349</f>
        <v>240.4</v>
      </c>
      <c r="H346" s="29">
        <f t="shared" ref="H346:I346" si="248">H347+H349</f>
        <v>240.4</v>
      </c>
      <c r="I346" s="29">
        <f t="shared" si="248"/>
        <v>240.4</v>
      </c>
      <c r="J346" s="29"/>
      <c r="K346" s="29"/>
      <c r="L346" s="29"/>
      <c r="M346" s="29">
        <f t="shared" si="211"/>
        <v>240.4</v>
      </c>
      <c r="N346" s="29">
        <f t="shared" si="212"/>
        <v>240.4</v>
      </c>
      <c r="O346" s="29">
        <f t="shared" si="213"/>
        <v>240.4</v>
      </c>
    </row>
    <row r="347" spans="1:15" ht="45" x14ac:dyDescent="0.2">
      <c r="A347" s="22" t="s">
        <v>6</v>
      </c>
      <c r="B347" s="25" t="s">
        <v>36</v>
      </c>
      <c r="C347" s="26">
        <v>1</v>
      </c>
      <c r="D347" s="25" t="s">
        <v>383</v>
      </c>
      <c r="E347" s="27">
        <v>80440</v>
      </c>
      <c r="F347" s="28">
        <v>100</v>
      </c>
      <c r="G347" s="29">
        <f>G348</f>
        <v>30.9</v>
      </c>
      <c r="H347" s="29">
        <f t="shared" ref="H347:I347" si="249">H348</f>
        <v>30.9</v>
      </c>
      <c r="I347" s="29">
        <f t="shared" si="249"/>
        <v>30.9</v>
      </c>
      <c r="J347" s="29"/>
      <c r="K347" s="29"/>
      <c r="L347" s="29"/>
      <c r="M347" s="29">
        <f t="shared" si="211"/>
        <v>30.9</v>
      </c>
      <c r="N347" s="29">
        <f t="shared" si="212"/>
        <v>30.9</v>
      </c>
      <c r="O347" s="29">
        <f t="shared" si="213"/>
        <v>30.9</v>
      </c>
    </row>
    <row r="348" spans="1:15" ht="22.5" x14ac:dyDescent="0.2">
      <c r="A348" s="22" t="s">
        <v>5</v>
      </c>
      <c r="B348" s="25" t="s">
        <v>36</v>
      </c>
      <c r="C348" s="26">
        <v>1</v>
      </c>
      <c r="D348" s="25" t="s">
        <v>383</v>
      </c>
      <c r="E348" s="27">
        <v>80440</v>
      </c>
      <c r="F348" s="28">
        <v>120</v>
      </c>
      <c r="G348" s="29">
        <v>30.9</v>
      </c>
      <c r="H348" s="29">
        <v>30.9</v>
      </c>
      <c r="I348" s="29">
        <v>30.9</v>
      </c>
      <c r="J348" s="29"/>
      <c r="K348" s="29"/>
      <c r="L348" s="29"/>
      <c r="M348" s="29">
        <f t="shared" si="211"/>
        <v>30.9</v>
      </c>
      <c r="N348" s="29">
        <f t="shared" si="212"/>
        <v>30.9</v>
      </c>
      <c r="O348" s="29">
        <f t="shared" si="213"/>
        <v>30.9</v>
      </c>
    </row>
    <row r="349" spans="1:15" ht="22.5" x14ac:dyDescent="0.2">
      <c r="A349" s="22" t="s">
        <v>14</v>
      </c>
      <c r="B349" s="25" t="s">
        <v>36</v>
      </c>
      <c r="C349" s="26">
        <v>1</v>
      </c>
      <c r="D349" s="25" t="s">
        <v>383</v>
      </c>
      <c r="E349" s="27">
        <v>80440</v>
      </c>
      <c r="F349" s="28">
        <v>200</v>
      </c>
      <c r="G349" s="29">
        <f>G350</f>
        <v>209.5</v>
      </c>
      <c r="H349" s="29">
        <f t="shared" ref="H349:I349" si="250">H350</f>
        <v>209.5</v>
      </c>
      <c r="I349" s="29">
        <f t="shared" si="250"/>
        <v>209.5</v>
      </c>
      <c r="J349" s="29"/>
      <c r="K349" s="29"/>
      <c r="L349" s="29"/>
      <c r="M349" s="29">
        <f t="shared" si="211"/>
        <v>209.5</v>
      </c>
      <c r="N349" s="29">
        <f t="shared" si="212"/>
        <v>209.5</v>
      </c>
      <c r="O349" s="29">
        <f t="shared" si="213"/>
        <v>209.5</v>
      </c>
    </row>
    <row r="350" spans="1:15" ht="22.5" x14ac:dyDescent="0.2">
      <c r="A350" s="22" t="s">
        <v>13</v>
      </c>
      <c r="B350" s="25" t="s">
        <v>36</v>
      </c>
      <c r="C350" s="26">
        <v>1</v>
      </c>
      <c r="D350" s="25" t="s">
        <v>383</v>
      </c>
      <c r="E350" s="27">
        <v>80440</v>
      </c>
      <c r="F350" s="28">
        <v>240</v>
      </c>
      <c r="G350" s="29">
        <v>209.5</v>
      </c>
      <c r="H350" s="29">
        <v>209.5</v>
      </c>
      <c r="I350" s="29">
        <v>209.5</v>
      </c>
      <c r="J350" s="29"/>
      <c r="K350" s="29"/>
      <c r="L350" s="29"/>
      <c r="M350" s="29">
        <f t="shared" si="211"/>
        <v>209.5</v>
      </c>
      <c r="N350" s="29">
        <f t="shared" si="212"/>
        <v>209.5</v>
      </c>
      <c r="O350" s="29">
        <f t="shared" si="213"/>
        <v>209.5</v>
      </c>
    </row>
    <row r="351" spans="1:15" x14ac:dyDescent="0.2">
      <c r="A351" s="32" t="s">
        <v>347</v>
      </c>
      <c r="B351" s="63" t="s">
        <v>36</v>
      </c>
      <c r="C351" s="64">
        <v>2</v>
      </c>
      <c r="D351" s="63" t="s">
        <v>2</v>
      </c>
      <c r="E351" s="65">
        <v>0</v>
      </c>
      <c r="F351" s="67"/>
      <c r="G351" s="66">
        <f>G352+G357</f>
        <v>157</v>
      </c>
      <c r="H351" s="66">
        <f t="shared" ref="H351:I351" si="251">H352+H357</f>
        <v>157</v>
      </c>
      <c r="I351" s="66">
        <f t="shared" si="251"/>
        <v>157</v>
      </c>
      <c r="J351" s="66">
        <f>J356</f>
        <v>26.421859999999999</v>
      </c>
      <c r="K351" s="66">
        <f t="shared" ref="K351:L351" si="252">K356</f>
        <v>0</v>
      </c>
      <c r="L351" s="66">
        <f t="shared" si="252"/>
        <v>0</v>
      </c>
      <c r="M351" s="66">
        <f t="shared" si="211"/>
        <v>183.42186000000001</v>
      </c>
      <c r="N351" s="66">
        <f t="shared" si="212"/>
        <v>157</v>
      </c>
      <c r="O351" s="66">
        <f t="shared" si="213"/>
        <v>157</v>
      </c>
    </row>
    <row r="352" spans="1:15" x14ac:dyDescent="0.2">
      <c r="A352" s="22" t="s">
        <v>59</v>
      </c>
      <c r="B352" s="25" t="s">
        <v>36</v>
      </c>
      <c r="C352" s="26">
        <v>2</v>
      </c>
      <c r="D352" s="25" t="s">
        <v>2</v>
      </c>
      <c r="E352" s="27" t="s">
        <v>58</v>
      </c>
      <c r="F352" s="28" t="s">
        <v>7</v>
      </c>
      <c r="G352" s="29">
        <f>G353+G355</f>
        <v>157</v>
      </c>
      <c r="H352" s="29">
        <f t="shared" ref="H352:I352" si="253">H353+H355</f>
        <v>157</v>
      </c>
      <c r="I352" s="29">
        <f t="shared" si="253"/>
        <v>157</v>
      </c>
      <c r="J352" s="29">
        <f>J353+J355</f>
        <v>26.421859999999999</v>
      </c>
      <c r="K352" s="29">
        <f t="shared" ref="K352:L352" si="254">K353+K355</f>
        <v>0</v>
      </c>
      <c r="L352" s="29">
        <f t="shared" si="254"/>
        <v>0</v>
      </c>
      <c r="M352" s="29">
        <f t="shared" si="211"/>
        <v>183.42186000000001</v>
      </c>
      <c r="N352" s="29">
        <f t="shared" si="212"/>
        <v>157</v>
      </c>
      <c r="O352" s="29">
        <f t="shared" si="213"/>
        <v>157</v>
      </c>
    </row>
    <row r="353" spans="1:15" ht="45" x14ac:dyDescent="0.2">
      <c r="A353" s="22" t="s">
        <v>6</v>
      </c>
      <c r="B353" s="25" t="s">
        <v>36</v>
      </c>
      <c r="C353" s="26">
        <v>2</v>
      </c>
      <c r="D353" s="25" t="s">
        <v>2</v>
      </c>
      <c r="E353" s="27" t="s">
        <v>58</v>
      </c>
      <c r="F353" s="28">
        <v>100</v>
      </c>
      <c r="G353" s="29">
        <f>G354</f>
        <v>20</v>
      </c>
      <c r="H353" s="29">
        <f t="shared" ref="H353:I353" si="255">H354</f>
        <v>20</v>
      </c>
      <c r="I353" s="29">
        <f t="shared" si="255"/>
        <v>20</v>
      </c>
      <c r="J353" s="29"/>
      <c r="K353" s="29"/>
      <c r="L353" s="29"/>
      <c r="M353" s="29">
        <f t="shared" si="211"/>
        <v>20</v>
      </c>
      <c r="N353" s="29">
        <f t="shared" si="212"/>
        <v>20</v>
      </c>
      <c r="O353" s="29">
        <f t="shared" si="213"/>
        <v>20</v>
      </c>
    </row>
    <row r="354" spans="1:15" ht="22.5" x14ac:dyDescent="0.2">
      <c r="A354" s="22" t="s">
        <v>5</v>
      </c>
      <c r="B354" s="25" t="s">
        <v>36</v>
      </c>
      <c r="C354" s="26">
        <v>2</v>
      </c>
      <c r="D354" s="25" t="s">
        <v>2</v>
      </c>
      <c r="E354" s="27" t="s">
        <v>58</v>
      </c>
      <c r="F354" s="28">
        <v>120</v>
      </c>
      <c r="G354" s="29">
        <v>20</v>
      </c>
      <c r="H354" s="29">
        <v>20</v>
      </c>
      <c r="I354" s="29">
        <v>20</v>
      </c>
      <c r="J354" s="29"/>
      <c r="K354" s="29"/>
      <c r="L354" s="29"/>
      <c r="M354" s="29">
        <f t="shared" si="211"/>
        <v>20</v>
      </c>
      <c r="N354" s="29">
        <f t="shared" si="212"/>
        <v>20</v>
      </c>
      <c r="O354" s="29">
        <f t="shared" si="213"/>
        <v>20</v>
      </c>
    </row>
    <row r="355" spans="1:15" ht="22.5" x14ac:dyDescent="0.2">
      <c r="A355" s="22" t="s">
        <v>14</v>
      </c>
      <c r="B355" s="25" t="s">
        <v>36</v>
      </c>
      <c r="C355" s="26">
        <v>2</v>
      </c>
      <c r="D355" s="25" t="s">
        <v>2</v>
      </c>
      <c r="E355" s="27" t="s">
        <v>58</v>
      </c>
      <c r="F355" s="28">
        <v>200</v>
      </c>
      <c r="G355" s="29">
        <f>G356</f>
        <v>137</v>
      </c>
      <c r="H355" s="29">
        <f t="shared" ref="H355:I355" si="256">H356</f>
        <v>137</v>
      </c>
      <c r="I355" s="29">
        <f t="shared" si="256"/>
        <v>137</v>
      </c>
      <c r="J355" s="29">
        <f>J356</f>
        <v>26.421859999999999</v>
      </c>
      <c r="K355" s="29">
        <f t="shared" ref="K355:L355" si="257">K356</f>
        <v>0</v>
      </c>
      <c r="L355" s="29">
        <f t="shared" si="257"/>
        <v>0</v>
      </c>
      <c r="M355" s="29">
        <v>163.4</v>
      </c>
      <c r="N355" s="29">
        <f t="shared" si="212"/>
        <v>137</v>
      </c>
      <c r="O355" s="29">
        <f t="shared" si="213"/>
        <v>137</v>
      </c>
    </row>
    <row r="356" spans="1:15" ht="22.5" x14ac:dyDescent="0.2">
      <c r="A356" s="22" t="s">
        <v>13</v>
      </c>
      <c r="B356" s="25" t="s">
        <v>36</v>
      </c>
      <c r="C356" s="26">
        <v>2</v>
      </c>
      <c r="D356" s="25" t="s">
        <v>2</v>
      </c>
      <c r="E356" s="27" t="s">
        <v>58</v>
      </c>
      <c r="F356" s="28">
        <v>240</v>
      </c>
      <c r="G356" s="29">
        <v>137</v>
      </c>
      <c r="H356" s="29">
        <v>137</v>
      </c>
      <c r="I356" s="29">
        <v>137</v>
      </c>
      <c r="J356" s="29">
        <v>26.421859999999999</v>
      </c>
      <c r="K356" s="29">
        <v>0</v>
      </c>
      <c r="L356" s="29">
        <v>0</v>
      </c>
      <c r="M356" s="29">
        <f t="shared" si="211"/>
        <v>163.42186000000001</v>
      </c>
      <c r="N356" s="29">
        <f t="shared" si="212"/>
        <v>137</v>
      </c>
      <c r="O356" s="29">
        <f t="shared" si="213"/>
        <v>137</v>
      </c>
    </row>
    <row r="357" spans="1:15" ht="22.5" x14ac:dyDescent="0.2">
      <c r="A357" s="22" t="s">
        <v>312</v>
      </c>
      <c r="B357" s="25" t="s">
        <v>36</v>
      </c>
      <c r="C357" s="26">
        <v>2</v>
      </c>
      <c r="D357" s="25" t="s">
        <v>2</v>
      </c>
      <c r="E357" s="27" t="s">
        <v>311</v>
      </c>
      <c r="F357" s="28"/>
      <c r="G357" s="29">
        <f t="shared" ref="G357:I357" si="258">G358+G360+G362</f>
        <v>0</v>
      </c>
      <c r="H357" s="29">
        <f t="shared" si="258"/>
        <v>0</v>
      </c>
      <c r="I357" s="29">
        <f t="shared" si="258"/>
        <v>0</v>
      </c>
      <c r="J357" s="29"/>
      <c r="K357" s="29"/>
      <c r="L357" s="29"/>
      <c r="M357" s="29">
        <f t="shared" si="211"/>
        <v>0</v>
      </c>
      <c r="N357" s="29">
        <f t="shared" si="212"/>
        <v>0</v>
      </c>
      <c r="O357" s="29">
        <f t="shared" si="213"/>
        <v>0</v>
      </c>
    </row>
    <row r="358" spans="1:15" ht="22.5" x14ac:dyDescent="0.2">
      <c r="A358" s="22" t="s">
        <v>14</v>
      </c>
      <c r="B358" s="25" t="s">
        <v>36</v>
      </c>
      <c r="C358" s="26">
        <v>2</v>
      </c>
      <c r="D358" s="25" t="s">
        <v>2</v>
      </c>
      <c r="E358" s="27" t="s">
        <v>311</v>
      </c>
      <c r="F358" s="28">
        <v>200</v>
      </c>
      <c r="G358" s="29">
        <f t="shared" ref="G358:I358" si="259">G359</f>
        <v>0</v>
      </c>
      <c r="H358" s="29">
        <f t="shared" si="259"/>
        <v>0</v>
      </c>
      <c r="I358" s="29">
        <f t="shared" si="259"/>
        <v>0</v>
      </c>
      <c r="J358" s="29"/>
      <c r="K358" s="29"/>
      <c r="L358" s="29"/>
      <c r="M358" s="29">
        <f t="shared" si="211"/>
        <v>0</v>
      </c>
      <c r="N358" s="29">
        <f t="shared" si="212"/>
        <v>0</v>
      </c>
      <c r="O358" s="29">
        <f t="shared" si="213"/>
        <v>0</v>
      </c>
    </row>
    <row r="359" spans="1:15" ht="22.5" x14ac:dyDescent="0.2">
      <c r="A359" s="22" t="s">
        <v>13</v>
      </c>
      <c r="B359" s="25" t="s">
        <v>36</v>
      </c>
      <c r="C359" s="26">
        <v>2</v>
      </c>
      <c r="D359" s="25" t="s">
        <v>2</v>
      </c>
      <c r="E359" s="27" t="s">
        <v>311</v>
      </c>
      <c r="F359" s="28">
        <v>240</v>
      </c>
      <c r="G359" s="29"/>
      <c r="H359" s="29"/>
      <c r="I359" s="29">
        <v>0</v>
      </c>
      <c r="J359" s="29"/>
      <c r="K359" s="29"/>
      <c r="L359" s="29"/>
      <c r="M359" s="29">
        <f t="shared" si="211"/>
        <v>0</v>
      </c>
      <c r="N359" s="29">
        <f t="shared" si="212"/>
        <v>0</v>
      </c>
      <c r="O359" s="29">
        <f t="shared" si="213"/>
        <v>0</v>
      </c>
    </row>
    <row r="360" spans="1:15" x14ac:dyDescent="0.2">
      <c r="A360" s="22" t="s">
        <v>29</v>
      </c>
      <c r="B360" s="25" t="s">
        <v>36</v>
      </c>
      <c r="C360" s="26">
        <v>2</v>
      </c>
      <c r="D360" s="25" t="s">
        <v>2</v>
      </c>
      <c r="E360" s="27" t="s">
        <v>311</v>
      </c>
      <c r="F360" s="28">
        <v>500</v>
      </c>
      <c r="G360" s="29">
        <f t="shared" ref="G360:I360" si="260">G361</f>
        <v>0</v>
      </c>
      <c r="H360" s="29">
        <f t="shared" si="260"/>
        <v>0</v>
      </c>
      <c r="I360" s="29">
        <f t="shared" si="260"/>
        <v>0</v>
      </c>
      <c r="J360" s="29"/>
      <c r="K360" s="29"/>
      <c r="L360" s="29"/>
      <c r="M360" s="29">
        <f t="shared" si="211"/>
        <v>0</v>
      </c>
      <c r="N360" s="29">
        <f t="shared" si="212"/>
        <v>0</v>
      </c>
      <c r="O360" s="29">
        <f t="shared" si="213"/>
        <v>0</v>
      </c>
    </row>
    <row r="361" spans="1:15" x14ac:dyDescent="0.2">
      <c r="A361" s="22" t="s">
        <v>28</v>
      </c>
      <c r="B361" s="25" t="s">
        <v>36</v>
      </c>
      <c r="C361" s="26">
        <v>2</v>
      </c>
      <c r="D361" s="25" t="s">
        <v>2</v>
      </c>
      <c r="E361" s="27" t="s">
        <v>311</v>
      </c>
      <c r="F361" s="28">
        <v>540</v>
      </c>
      <c r="G361" s="29"/>
      <c r="H361" s="29"/>
      <c r="I361" s="29">
        <v>0</v>
      </c>
      <c r="J361" s="29"/>
      <c r="K361" s="29"/>
      <c r="L361" s="29"/>
      <c r="M361" s="29">
        <f t="shared" si="211"/>
        <v>0</v>
      </c>
      <c r="N361" s="29">
        <f t="shared" si="212"/>
        <v>0</v>
      </c>
      <c r="O361" s="29">
        <f t="shared" si="213"/>
        <v>0</v>
      </c>
    </row>
    <row r="362" spans="1:15" ht="22.5" x14ac:dyDescent="0.2">
      <c r="A362" s="22" t="s">
        <v>81</v>
      </c>
      <c r="B362" s="25" t="s">
        <v>36</v>
      </c>
      <c r="C362" s="26">
        <v>2</v>
      </c>
      <c r="D362" s="25" t="s">
        <v>2</v>
      </c>
      <c r="E362" s="27" t="s">
        <v>311</v>
      </c>
      <c r="F362" s="28">
        <v>600</v>
      </c>
      <c r="G362" s="29">
        <f t="shared" ref="G362:I362" si="261">G363</f>
        <v>0</v>
      </c>
      <c r="H362" s="29">
        <f t="shared" si="261"/>
        <v>0</v>
      </c>
      <c r="I362" s="29">
        <f t="shared" si="261"/>
        <v>0</v>
      </c>
      <c r="J362" s="29"/>
      <c r="K362" s="29"/>
      <c r="L362" s="29"/>
      <c r="M362" s="29">
        <f t="shared" si="211"/>
        <v>0</v>
      </c>
      <c r="N362" s="29">
        <f t="shared" si="212"/>
        <v>0</v>
      </c>
      <c r="O362" s="29">
        <f t="shared" si="213"/>
        <v>0</v>
      </c>
    </row>
    <row r="363" spans="1:15" x14ac:dyDescent="0.2">
      <c r="A363" s="22" t="s">
        <v>156</v>
      </c>
      <c r="B363" s="25" t="s">
        <v>36</v>
      </c>
      <c r="C363" s="26">
        <v>2</v>
      </c>
      <c r="D363" s="25" t="s">
        <v>2</v>
      </c>
      <c r="E363" s="27" t="s">
        <v>311</v>
      </c>
      <c r="F363" s="28">
        <v>610</v>
      </c>
      <c r="G363" s="29"/>
      <c r="H363" s="29"/>
      <c r="I363" s="29">
        <v>0</v>
      </c>
      <c r="J363" s="29"/>
      <c r="K363" s="29"/>
      <c r="L363" s="29"/>
      <c r="M363" s="29">
        <f t="shared" si="211"/>
        <v>0</v>
      </c>
      <c r="N363" s="29">
        <f t="shared" si="212"/>
        <v>0</v>
      </c>
      <c r="O363" s="29">
        <f t="shared" si="213"/>
        <v>0</v>
      </c>
    </row>
    <row r="364" spans="1:15" ht="22.5" x14ac:dyDescent="0.2">
      <c r="A364" s="32" t="s">
        <v>346</v>
      </c>
      <c r="B364" s="63">
        <v>6</v>
      </c>
      <c r="C364" s="64">
        <v>3</v>
      </c>
      <c r="D364" s="63">
        <v>0</v>
      </c>
      <c r="E364" s="65">
        <v>0</v>
      </c>
      <c r="F364" s="35"/>
      <c r="G364" s="66">
        <f>G365+G368+G371+G374+G384+G387+G390+G393+G396</f>
        <v>7884.5</v>
      </c>
      <c r="H364" s="66">
        <f t="shared" ref="H364:I364" si="262">H365+H368+H371+H374+H384+H387+H390+H393+H396</f>
        <v>8089.1</v>
      </c>
      <c r="I364" s="66">
        <f t="shared" si="262"/>
        <v>8265.2000000000007</v>
      </c>
      <c r="J364" s="66">
        <f>J393+J368+J396+J379</f>
        <v>958.29394000000002</v>
      </c>
      <c r="K364" s="66">
        <f t="shared" ref="K364:L364" si="263">K393+K368+K396+K379</f>
        <v>121.53794999999998</v>
      </c>
      <c r="L364" s="66">
        <f t="shared" si="263"/>
        <v>123.81634000000001</v>
      </c>
      <c r="M364" s="66">
        <f t="shared" ref="M364:M439" si="264">G364+J364</f>
        <v>8842.7939399999996</v>
      </c>
      <c r="N364" s="66">
        <f t="shared" ref="N364:N439" si="265">H364+K364</f>
        <v>8210.6379500000003</v>
      </c>
      <c r="O364" s="66">
        <f t="shared" ref="O364:O439" si="266">I364+L364</f>
        <v>8389.0163400000001</v>
      </c>
    </row>
    <row r="365" spans="1:15" ht="22.5" x14ac:dyDescent="0.2">
      <c r="A365" s="22" t="s">
        <v>275</v>
      </c>
      <c r="B365" s="25" t="s">
        <v>36</v>
      </c>
      <c r="C365" s="26">
        <v>3</v>
      </c>
      <c r="D365" s="25">
        <v>0</v>
      </c>
      <c r="E365" s="27">
        <v>78730</v>
      </c>
      <c r="F365" s="28"/>
      <c r="G365" s="29">
        <f t="shared" ref="G365:I365" si="267">G366</f>
        <v>48.1</v>
      </c>
      <c r="H365" s="29">
        <f t="shared" si="267"/>
        <v>99.9</v>
      </c>
      <c r="I365" s="29">
        <f t="shared" si="267"/>
        <v>103.9</v>
      </c>
      <c r="J365" s="29"/>
      <c r="K365" s="29"/>
      <c r="L365" s="29"/>
      <c r="M365" s="29">
        <f t="shared" si="264"/>
        <v>48.1</v>
      </c>
      <c r="N365" s="29">
        <f t="shared" si="265"/>
        <v>99.9</v>
      </c>
      <c r="O365" s="29">
        <f t="shared" si="266"/>
        <v>103.9</v>
      </c>
    </row>
    <row r="366" spans="1:15" x14ac:dyDescent="0.2">
      <c r="A366" s="22" t="s">
        <v>40</v>
      </c>
      <c r="B366" s="25" t="s">
        <v>36</v>
      </c>
      <c r="C366" s="26">
        <v>3</v>
      </c>
      <c r="D366" s="25">
        <v>0</v>
      </c>
      <c r="E366" s="27">
        <v>78730</v>
      </c>
      <c r="F366" s="28">
        <v>300</v>
      </c>
      <c r="G366" s="29">
        <f t="shared" ref="G366:I366" si="268">G367</f>
        <v>48.1</v>
      </c>
      <c r="H366" s="29">
        <f t="shared" si="268"/>
        <v>99.9</v>
      </c>
      <c r="I366" s="29">
        <f t="shared" si="268"/>
        <v>103.9</v>
      </c>
      <c r="J366" s="29"/>
      <c r="K366" s="29"/>
      <c r="L366" s="29"/>
      <c r="M366" s="29">
        <f t="shared" si="264"/>
        <v>48.1</v>
      </c>
      <c r="N366" s="29">
        <f t="shared" si="265"/>
        <v>99.9</v>
      </c>
      <c r="O366" s="29">
        <f t="shared" si="266"/>
        <v>103.9</v>
      </c>
    </row>
    <row r="367" spans="1:15" ht="22.5" x14ac:dyDescent="0.2">
      <c r="A367" s="22" t="s">
        <v>44</v>
      </c>
      <c r="B367" s="25" t="s">
        <v>36</v>
      </c>
      <c r="C367" s="26">
        <v>3</v>
      </c>
      <c r="D367" s="25">
        <v>0</v>
      </c>
      <c r="E367" s="27">
        <v>78730</v>
      </c>
      <c r="F367" s="28">
        <v>320</v>
      </c>
      <c r="G367" s="29">
        <v>48.1</v>
      </c>
      <c r="H367" s="29">
        <v>99.9</v>
      </c>
      <c r="I367" s="29">
        <v>103.9</v>
      </c>
      <c r="J367" s="29"/>
      <c r="K367" s="29"/>
      <c r="L367" s="29"/>
      <c r="M367" s="29">
        <f t="shared" si="264"/>
        <v>48.1</v>
      </c>
      <c r="N367" s="29">
        <f t="shared" si="265"/>
        <v>99.9</v>
      </c>
      <c r="O367" s="29">
        <f t="shared" si="266"/>
        <v>103.9</v>
      </c>
    </row>
    <row r="368" spans="1:15" ht="45" x14ac:dyDescent="0.2">
      <c r="A368" s="22" t="s">
        <v>104</v>
      </c>
      <c r="B368" s="25" t="s">
        <v>36</v>
      </c>
      <c r="C368" s="26">
        <v>3</v>
      </c>
      <c r="D368" s="25" t="s">
        <v>2</v>
      </c>
      <c r="E368" s="27" t="s">
        <v>105</v>
      </c>
      <c r="F368" s="28" t="s">
        <v>7</v>
      </c>
      <c r="G368" s="29">
        <f t="shared" ref="G368:I368" si="269">G369</f>
        <v>2757</v>
      </c>
      <c r="H368" s="29">
        <f t="shared" si="269"/>
        <v>2680.9</v>
      </c>
      <c r="I368" s="29">
        <f t="shared" si="269"/>
        <v>2680.9</v>
      </c>
      <c r="J368" s="29">
        <f>J369</f>
        <v>6.0162800000000001</v>
      </c>
      <c r="K368" s="29">
        <f t="shared" ref="K368:L369" si="270">K369</f>
        <v>-13.475440000000001</v>
      </c>
      <c r="L368" s="29">
        <f t="shared" si="270"/>
        <v>-13.73563</v>
      </c>
      <c r="M368" s="29">
        <f t="shared" si="264"/>
        <v>2763.0162799999998</v>
      </c>
      <c r="N368" s="29">
        <f t="shared" si="265"/>
        <v>2667.4245599999999</v>
      </c>
      <c r="O368" s="29">
        <f t="shared" si="266"/>
        <v>2667.16437</v>
      </c>
    </row>
    <row r="369" spans="1:15" ht="22.5" x14ac:dyDescent="0.2">
      <c r="A369" s="22" t="s">
        <v>103</v>
      </c>
      <c r="B369" s="25" t="s">
        <v>36</v>
      </c>
      <c r="C369" s="26">
        <v>3</v>
      </c>
      <c r="D369" s="25" t="s">
        <v>2</v>
      </c>
      <c r="E369" s="27" t="s">
        <v>105</v>
      </c>
      <c r="F369" s="28">
        <v>400</v>
      </c>
      <c r="G369" s="29">
        <f t="shared" ref="G369:I369" si="271">G370</f>
        <v>2757</v>
      </c>
      <c r="H369" s="29">
        <f t="shared" si="271"/>
        <v>2680.9</v>
      </c>
      <c r="I369" s="29">
        <f t="shared" si="271"/>
        <v>2680.9</v>
      </c>
      <c r="J369" s="29">
        <f>J370</f>
        <v>6.0162800000000001</v>
      </c>
      <c r="K369" s="29">
        <f t="shared" si="270"/>
        <v>-13.475440000000001</v>
      </c>
      <c r="L369" s="29">
        <f t="shared" si="270"/>
        <v>-13.73563</v>
      </c>
      <c r="M369" s="29">
        <f t="shared" si="264"/>
        <v>2763.0162799999998</v>
      </c>
      <c r="N369" s="29">
        <f t="shared" si="265"/>
        <v>2667.4245599999999</v>
      </c>
      <c r="O369" s="29">
        <f t="shared" si="266"/>
        <v>2667.16437</v>
      </c>
    </row>
    <row r="370" spans="1:15" x14ac:dyDescent="0.2">
      <c r="A370" s="22" t="s">
        <v>102</v>
      </c>
      <c r="B370" s="25" t="s">
        <v>36</v>
      </c>
      <c r="C370" s="26">
        <v>3</v>
      </c>
      <c r="D370" s="25" t="s">
        <v>2</v>
      </c>
      <c r="E370" s="27" t="s">
        <v>105</v>
      </c>
      <c r="F370" s="28">
        <v>410</v>
      </c>
      <c r="G370" s="29">
        <v>2757</v>
      </c>
      <c r="H370" s="29">
        <v>2680.9</v>
      </c>
      <c r="I370" s="29">
        <v>2680.9</v>
      </c>
      <c r="J370" s="29">
        <v>6.0162800000000001</v>
      </c>
      <c r="K370" s="29">
        <v>-13.475440000000001</v>
      </c>
      <c r="L370" s="29">
        <v>-13.73563</v>
      </c>
      <c r="M370" s="29">
        <f t="shared" si="264"/>
        <v>2763.0162799999998</v>
      </c>
      <c r="N370" s="29">
        <f t="shared" si="265"/>
        <v>2667.4245599999999</v>
      </c>
      <c r="O370" s="29">
        <f t="shared" si="266"/>
        <v>2667.16437</v>
      </c>
    </row>
    <row r="371" spans="1:15" ht="45" x14ac:dyDescent="0.2">
      <c r="A371" s="22" t="s">
        <v>51</v>
      </c>
      <c r="B371" s="25" t="s">
        <v>36</v>
      </c>
      <c r="C371" s="26">
        <v>3</v>
      </c>
      <c r="D371" s="25" t="s">
        <v>2</v>
      </c>
      <c r="E371" s="27" t="s">
        <v>50</v>
      </c>
      <c r="F371" s="28" t="s">
        <v>7</v>
      </c>
      <c r="G371" s="29">
        <f t="shared" ref="G371:I371" si="272">G372</f>
        <v>41.4</v>
      </c>
      <c r="H371" s="29">
        <f t="shared" si="272"/>
        <v>41.4</v>
      </c>
      <c r="I371" s="29">
        <f t="shared" si="272"/>
        <v>41.4</v>
      </c>
      <c r="J371" s="29"/>
      <c r="K371" s="29"/>
      <c r="L371" s="29"/>
      <c r="M371" s="29">
        <f t="shared" si="264"/>
        <v>41.4</v>
      </c>
      <c r="N371" s="29">
        <f t="shared" si="265"/>
        <v>41.4</v>
      </c>
      <c r="O371" s="29">
        <f t="shared" si="266"/>
        <v>41.4</v>
      </c>
    </row>
    <row r="372" spans="1:15" x14ac:dyDescent="0.2">
      <c r="A372" s="22" t="s">
        <v>40</v>
      </c>
      <c r="B372" s="25" t="s">
        <v>36</v>
      </c>
      <c r="C372" s="26">
        <v>3</v>
      </c>
      <c r="D372" s="25" t="s">
        <v>2</v>
      </c>
      <c r="E372" s="27" t="s">
        <v>50</v>
      </c>
      <c r="F372" s="28">
        <v>300</v>
      </c>
      <c r="G372" s="29">
        <f t="shared" ref="G372:I372" si="273">G373</f>
        <v>41.4</v>
      </c>
      <c r="H372" s="29">
        <f t="shared" si="273"/>
        <v>41.4</v>
      </c>
      <c r="I372" s="29">
        <f t="shared" si="273"/>
        <v>41.4</v>
      </c>
      <c r="J372" s="29"/>
      <c r="K372" s="29"/>
      <c r="L372" s="29"/>
      <c r="M372" s="29">
        <f t="shared" si="264"/>
        <v>41.4</v>
      </c>
      <c r="N372" s="29">
        <f t="shared" si="265"/>
        <v>41.4</v>
      </c>
      <c r="O372" s="29">
        <f t="shared" si="266"/>
        <v>41.4</v>
      </c>
    </row>
    <row r="373" spans="1:15" ht="22.5" x14ac:dyDescent="0.2">
      <c r="A373" s="22" t="s">
        <v>44</v>
      </c>
      <c r="B373" s="25" t="s">
        <v>36</v>
      </c>
      <c r="C373" s="26">
        <v>3</v>
      </c>
      <c r="D373" s="25" t="s">
        <v>2</v>
      </c>
      <c r="E373" s="27" t="s">
        <v>50</v>
      </c>
      <c r="F373" s="28">
        <v>320</v>
      </c>
      <c r="G373" s="29">
        <v>41.4</v>
      </c>
      <c r="H373" s="29">
        <v>41.4</v>
      </c>
      <c r="I373" s="29">
        <v>41.4</v>
      </c>
      <c r="J373" s="29"/>
      <c r="K373" s="29"/>
      <c r="L373" s="29"/>
      <c r="M373" s="29">
        <f t="shared" si="264"/>
        <v>41.4</v>
      </c>
      <c r="N373" s="29">
        <f t="shared" si="265"/>
        <v>41.4</v>
      </c>
      <c r="O373" s="29">
        <f t="shared" si="266"/>
        <v>41.4</v>
      </c>
    </row>
    <row r="374" spans="1:15" x14ac:dyDescent="0.2">
      <c r="A374" s="22" t="s">
        <v>46</v>
      </c>
      <c r="B374" s="25" t="s">
        <v>36</v>
      </c>
      <c r="C374" s="26">
        <v>3</v>
      </c>
      <c r="D374" s="25" t="s">
        <v>2</v>
      </c>
      <c r="E374" s="27">
        <v>80540</v>
      </c>
      <c r="F374" s="28"/>
      <c r="G374" s="29">
        <f>G375+G377</f>
        <v>90.8</v>
      </c>
      <c r="H374" s="29">
        <f t="shared" ref="H374:I374" si="274">H375+H377</f>
        <v>90.8</v>
      </c>
      <c r="I374" s="29">
        <f t="shared" si="274"/>
        <v>90.8</v>
      </c>
      <c r="J374" s="29"/>
      <c r="K374" s="29"/>
      <c r="L374" s="29"/>
      <c r="M374" s="29">
        <f t="shared" si="264"/>
        <v>90.8</v>
      </c>
      <c r="N374" s="29">
        <f t="shared" si="265"/>
        <v>90.8</v>
      </c>
      <c r="O374" s="29">
        <f t="shared" si="266"/>
        <v>90.8</v>
      </c>
    </row>
    <row r="375" spans="1:15" ht="22.5" x14ac:dyDescent="0.2">
      <c r="A375" s="22" t="s">
        <v>14</v>
      </c>
      <c r="B375" s="25" t="s">
        <v>36</v>
      </c>
      <c r="C375" s="26">
        <v>3</v>
      </c>
      <c r="D375" s="25" t="s">
        <v>2</v>
      </c>
      <c r="E375" s="27" t="s">
        <v>45</v>
      </c>
      <c r="F375" s="28">
        <v>200</v>
      </c>
      <c r="G375" s="29">
        <f>G376</f>
        <v>79</v>
      </c>
      <c r="H375" s="29">
        <f t="shared" ref="H375:I375" si="275">H376</f>
        <v>79</v>
      </c>
      <c r="I375" s="29">
        <f t="shared" si="275"/>
        <v>79</v>
      </c>
      <c r="J375" s="29"/>
      <c r="K375" s="29"/>
      <c r="L375" s="29"/>
      <c r="M375" s="29">
        <f t="shared" si="264"/>
        <v>79</v>
      </c>
      <c r="N375" s="29">
        <f t="shared" si="265"/>
        <v>79</v>
      </c>
      <c r="O375" s="29">
        <f t="shared" si="266"/>
        <v>79</v>
      </c>
    </row>
    <row r="376" spans="1:15" ht="22.5" x14ac:dyDescent="0.2">
      <c r="A376" s="22" t="s">
        <v>13</v>
      </c>
      <c r="B376" s="25" t="s">
        <v>36</v>
      </c>
      <c r="C376" s="26">
        <v>3</v>
      </c>
      <c r="D376" s="25" t="s">
        <v>2</v>
      </c>
      <c r="E376" s="27" t="s">
        <v>45</v>
      </c>
      <c r="F376" s="28">
        <v>240</v>
      </c>
      <c r="G376" s="29">
        <v>79</v>
      </c>
      <c r="H376" s="29">
        <v>79</v>
      </c>
      <c r="I376" s="29">
        <v>79</v>
      </c>
      <c r="J376" s="29"/>
      <c r="K376" s="29"/>
      <c r="L376" s="29"/>
      <c r="M376" s="29">
        <f t="shared" si="264"/>
        <v>79</v>
      </c>
      <c r="N376" s="29">
        <f t="shared" si="265"/>
        <v>79</v>
      </c>
      <c r="O376" s="29">
        <f t="shared" si="266"/>
        <v>79</v>
      </c>
    </row>
    <row r="377" spans="1:15" x14ac:dyDescent="0.2">
      <c r="A377" s="22" t="s">
        <v>40</v>
      </c>
      <c r="B377" s="25" t="s">
        <v>36</v>
      </c>
      <c r="C377" s="26">
        <v>3</v>
      </c>
      <c r="D377" s="25" t="s">
        <v>2</v>
      </c>
      <c r="E377" s="27" t="s">
        <v>45</v>
      </c>
      <c r="F377" s="28">
        <v>300</v>
      </c>
      <c r="G377" s="29">
        <f>G378</f>
        <v>11.8</v>
      </c>
      <c r="H377" s="29">
        <f t="shared" ref="H377:I377" si="276">H378</f>
        <v>11.8</v>
      </c>
      <c r="I377" s="29">
        <f t="shared" si="276"/>
        <v>11.8</v>
      </c>
      <c r="J377" s="29"/>
      <c r="K377" s="29"/>
      <c r="L377" s="29"/>
      <c r="M377" s="29">
        <f t="shared" si="264"/>
        <v>11.8</v>
      </c>
      <c r="N377" s="29">
        <f t="shared" si="265"/>
        <v>11.8</v>
      </c>
      <c r="O377" s="29">
        <f t="shared" si="266"/>
        <v>11.8</v>
      </c>
    </row>
    <row r="378" spans="1:15" ht="22.5" x14ac:dyDescent="0.2">
      <c r="A378" s="22" t="s">
        <v>44</v>
      </c>
      <c r="B378" s="25" t="s">
        <v>36</v>
      </c>
      <c r="C378" s="26">
        <v>3</v>
      </c>
      <c r="D378" s="25" t="s">
        <v>2</v>
      </c>
      <c r="E378" s="27" t="s">
        <v>45</v>
      </c>
      <c r="F378" s="28">
        <v>320</v>
      </c>
      <c r="G378" s="29">
        <v>11.8</v>
      </c>
      <c r="H378" s="29">
        <v>11.8</v>
      </c>
      <c r="I378" s="29">
        <v>11.8</v>
      </c>
      <c r="J378" s="29"/>
      <c r="K378" s="29"/>
      <c r="L378" s="29"/>
      <c r="M378" s="29">
        <f t="shared" si="264"/>
        <v>11.8</v>
      </c>
      <c r="N378" s="29">
        <f t="shared" si="265"/>
        <v>11.8</v>
      </c>
      <c r="O378" s="29">
        <f t="shared" si="266"/>
        <v>11.8</v>
      </c>
    </row>
    <row r="379" spans="1:15" ht="22.5" x14ac:dyDescent="0.2">
      <c r="A379" s="22" t="s">
        <v>402</v>
      </c>
      <c r="B379" s="25" t="s">
        <v>36</v>
      </c>
      <c r="C379" s="26">
        <v>3</v>
      </c>
      <c r="D379" s="25" t="s">
        <v>2</v>
      </c>
      <c r="E379" s="27">
        <v>80790</v>
      </c>
      <c r="F379" s="28"/>
      <c r="G379" s="29">
        <f>G380+G382</f>
        <v>0</v>
      </c>
      <c r="H379" s="29">
        <f t="shared" ref="H379:I379" si="277">H380+H382</f>
        <v>0</v>
      </c>
      <c r="I379" s="29">
        <f t="shared" si="277"/>
        <v>0</v>
      </c>
      <c r="J379" s="29">
        <f>J380+J382</f>
        <v>120.72193999999999</v>
      </c>
      <c r="K379" s="29">
        <f t="shared" ref="K379:L379" si="278">K380+K382</f>
        <v>0</v>
      </c>
      <c r="L379" s="29">
        <f t="shared" si="278"/>
        <v>0</v>
      </c>
      <c r="M379" s="29">
        <f>G379+J379</f>
        <v>120.72193999999999</v>
      </c>
      <c r="N379" s="29">
        <f t="shared" ref="N379:N383" si="279">H379+K379</f>
        <v>0</v>
      </c>
      <c r="O379" s="29">
        <f t="shared" ref="O379:O383" si="280">I379+L379</f>
        <v>0</v>
      </c>
    </row>
    <row r="380" spans="1:15" ht="22.5" x14ac:dyDescent="0.2">
      <c r="A380" s="22" t="s">
        <v>14</v>
      </c>
      <c r="B380" s="25" t="s">
        <v>36</v>
      </c>
      <c r="C380" s="26">
        <v>3</v>
      </c>
      <c r="D380" s="25" t="s">
        <v>2</v>
      </c>
      <c r="E380" s="27">
        <v>80790</v>
      </c>
      <c r="F380" s="28">
        <v>200</v>
      </c>
      <c r="G380" s="29">
        <f>G381</f>
        <v>0</v>
      </c>
      <c r="H380" s="29">
        <f t="shared" ref="H380:I380" si="281">H381</f>
        <v>0</v>
      </c>
      <c r="I380" s="29">
        <f t="shared" si="281"/>
        <v>0</v>
      </c>
      <c r="J380" s="29">
        <f>J381</f>
        <v>100.61201</v>
      </c>
      <c r="K380" s="29">
        <f t="shared" ref="K380:L380" si="282">K381</f>
        <v>0</v>
      </c>
      <c r="L380" s="29">
        <f t="shared" si="282"/>
        <v>0</v>
      </c>
      <c r="M380" s="29">
        <f t="shared" si="264"/>
        <v>100.61201</v>
      </c>
      <c r="N380" s="29">
        <f t="shared" si="279"/>
        <v>0</v>
      </c>
      <c r="O380" s="29">
        <f t="shared" si="280"/>
        <v>0</v>
      </c>
    </row>
    <row r="381" spans="1:15" ht="22.5" x14ac:dyDescent="0.2">
      <c r="A381" s="22" t="s">
        <v>13</v>
      </c>
      <c r="B381" s="25" t="s">
        <v>36</v>
      </c>
      <c r="C381" s="26">
        <v>3</v>
      </c>
      <c r="D381" s="25" t="s">
        <v>2</v>
      </c>
      <c r="E381" s="27">
        <v>80790</v>
      </c>
      <c r="F381" s="28">
        <v>240</v>
      </c>
      <c r="G381" s="29">
        <v>0</v>
      </c>
      <c r="H381" s="29">
        <v>0</v>
      </c>
      <c r="I381" s="29">
        <v>0</v>
      </c>
      <c r="J381" s="29">
        <v>100.61201</v>
      </c>
      <c r="K381" s="29">
        <v>0</v>
      </c>
      <c r="L381" s="29">
        <v>0</v>
      </c>
      <c r="M381" s="29">
        <f t="shared" si="264"/>
        <v>100.61201</v>
      </c>
      <c r="N381" s="29">
        <f t="shared" si="279"/>
        <v>0</v>
      </c>
      <c r="O381" s="29">
        <f t="shared" si="280"/>
        <v>0</v>
      </c>
    </row>
    <row r="382" spans="1:15" x14ac:dyDescent="0.2">
      <c r="A382" s="22" t="s">
        <v>40</v>
      </c>
      <c r="B382" s="25" t="s">
        <v>36</v>
      </c>
      <c r="C382" s="26">
        <v>3</v>
      </c>
      <c r="D382" s="25" t="s">
        <v>2</v>
      </c>
      <c r="E382" s="27">
        <v>80790</v>
      </c>
      <c r="F382" s="28">
        <v>300</v>
      </c>
      <c r="G382" s="29">
        <f>G383</f>
        <v>0</v>
      </c>
      <c r="H382" s="29">
        <f t="shared" ref="H382:I382" si="283">H383</f>
        <v>0</v>
      </c>
      <c r="I382" s="29">
        <f t="shared" si="283"/>
        <v>0</v>
      </c>
      <c r="J382" s="29">
        <f>J383</f>
        <v>20.109929999999999</v>
      </c>
      <c r="K382" s="29">
        <f t="shared" ref="K382:L382" si="284">K383</f>
        <v>0</v>
      </c>
      <c r="L382" s="29">
        <f t="shared" si="284"/>
        <v>0</v>
      </c>
      <c r="M382" s="29">
        <f t="shared" si="264"/>
        <v>20.109929999999999</v>
      </c>
      <c r="N382" s="29">
        <f t="shared" si="279"/>
        <v>0</v>
      </c>
      <c r="O382" s="29">
        <f t="shared" si="280"/>
        <v>0</v>
      </c>
    </row>
    <row r="383" spans="1:15" x14ac:dyDescent="0.2">
      <c r="A383" s="22" t="s">
        <v>403</v>
      </c>
      <c r="B383" s="25" t="s">
        <v>36</v>
      </c>
      <c r="C383" s="26">
        <v>3</v>
      </c>
      <c r="D383" s="25" t="s">
        <v>2</v>
      </c>
      <c r="E383" s="27">
        <v>80790</v>
      </c>
      <c r="F383" s="28">
        <v>360</v>
      </c>
      <c r="G383" s="29">
        <v>0</v>
      </c>
      <c r="H383" s="29">
        <v>0</v>
      </c>
      <c r="I383" s="29">
        <v>0</v>
      </c>
      <c r="J383" s="29">
        <v>20.109929999999999</v>
      </c>
      <c r="K383" s="29">
        <v>0</v>
      </c>
      <c r="L383" s="29">
        <v>0</v>
      </c>
      <c r="M383" s="29">
        <f t="shared" si="264"/>
        <v>20.109929999999999</v>
      </c>
      <c r="N383" s="29">
        <f t="shared" si="279"/>
        <v>0</v>
      </c>
      <c r="O383" s="29">
        <f t="shared" si="280"/>
        <v>0</v>
      </c>
    </row>
    <row r="384" spans="1:15" ht="56.25" x14ac:dyDescent="0.2">
      <c r="A384" s="22" t="s">
        <v>349</v>
      </c>
      <c r="B384" s="25">
        <v>6</v>
      </c>
      <c r="C384" s="26">
        <v>3</v>
      </c>
      <c r="D384" s="25" t="s">
        <v>2</v>
      </c>
      <c r="E384" s="27">
        <v>87010</v>
      </c>
      <c r="F384" s="28"/>
      <c r="G384" s="29">
        <f t="shared" ref="G384:I385" si="285">G385</f>
        <v>100</v>
      </c>
      <c r="H384" s="29">
        <f t="shared" si="285"/>
        <v>0</v>
      </c>
      <c r="I384" s="29">
        <f t="shared" si="285"/>
        <v>100</v>
      </c>
      <c r="J384" s="29"/>
      <c r="K384" s="29"/>
      <c r="L384" s="29"/>
      <c r="M384" s="29">
        <f t="shared" si="264"/>
        <v>100</v>
      </c>
      <c r="N384" s="29">
        <f t="shared" si="265"/>
        <v>0</v>
      </c>
      <c r="O384" s="29">
        <f t="shared" si="266"/>
        <v>100</v>
      </c>
    </row>
    <row r="385" spans="1:15" x14ac:dyDescent="0.2">
      <c r="A385" s="22" t="s">
        <v>40</v>
      </c>
      <c r="B385" s="25">
        <v>6</v>
      </c>
      <c r="C385" s="26">
        <v>3</v>
      </c>
      <c r="D385" s="25" t="s">
        <v>2</v>
      </c>
      <c r="E385" s="27">
        <v>87010</v>
      </c>
      <c r="F385" s="28">
        <v>300</v>
      </c>
      <c r="G385" s="29">
        <f>G386</f>
        <v>100</v>
      </c>
      <c r="H385" s="29">
        <f t="shared" si="285"/>
        <v>0</v>
      </c>
      <c r="I385" s="29">
        <f t="shared" si="285"/>
        <v>100</v>
      </c>
      <c r="J385" s="29"/>
      <c r="K385" s="29"/>
      <c r="L385" s="29"/>
      <c r="M385" s="29">
        <f t="shared" si="264"/>
        <v>100</v>
      </c>
      <c r="N385" s="29">
        <f t="shared" si="265"/>
        <v>0</v>
      </c>
      <c r="O385" s="29">
        <f t="shared" si="266"/>
        <v>100</v>
      </c>
    </row>
    <row r="386" spans="1:15" x14ac:dyDescent="0.2">
      <c r="A386" s="22" t="s">
        <v>42</v>
      </c>
      <c r="B386" s="25">
        <v>6</v>
      </c>
      <c r="C386" s="26">
        <v>3</v>
      </c>
      <c r="D386" s="25" t="s">
        <v>2</v>
      </c>
      <c r="E386" s="27">
        <v>87010</v>
      </c>
      <c r="F386" s="28">
        <v>310</v>
      </c>
      <c r="G386" s="29">
        <v>100</v>
      </c>
      <c r="H386" s="29">
        <v>0</v>
      </c>
      <c r="I386" s="29">
        <v>100</v>
      </c>
      <c r="J386" s="29"/>
      <c r="K386" s="29"/>
      <c r="L386" s="29"/>
      <c r="M386" s="29">
        <f t="shared" si="264"/>
        <v>100</v>
      </c>
      <c r="N386" s="29">
        <f t="shared" si="265"/>
        <v>0</v>
      </c>
      <c r="O386" s="29">
        <f t="shared" si="266"/>
        <v>100</v>
      </c>
    </row>
    <row r="387" spans="1:15" ht="56.25" x14ac:dyDescent="0.2">
      <c r="A387" s="22" t="s">
        <v>43</v>
      </c>
      <c r="B387" s="25" t="s">
        <v>36</v>
      </c>
      <c r="C387" s="26">
        <v>3</v>
      </c>
      <c r="D387" s="25" t="s">
        <v>2</v>
      </c>
      <c r="E387" s="27" t="s">
        <v>41</v>
      </c>
      <c r="F387" s="28" t="s">
        <v>7</v>
      </c>
      <c r="G387" s="29">
        <f t="shared" ref="G387:I387" si="286">G388</f>
        <v>70</v>
      </c>
      <c r="H387" s="29">
        <f t="shared" si="286"/>
        <v>70</v>
      </c>
      <c r="I387" s="29">
        <f t="shared" si="286"/>
        <v>70</v>
      </c>
      <c r="J387" s="29"/>
      <c r="K387" s="29"/>
      <c r="L387" s="29"/>
      <c r="M387" s="29">
        <f t="shared" si="264"/>
        <v>70</v>
      </c>
      <c r="N387" s="29">
        <f t="shared" si="265"/>
        <v>70</v>
      </c>
      <c r="O387" s="29">
        <f t="shared" si="266"/>
        <v>70</v>
      </c>
    </row>
    <row r="388" spans="1:15" x14ac:dyDescent="0.2">
      <c r="A388" s="22" t="s">
        <v>40</v>
      </c>
      <c r="B388" s="25" t="s">
        <v>36</v>
      </c>
      <c r="C388" s="26">
        <v>3</v>
      </c>
      <c r="D388" s="25" t="s">
        <v>2</v>
      </c>
      <c r="E388" s="27" t="s">
        <v>41</v>
      </c>
      <c r="F388" s="28">
        <v>300</v>
      </c>
      <c r="G388" s="29">
        <f t="shared" ref="G388:I388" si="287">G389</f>
        <v>70</v>
      </c>
      <c r="H388" s="29">
        <f t="shared" si="287"/>
        <v>70</v>
      </c>
      <c r="I388" s="29">
        <f t="shared" si="287"/>
        <v>70</v>
      </c>
      <c r="J388" s="29"/>
      <c r="K388" s="29"/>
      <c r="L388" s="29"/>
      <c r="M388" s="29">
        <f t="shared" si="264"/>
        <v>70</v>
      </c>
      <c r="N388" s="29">
        <f t="shared" si="265"/>
        <v>70</v>
      </c>
      <c r="O388" s="29">
        <f t="shared" si="266"/>
        <v>70</v>
      </c>
    </row>
    <row r="389" spans="1:15" x14ac:dyDescent="0.2">
      <c r="A389" s="22" t="s">
        <v>42</v>
      </c>
      <c r="B389" s="25" t="s">
        <v>36</v>
      </c>
      <c r="C389" s="26">
        <v>3</v>
      </c>
      <c r="D389" s="25" t="s">
        <v>2</v>
      </c>
      <c r="E389" s="27" t="s">
        <v>41</v>
      </c>
      <c r="F389" s="28">
        <v>310</v>
      </c>
      <c r="G389" s="29">
        <v>70</v>
      </c>
      <c r="H389" s="29">
        <v>70</v>
      </c>
      <c r="I389" s="29">
        <v>70</v>
      </c>
      <c r="J389" s="29"/>
      <c r="K389" s="29"/>
      <c r="L389" s="29"/>
      <c r="M389" s="29">
        <f t="shared" si="264"/>
        <v>70</v>
      </c>
      <c r="N389" s="29">
        <f t="shared" si="265"/>
        <v>70</v>
      </c>
      <c r="O389" s="29">
        <f t="shared" si="266"/>
        <v>70</v>
      </c>
    </row>
    <row r="390" spans="1:15" x14ac:dyDescent="0.2">
      <c r="A390" s="22" t="s">
        <v>272</v>
      </c>
      <c r="B390" s="25" t="s">
        <v>36</v>
      </c>
      <c r="C390" s="26">
        <v>3</v>
      </c>
      <c r="D390" s="25" t="s">
        <v>2</v>
      </c>
      <c r="E390" s="27" t="s">
        <v>53</v>
      </c>
      <c r="F390" s="28" t="s">
        <v>7</v>
      </c>
      <c r="G390" s="29">
        <f t="shared" ref="G390:I390" si="288">G391</f>
        <v>2000</v>
      </c>
      <c r="H390" s="29">
        <f t="shared" si="288"/>
        <v>2000</v>
      </c>
      <c r="I390" s="29">
        <f t="shared" si="288"/>
        <v>2000</v>
      </c>
      <c r="J390" s="29"/>
      <c r="K390" s="29"/>
      <c r="L390" s="29"/>
      <c r="M390" s="29">
        <f t="shared" si="264"/>
        <v>2000</v>
      </c>
      <c r="N390" s="29">
        <f t="shared" si="265"/>
        <v>2000</v>
      </c>
      <c r="O390" s="29">
        <f t="shared" si="266"/>
        <v>2000</v>
      </c>
    </row>
    <row r="391" spans="1:15" x14ac:dyDescent="0.2">
      <c r="A391" s="22" t="s">
        <v>40</v>
      </c>
      <c r="B391" s="25" t="s">
        <v>36</v>
      </c>
      <c r="C391" s="26">
        <v>3</v>
      </c>
      <c r="D391" s="25" t="s">
        <v>2</v>
      </c>
      <c r="E391" s="27" t="s">
        <v>53</v>
      </c>
      <c r="F391" s="28">
        <v>300</v>
      </c>
      <c r="G391" s="29">
        <f t="shared" ref="G391:I391" si="289">G392</f>
        <v>2000</v>
      </c>
      <c r="H391" s="29">
        <f t="shared" si="289"/>
        <v>2000</v>
      </c>
      <c r="I391" s="29">
        <f t="shared" si="289"/>
        <v>2000</v>
      </c>
      <c r="J391" s="29"/>
      <c r="K391" s="29"/>
      <c r="L391" s="29"/>
      <c r="M391" s="29">
        <f t="shared" si="264"/>
        <v>2000</v>
      </c>
      <c r="N391" s="29">
        <f t="shared" si="265"/>
        <v>2000</v>
      </c>
      <c r="O391" s="29">
        <f t="shared" si="266"/>
        <v>2000</v>
      </c>
    </row>
    <row r="392" spans="1:15" ht="22.5" x14ac:dyDescent="0.2">
      <c r="A392" s="22" t="s">
        <v>44</v>
      </c>
      <c r="B392" s="25" t="s">
        <v>36</v>
      </c>
      <c r="C392" s="26">
        <v>3</v>
      </c>
      <c r="D392" s="25" t="s">
        <v>2</v>
      </c>
      <c r="E392" s="27" t="s">
        <v>53</v>
      </c>
      <c r="F392" s="28">
        <v>320</v>
      </c>
      <c r="G392" s="29">
        <v>2000</v>
      </c>
      <c r="H392" s="29">
        <v>2000</v>
      </c>
      <c r="I392" s="29">
        <v>2000</v>
      </c>
      <c r="J392" s="29"/>
      <c r="K392" s="29"/>
      <c r="L392" s="29"/>
      <c r="M392" s="29">
        <f t="shared" si="264"/>
        <v>2000</v>
      </c>
      <c r="N392" s="29">
        <f t="shared" si="265"/>
        <v>2000</v>
      </c>
      <c r="O392" s="29">
        <f t="shared" si="266"/>
        <v>2000</v>
      </c>
    </row>
    <row r="393" spans="1:15" x14ac:dyDescent="0.2">
      <c r="A393" s="22" t="s">
        <v>48</v>
      </c>
      <c r="B393" s="25" t="s">
        <v>36</v>
      </c>
      <c r="C393" s="26">
        <v>3</v>
      </c>
      <c r="D393" s="25" t="s">
        <v>2</v>
      </c>
      <c r="E393" s="27" t="s">
        <v>49</v>
      </c>
      <c r="F393" s="28" t="s">
        <v>7</v>
      </c>
      <c r="G393" s="29">
        <f t="shared" ref="G393:I393" si="290">G394</f>
        <v>556.6</v>
      </c>
      <c r="H393" s="29">
        <f t="shared" si="290"/>
        <v>768.6</v>
      </c>
      <c r="I393" s="29">
        <f t="shared" si="290"/>
        <v>834.8</v>
      </c>
      <c r="J393" s="29">
        <f>J394</f>
        <v>837.58999999999992</v>
      </c>
      <c r="K393" s="29"/>
      <c r="L393" s="29"/>
      <c r="M393" s="29">
        <f t="shared" si="264"/>
        <v>1394.19</v>
      </c>
      <c r="N393" s="29">
        <f t="shared" si="265"/>
        <v>768.6</v>
      </c>
      <c r="O393" s="29">
        <f t="shared" si="266"/>
        <v>834.8</v>
      </c>
    </row>
    <row r="394" spans="1:15" x14ac:dyDescent="0.2">
      <c r="A394" s="22" t="s">
        <v>40</v>
      </c>
      <c r="B394" s="25" t="s">
        <v>36</v>
      </c>
      <c r="C394" s="26">
        <v>3</v>
      </c>
      <c r="D394" s="25" t="s">
        <v>2</v>
      </c>
      <c r="E394" s="27" t="s">
        <v>49</v>
      </c>
      <c r="F394" s="28">
        <v>300</v>
      </c>
      <c r="G394" s="29">
        <f t="shared" ref="G394:I394" si="291">G395</f>
        <v>556.6</v>
      </c>
      <c r="H394" s="29">
        <f t="shared" si="291"/>
        <v>768.6</v>
      </c>
      <c r="I394" s="29">
        <f t="shared" si="291"/>
        <v>834.8</v>
      </c>
      <c r="J394" s="29">
        <f>J395</f>
        <v>837.58999999999992</v>
      </c>
      <c r="K394" s="29"/>
      <c r="L394" s="29"/>
      <c r="M394" s="29">
        <f t="shared" si="264"/>
        <v>1394.19</v>
      </c>
      <c r="N394" s="29">
        <f t="shared" si="265"/>
        <v>768.6</v>
      </c>
      <c r="O394" s="29">
        <f t="shared" si="266"/>
        <v>834.8</v>
      </c>
    </row>
    <row r="395" spans="1:15" ht="22.5" x14ac:dyDescent="0.2">
      <c r="A395" s="22" t="s">
        <v>44</v>
      </c>
      <c r="B395" s="25" t="s">
        <v>36</v>
      </c>
      <c r="C395" s="26">
        <v>3</v>
      </c>
      <c r="D395" s="25" t="s">
        <v>2</v>
      </c>
      <c r="E395" s="27" t="s">
        <v>49</v>
      </c>
      <c r="F395" s="28">
        <v>320</v>
      </c>
      <c r="G395" s="29">
        <v>556.6</v>
      </c>
      <c r="H395" s="29">
        <v>768.6</v>
      </c>
      <c r="I395" s="29">
        <v>834.8</v>
      </c>
      <c r="J395" s="29">
        <f>864.01186-26.42186</f>
        <v>837.58999999999992</v>
      </c>
      <c r="K395" s="29"/>
      <c r="L395" s="29"/>
      <c r="M395" s="29">
        <f t="shared" si="264"/>
        <v>1394.19</v>
      </c>
      <c r="N395" s="29">
        <f t="shared" si="265"/>
        <v>768.6</v>
      </c>
      <c r="O395" s="29">
        <f t="shared" si="266"/>
        <v>834.8</v>
      </c>
    </row>
    <row r="396" spans="1:15" ht="33.75" x14ac:dyDescent="0.2">
      <c r="A396" s="22" t="s">
        <v>265</v>
      </c>
      <c r="B396" s="25" t="s">
        <v>36</v>
      </c>
      <c r="C396" s="26">
        <v>3</v>
      </c>
      <c r="D396" s="25" t="s">
        <v>2</v>
      </c>
      <c r="E396" s="27" t="s">
        <v>101</v>
      </c>
      <c r="F396" s="28" t="s">
        <v>7</v>
      </c>
      <c r="G396" s="29">
        <f t="shared" ref="G396:I396" si="292">G397</f>
        <v>2220.6</v>
      </c>
      <c r="H396" s="29">
        <f t="shared" si="292"/>
        <v>2337.5</v>
      </c>
      <c r="I396" s="29">
        <f t="shared" si="292"/>
        <v>2343.4</v>
      </c>
      <c r="J396" s="29">
        <f>J397</f>
        <v>-6.0342799999999999</v>
      </c>
      <c r="K396" s="29">
        <f t="shared" ref="K396:L397" si="293">K397</f>
        <v>135.01338999999999</v>
      </c>
      <c r="L396" s="29">
        <f t="shared" si="293"/>
        <v>137.55197000000001</v>
      </c>
      <c r="M396" s="29">
        <f t="shared" si="264"/>
        <v>2214.5657200000001</v>
      </c>
      <c r="N396" s="29">
        <f t="shared" si="265"/>
        <v>2472.5133900000001</v>
      </c>
      <c r="O396" s="29">
        <f t="shared" si="266"/>
        <v>2480.9519700000001</v>
      </c>
    </row>
    <row r="397" spans="1:15" ht="22.5" x14ac:dyDescent="0.2">
      <c r="A397" s="22" t="s">
        <v>103</v>
      </c>
      <c r="B397" s="25" t="s">
        <v>36</v>
      </c>
      <c r="C397" s="26">
        <v>3</v>
      </c>
      <c r="D397" s="25" t="s">
        <v>2</v>
      </c>
      <c r="E397" s="27" t="s">
        <v>101</v>
      </c>
      <c r="F397" s="28">
        <v>400</v>
      </c>
      <c r="G397" s="29">
        <f t="shared" ref="G397:I397" si="294">G398</f>
        <v>2220.6</v>
      </c>
      <c r="H397" s="29">
        <f t="shared" si="294"/>
        <v>2337.5</v>
      </c>
      <c r="I397" s="29">
        <f t="shared" si="294"/>
        <v>2343.4</v>
      </c>
      <c r="J397" s="29">
        <f>J398</f>
        <v>-6.0342799999999999</v>
      </c>
      <c r="K397" s="29">
        <f t="shared" si="293"/>
        <v>135.01338999999999</v>
      </c>
      <c r="L397" s="29">
        <f t="shared" si="293"/>
        <v>137.55197000000001</v>
      </c>
      <c r="M397" s="29">
        <f t="shared" si="264"/>
        <v>2214.5657200000001</v>
      </c>
      <c r="N397" s="29">
        <f t="shared" si="265"/>
        <v>2472.5133900000001</v>
      </c>
      <c r="O397" s="29">
        <f t="shared" si="266"/>
        <v>2480.9519700000001</v>
      </c>
    </row>
    <row r="398" spans="1:15" x14ac:dyDescent="0.2">
      <c r="A398" s="22" t="s">
        <v>102</v>
      </c>
      <c r="B398" s="25" t="s">
        <v>36</v>
      </c>
      <c r="C398" s="26">
        <v>3</v>
      </c>
      <c r="D398" s="25" t="s">
        <v>2</v>
      </c>
      <c r="E398" s="27" t="s">
        <v>101</v>
      </c>
      <c r="F398" s="28">
        <v>410</v>
      </c>
      <c r="G398" s="29">
        <v>2220.6</v>
      </c>
      <c r="H398" s="29">
        <v>2337.5</v>
      </c>
      <c r="I398" s="29">
        <v>2343.4</v>
      </c>
      <c r="J398" s="29">
        <v>-6.0342799999999999</v>
      </c>
      <c r="K398" s="29">
        <v>135.01338999999999</v>
      </c>
      <c r="L398" s="29">
        <v>137.55197000000001</v>
      </c>
      <c r="M398" s="29">
        <f t="shared" si="264"/>
        <v>2214.5657200000001</v>
      </c>
      <c r="N398" s="29">
        <f t="shared" si="265"/>
        <v>2472.5133900000001</v>
      </c>
      <c r="O398" s="29">
        <f t="shared" si="266"/>
        <v>2480.9519700000001</v>
      </c>
    </row>
    <row r="399" spans="1:15" ht="37.5" customHeight="1" x14ac:dyDescent="0.2">
      <c r="A399" s="32" t="s">
        <v>389</v>
      </c>
      <c r="B399" s="63">
        <v>7</v>
      </c>
      <c r="C399" s="64">
        <v>0</v>
      </c>
      <c r="D399" s="63">
        <v>0</v>
      </c>
      <c r="E399" s="65">
        <v>0</v>
      </c>
      <c r="F399" s="35"/>
      <c r="G399" s="66"/>
      <c r="H399" s="66"/>
      <c r="I399" s="66"/>
      <c r="J399" s="66">
        <f>J400</f>
        <v>5789.7743799999998</v>
      </c>
      <c r="K399" s="66">
        <f t="shared" ref="K399:L399" si="295">K400</f>
        <v>5848.2569100000001</v>
      </c>
      <c r="L399" s="66">
        <f t="shared" si="295"/>
        <v>6097.3766100000003</v>
      </c>
      <c r="M399" s="66">
        <f>G399+J399</f>
        <v>5789.7743799999998</v>
      </c>
      <c r="N399" s="66">
        <f t="shared" si="265"/>
        <v>5848.2569100000001</v>
      </c>
      <c r="O399" s="66">
        <f t="shared" si="266"/>
        <v>6097.3766100000003</v>
      </c>
    </row>
    <row r="400" spans="1:15" ht="26.25" customHeight="1" x14ac:dyDescent="0.2">
      <c r="A400" s="30" t="s">
        <v>392</v>
      </c>
      <c r="B400" s="25">
        <v>7</v>
      </c>
      <c r="C400" s="26">
        <v>0</v>
      </c>
      <c r="D400" s="25" t="s">
        <v>391</v>
      </c>
      <c r="E400" s="27"/>
      <c r="F400" s="28"/>
      <c r="G400" s="29"/>
      <c r="H400" s="29"/>
      <c r="I400" s="29"/>
      <c r="J400" s="29">
        <f>J401</f>
        <v>5789.7743799999998</v>
      </c>
      <c r="K400" s="29">
        <f t="shared" ref="K400:L400" si="296">K401</f>
        <v>5848.2569100000001</v>
      </c>
      <c r="L400" s="29">
        <f t="shared" si="296"/>
        <v>6097.3766100000003</v>
      </c>
      <c r="M400" s="29">
        <f t="shared" ref="M400:M405" si="297">G400+J400</f>
        <v>5789.7743799999998</v>
      </c>
      <c r="N400" s="29">
        <f t="shared" ref="N400:N405" si="298">H400+K400</f>
        <v>5848.2569100000001</v>
      </c>
      <c r="O400" s="29">
        <f t="shared" ref="O400:O405" si="299">I400+L400</f>
        <v>6097.3766100000003</v>
      </c>
    </row>
    <row r="401" spans="1:15" ht="19.5" customHeight="1" x14ac:dyDescent="0.2">
      <c r="A401" s="68" t="s">
        <v>390</v>
      </c>
      <c r="B401" s="25">
        <v>7</v>
      </c>
      <c r="C401" s="26">
        <v>0</v>
      </c>
      <c r="D401" s="25" t="s">
        <v>391</v>
      </c>
      <c r="E401" s="27">
        <v>55550</v>
      </c>
      <c r="F401" s="28"/>
      <c r="G401" s="29"/>
      <c r="H401" s="29"/>
      <c r="I401" s="29"/>
      <c r="J401" s="29">
        <f>J402+J404</f>
        <v>5789.7743799999998</v>
      </c>
      <c r="K401" s="29">
        <f t="shared" ref="K401:L401" si="300">K402+K404</f>
        <v>5848.2569100000001</v>
      </c>
      <c r="L401" s="29">
        <f t="shared" si="300"/>
        <v>6097.3766100000003</v>
      </c>
      <c r="M401" s="29">
        <f t="shared" si="297"/>
        <v>5789.7743799999998</v>
      </c>
      <c r="N401" s="29">
        <f t="shared" si="298"/>
        <v>5848.2569100000001</v>
      </c>
      <c r="O401" s="29">
        <f t="shared" si="299"/>
        <v>6097.3766100000003</v>
      </c>
    </row>
    <row r="402" spans="1:15" ht="25.5" customHeight="1" x14ac:dyDescent="0.2">
      <c r="A402" s="33" t="s">
        <v>14</v>
      </c>
      <c r="B402" s="25">
        <v>7</v>
      </c>
      <c r="C402" s="26">
        <v>0</v>
      </c>
      <c r="D402" s="25" t="s">
        <v>391</v>
      </c>
      <c r="E402" s="27">
        <v>55550</v>
      </c>
      <c r="F402" s="28">
        <v>200</v>
      </c>
      <c r="G402" s="29"/>
      <c r="H402" s="29"/>
      <c r="I402" s="29"/>
      <c r="J402" s="29">
        <v>0</v>
      </c>
      <c r="K402" s="29">
        <f>K403</f>
        <v>5848.2569100000001</v>
      </c>
      <c r="L402" s="29">
        <f>L403</f>
        <v>6097.3766100000003</v>
      </c>
      <c r="M402" s="29">
        <f t="shared" si="297"/>
        <v>0</v>
      </c>
      <c r="N402" s="29">
        <f t="shared" si="298"/>
        <v>5848.2569100000001</v>
      </c>
      <c r="O402" s="29">
        <f t="shared" si="299"/>
        <v>6097.3766100000003</v>
      </c>
    </row>
    <row r="403" spans="1:15" ht="25.5" customHeight="1" x14ac:dyDescent="0.2">
      <c r="A403" s="22" t="s">
        <v>13</v>
      </c>
      <c r="B403" s="25">
        <v>7</v>
      </c>
      <c r="C403" s="26">
        <v>0</v>
      </c>
      <c r="D403" s="25" t="s">
        <v>391</v>
      </c>
      <c r="E403" s="27">
        <v>55550</v>
      </c>
      <c r="F403" s="28">
        <v>240</v>
      </c>
      <c r="G403" s="29"/>
      <c r="H403" s="29"/>
      <c r="I403" s="29"/>
      <c r="J403" s="29">
        <v>0</v>
      </c>
      <c r="K403" s="29">
        <v>5848.2569100000001</v>
      </c>
      <c r="L403" s="29">
        <v>6097.3766100000003</v>
      </c>
      <c r="M403" s="29">
        <f t="shared" si="297"/>
        <v>0</v>
      </c>
      <c r="N403" s="29">
        <f t="shared" si="298"/>
        <v>5848.2569100000001</v>
      </c>
      <c r="O403" s="29">
        <f t="shared" si="299"/>
        <v>6097.3766100000003</v>
      </c>
    </row>
    <row r="404" spans="1:15" ht="18" customHeight="1" x14ac:dyDescent="0.2">
      <c r="A404" s="22" t="s">
        <v>29</v>
      </c>
      <c r="B404" s="25">
        <v>7</v>
      </c>
      <c r="C404" s="26">
        <v>0</v>
      </c>
      <c r="D404" s="25" t="s">
        <v>391</v>
      </c>
      <c r="E404" s="27">
        <v>55550</v>
      </c>
      <c r="F404" s="28">
        <v>500</v>
      </c>
      <c r="G404" s="29"/>
      <c r="H404" s="29"/>
      <c r="I404" s="29"/>
      <c r="J404" s="29">
        <f>J405</f>
        <v>5789.7743799999998</v>
      </c>
      <c r="K404" s="29">
        <v>0</v>
      </c>
      <c r="L404" s="29">
        <v>0</v>
      </c>
      <c r="M404" s="29">
        <f t="shared" si="297"/>
        <v>5789.7743799999998</v>
      </c>
      <c r="N404" s="29">
        <f t="shared" si="298"/>
        <v>0</v>
      </c>
      <c r="O404" s="29">
        <f t="shared" si="299"/>
        <v>0</v>
      </c>
    </row>
    <row r="405" spans="1:15" ht="16.5" customHeight="1" x14ac:dyDescent="0.2">
      <c r="A405" s="22" t="s">
        <v>28</v>
      </c>
      <c r="B405" s="25">
        <v>7</v>
      </c>
      <c r="C405" s="26">
        <v>0</v>
      </c>
      <c r="D405" s="25" t="s">
        <v>391</v>
      </c>
      <c r="E405" s="27">
        <v>55550</v>
      </c>
      <c r="F405" s="28">
        <v>540</v>
      </c>
      <c r="G405" s="29"/>
      <c r="H405" s="29"/>
      <c r="I405" s="29"/>
      <c r="J405" s="29">
        <v>5789.7743799999998</v>
      </c>
      <c r="K405" s="29">
        <v>0</v>
      </c>
      <c r="L405" s="29">
        <v>0</v>
      </c>
      <c r="M405" s="29">
        <f t="shared" si="297"/>
        <v>5789.7743799999998</v>
      </c>
      <c r="N405" s="29">
        <f t="shared" si="298"/>
        <v>0</v>
      </c>
      <c r="O405" s="29">
        <f t="shared" si="299"/>
        <v>0</v>
      </c>
    </row>
    <row r="406" spans="1:15" ht="45" x14ac:dyDescent="0.2">
      <c r="A406" s="32" t="s">
        <v>342</v>
      </c>
      <c r="B406" s="63">
        <v>8</v>
      </c>
      <c r="C406" s="64" t="s">
        <v>3</v>
      </c>
      <c r="D406" s="63" t="s">
        <v>2</v>
      </c>
      <c r="E406" s="65" t="s">
        <v>9</v>
      </c>
      <c r="F406" s="35" t="s">
        <v>7</v>
      </c>
      <c r="G406" s="66">
        <f>G410+G413+G416+G419+G407</f>
        <v>50</v>
      </c>
      <c r="H406" s="66">
        <f>H410+H413+H416+H419+H407</f>
        <v>50</v>
      </c>
      <c r="I406" s="66">
        <f>I410+I413+I416+I419+I407</f>
        <v>50</v>
      </c>
      <c r="J406" s="66"/>
      <c r="K406" s="66"/>
      <c r="L406" s="66"/>
      <c r="M406" s="66">
        <f t="shared" si="264"/>
        <v>50</v>
      </c>
      <c r="N406" s="66">
        <f t="shared" si="265"/>
        <v>50</v>
      </c>
      <c r="O406" s="66">
        <f t="shared" si="266"/>
        <v>50</v>
      </c>
    </row>
    <row r="407" spans="1:15" ht="22.5" x14ac:dyDescent="0.2">
      <c r="A407" s="22" t="s">
        <v>350</v>
      </c>
      <c r="B407" s="25">
        <v>8</v>
      </c>
      <c r="C407" s="26" t="s">
        <v>3</v>
      </c>
      <c r="D407" s="25" t="s">
        <v>2</v>
      </c>
      <c r="E407" s="27">
        <v>80410</v>
      </c>
      <c r="F407" s="35"/>
      <c r="G407" s="29">
        <f>G408</f>
        <v>10</v>
      </c>
      <c r="H407" s="29">
        <f t="shared" ref="H407:I408" si="301">H408</f>
        <v>10</v>
      </c>
      <c r="I407" s="29">
        <f t="shared" si="301"/>
        <v>10</v>
      </c>
      <c r="J407" s="29"/>
      <c r="K407" s="29"/>
      <c r="L407" s="29"/>
      <c r="M407" s="29">
        <f t="shared" si="264"/>
        <v>10</v>
      </c>
      <c r="N407" s="29">
        <f t="shared" si="265"/>
        <v>10</v>
      </c>
      <c r="O407" s="29">
        <f t="shared" si="266"/>
        <v>10</v>
      </c>
    </row>
    <row r="408" spans="1:15" ht="22.5" x14ac:dyDescent="0.2">
      <c r="A408" s="22" t="s">
        <v>14</v>
      </c>
      <c r="B408" s="25">
        <v>8</v>
      </c>
      <c r="C408" s="26" t="s">
        <v>3</v>
      </c>
      <c r="D408" s="25" t="s">
        <v>2</v>
      </c>
      <c r="E408" s="27">
        <v>80410</v>
      </c>
      <c r="F408" s="28">
        <v>200</v>
      </c>
      <c r="G408" s="29">
        <f>G409</f>
        <v>10</v>
      </c>
      <c r="H408" s="29">
        <f t="shared" si="301"/>
        <v>10</v>
      </c>
      <c r="I408" s="29">
        <f t="shared" si="301"/>
        <v>10</v>
      </c>
      <c r="J408" s="29"/>
      <c r="K408" s="29"/>
      <c r="L408" s="29"/>
      <c r="M408" s="29">
        <f t="shared" si="264"/>
        <v>10</v>
      </c>
      <c r="N408" s="29">
        <f t="shared" si="265"/>
        <v>10</v>
      </c>
      <c r="O408" s="29">
        <f t="shared" si="266"/>
        <v>10</v>
      </c>
    </row>
    <row r="409" spans="1:15" ht="22.5" x14ac:dyDescent="0.2">
      <c r="A409" s="22" t="s">
        <v>13</v>
      </c>
      <c r="B409" s="25">
        <v>8</v>
      </c>
      <c r="C409" s="26" t="s">
        <v>3</v>
      </c>
      <c r="D409" s="25" t="s">
        <v>2</v>
      </c>
      <c r="E409" s="27">
        <v>80410</v>
      </c>
      <c r="F409" s="28">
        <v>240</v>
      </c>
      <c r="G409" s="29">
        <v>10</v>
      </c>
      <c r="H409" s="29">
        <v>10</v>
      </c>
      <c r="I409" s="29">
        <v>10</v>
      </c>
      <c r="J409" s="29"/>
      <c r="K409" s="29"/>
      <c r="L409" s="29"/>
      <c r="M409" s="29">
        <f t="shared" si="264"/>
        <v>10</v>
      </c>
      <c r="N409" s="29">
        <f t="shared" si="265"/>
        <v>10</v>
      </c>
      <c r="O409" s="29">
        <f t="shared" si="266"/>
        <v>10</v>
      </c>
    </row>
    <row r="410" spans="1:15" x14ac:dyDescent="0.2">
      <c r="A410" s="22" t="s">
        <v>59</v>
      </c>
      <c r="B410" s="25">
        <v>8</v>
      </c>
      <c r="C410" s="26" t="s">
        <v>3</v>
      </c>
      <c r="D410" s="25" t="s">
        <v>2</v>
      </c>
      <c r="E410" s="27" t="s">
        <v>58</v>
      </c>
      <c r="F410" s="28" t="s">
        <v>7</v>
      </c>
      <c r="G410" s="29">
        <f>G411</f>
        <v>20</v>
      </c>
      <c r="H410" s="29">
        <f t="shared" ref="H410:I410" si="302">H411</f>
        <v>20</v>
      </c>
      <c r="I410" s="29">
        <f t="shared" si="302"/>
        <v>20</v>
      </c>
      <c r="J410" s="29"/>
      <c r="K410" s="29"/>
      <c r="L410" s="29"/>
      <c r="M410" s="29">
        <f t="shared" si="264"/>
        <v>20</v>
      </c>
      <c r="N410" s="29">
        <f t="shared" si="265"/>
        <v>20</v>
      </c>
      <c r="O410" s="29">
        <f t="shared" si="266"/>
        <v>20</v>
      </c>
    </row>
    <row r="411" spans="1:15" ht="22.5" x14ac:dyDescent="0.2">
      <c r="A411" s="22" t="s">
        <v>14</v>
      </c>
      <c r="B411" s="25">
        <v>8</v>
      </c>
      <c r="C411" s="26" t="s">
        <v>3</v>
      </c>
      <c r="D411" s="25" t="s">
        <v>2</v>
      </c>
      <c r="E411" s="27" t="s">
        <v>58</v>
      </c>
      <c r="F411" s="28">
        <v>200</v>
      </c>
      <c r="G411" s="29">
        <f t="shared" ref="G411:I411" si="303">G412</f>
        <v>20</v>
      </c>
      <c r="H411" s="29">
        <f t="shared" si="303"/>
        <v>20</v>
      </c>
      <c r="I411" s="29">
        <f t="shared" si="303"/>
        <v>20</v>
      </c>
      <c r="J411" s="29"/>
      <c r="K411" s="29"/>
      <c r="L411" s="29"/>
      <c r="M411" s="29">
        <f t="shared" si="264"/>
        <v>20</v>
      </c>
      <c r="N411" s="29">
        <f t="shared" si="265"/>
        <v>20</v>
      </c>
      <c r="O411" s="29">
        <f t="shared" si="266"/>
        <v>20</v>
      </c>
    </row>
    <row r="412" spans="1:15" ht="22.5" x14ac:dyDescent="0.2">
      <c r="A412" s="22" t="s">
        <v>13</v>
      </c>
      <c r="B412" s="25">
        <v>8</v>
      </c>
      <c r="C412" s="26" t="s">
        <v>3</v>
      </c>
      <c r="D412" s="25" t="s">
        <v>2</v>
      </c>
      <c r="E412" s="27" t="s">
        <v>58</v>
      </c>
      <c r="F412" s="28">
        <v>240</v>
      </c>
      <c r="G412" s="29">
        <v>20</v>
      </c>
      <c r="H412" s="29">
        <v>20</v>
      </c>
      <c r="I412" s="29">
        <v>20</v>
      </c>
      <c r="J412" s="29"/>
      <c r="K412" s="29"/>
      <c r="L412" s="29"/>
      <c r="M412" s="29">
        <f t="shared" si="264"/>
        <v>20</v>
      </c>
      <c r="N412" s="29">
        <f t="shared" si="265"/>
        <v>20</v>
      </c>
      <c r="O412" s="29">
        <f t="shared" si="266"/>
        <v>20</v>
      </c>
    </row>
    <row r="413" spans="1:15" x14ac:dyDescent="0.2">
      <c r="A413" s="22" t="s">
        <v>57</v>
      </c>
      <c r="B413" s="25">
        <v>8</v>
      </c>
      <c r="C413" s="26" t="s">
        <v>3</v>
      </c>
      <c r="D413" s="25" t="s">
        <v>2</v>
      </c>
      <c r="E413" s="27">
        <v>80460</v>
      </c>
      <c r="F413" s="28" t="s">
        <v>7</v>
      </c>
      <c r="G413" s="29">
        <f t="shared" ref="G413:I413" si="304">G414</f>
        <v>10</v>
      </c>
      <c r="H413" s="29">
        <f t="shared" si="304"/>
        <v>10</v>
      </c>
      <c r="I413" s="29">
        <f t="shared" si="304"/>
        <v>10</v>
      </c>
      <c r="J413" s="29"/>
      <c r="K413" s="29"/>
      <c r="L413" s="29"/>
      <c r="M413" s="29">
        <f t="shared" si="264"/>
        <v>10</v>
      </c>
      <c r="N413" s="29">
        <f t="shared" si="265"/>
        <v>10</v>
      </c>
      <c r="O413" s="29">
        <f t="shared" si="266"/>
        <v>10</v>
      </c>
    </row>
    <row r="414" spans="1:15" ht="22.5" x14ac:dyDescent="0.2">
      <c r="A414" s="22" t="s">
        <v>14</v>
      </c>
      <c r="B414" s="25">
        <v>8</v>
      </c>
      <c r="C414" s="26" t="s">
        <v>3</v>
      </c>
      <c r="D414" s="25" t="s">
        <v>2</v>
      </c>
      <c r="E414" s="27" t="s">
        <v>56</v>
      </c>
      <c r="F414" s="28">
        <v>200</v>
      </c>
      <c r="G414" s="29">
        <f t="shared" ref="G414:I414" si="305">G415</f>
        <v>10</v>
      </c>
      <c r="H414" s="29">
        <f t="shared" si="305"/>
        <v>10</v>
      </c>
      <c r="I414" s="29">
        <f t="shared" si="305"/>
        <v>10</v>
      </c>
      <c r="J414" s="29"/>
      <c r="K414" s="29"/>
      <c r="L414" s="29"/>
      <c r="M414" s="29">
        <f t="shared" si="264"/>
        <v>10</v>
      </c>
      <c r="N414" s="29">
        <f t="shared" si="265"/>
        <v>10</v>
      </c>
      <c r="O414" s="29">
        <f t="shared" si="266"/>
        <v>10</v>
      </c>
    </row>
    <row r="415" spans="1:15" ht="22.5" x14ac:dyDescent="0.2">
      <c r="A415" s="22" t="s">
        <v>13</v>
      </c>
      <c r="B415" s="25">
        <v>8</v>
      </c>
      <c r="C415" s="26" t="s">
        <v>3</v>
      </c>
      <c r="D415" s="25" t="s">
        <v>2</v>
      </c>
      <c r="E415" s="27" t="s">
        <v>56</v>
      </c>
      <c r="F415" s="28">
        <v>240</v>
      </c>
      <c r="G415" s="29">
        <v>10</v>
      </c>
      <c r="H415" s="29">
        <v>10</v>
      </c>
      <c r="I415" s="29">
        <v>10</v>
      </c>
      <c r="J415" s="29"/>
      <c r="K415" s="29"/>
      <c r="L415" s="29"/>
      <c r="M415" s="29">
        <f t="shared" si="264"/>
        <v>10</v>
      </c>
      <c r="N415" s="29">
        <f t="shared" si="265"/>
        <v>10</v>
      </c>
      <c r="O415" s="29">
        <f t="shared" si="266"/>
        <v>10</v>
      </c>
    </row>
    <row r="416" spans="1:15" ht="22.5" x14ac:dyDescent="0.2">
      <c r="A416" s="22" t="s">
        <v>63</v>
      </c>
      <c r="B416" s="25">
        <v>8</v>
      </c>
      <c r="C416" s="26" t="s">
        <v>3</v>
      </c>
      <c r="D416" s="25" t="s">
        <v>2</v>
      </c>
      <c r="E416" s="27" t="s">
        <v>62</v>
      </c>
      <c r="F416" s="28" t="s">
        <v>7</v>
      </c>
      <c r="G416" s="29">
        <f t="shared" ref="G416:I416" si="306">G417</f>
        <v>10</v>
      </c>
      <c r="H416" s="29">
        <f t="shared" si="306"/>
        <v>10</v>
      </c>
      <c r="I416" s="29">
        <f t="shared" si="306"/>
        <v>10</v>
      </c>
      <c r="J416" s="29"/>
      <c r="K416" s="29"/>
      <c r="L416" s="29"/>
      <c r="M416" s="29">
        <f t="shared" si="264"/>
        <v>10</v>
      </c>
      <c r="N416" s="29">
        <f t="shared" si="265"/>
        <v>10</v>
      </c>
      <c r="O416" s="29">
        <f t="shared" si="266"/>
        <v>10</v>
      </c>
    </row>
    <row r="417" spans="1:15" ht="22.5" x14ac:dyDescent="0.2">
      <c r="A417" s="22" t="s">
        <v>14</v>
      </c>
      <c r="B417" s="25">
        <v>8</v>
      </c>
      <c r="C417" s="26" t="s">
        <v>3</v>
      </c>
      <c r="D417" s="25" t="s">
        <v>2</v>
      </c>
      <c r="E417" s="27" t="s">
        <v>62</v>
      </c>
      <c r="F417" s="28">
        <v>200</v>
      </c>
      <c r="G417" s="29">
        <f t="shared" ref="G417:I417" si="307">G418</f>
        <v>10</v>
      </c>
      <c r="H417" s="29">
        <f t="shared" si="307"/>
        <v>10</v>
      </c>
      <c r="I417" s="29">
        <f t="shared" si="307"/>
        <v>10</v>
      </c>
      <c r="J417" s="29"/>
      <c r="K417" s="29"/>
      <c r="L417" s="29"/>
      <c r="M417" s="29">
        <f t="shared" si="264"/>
        <v>10</v>
      </c>
      <c r="N417" s="29">
        <f t="shared" si="265"/>
        <v>10</v>
      </c>
      <c r="O417" s="29">
        <f t="shared" si="266"/>
        <v>10</v>
      </c>
    </row>
    <row r="418" spans="1:15" ht="22.5" x14ac:dyDescent="0.2">
      <c r="A418" s="22" t="s">
        <v>13</v>
      </c>
      <c r="B418" s="25">
        <v>8</v>
      </c>
      <c r="C418" s="26" t="s">
        <v>3</v>
      </c>
      <c r="D418" s="25" t="s">
        <v>2</v>
      </c>
      <c r="E418" s="27" t="s">
        <v>62</v>
      </c>
      <c r="F418" s="28">
        <v>240</v>
      </c>
      <c r="G418" s="29">
        <v>10</v>
      </c>
      <c r="H418" s="29">
        <v>10</v>
      </c>
      <c r="I418" s="29">
        <v>10</v>
      </c>
      <c r="J418" s="29"/>
      <c r="K418" s="29"/>
      <c r="L418" s="29"/>
      <c r="M418" s="29">
        <f t="shared" si="264"/>
        <v>10</v>
      </c>
      <c r="N418" s="29">
        <f t="shared" si="265"/>
        <v>10</v>
      </c>
      <c r="O418" s="29">
        <f t="shared" si="266"/>
        <v>10</v>
      </c>
    </row>
    <row r="419" spans="1:15" ht="22.5" x14ac:dyDescent="0.2">
      <c r="A419" s="22" t="s">
        <v>312</v>
      </c>
      <c r="B419" s="25">
        <v>8</v>
      </c>
      <c r="C419" s="26" t="s">
        <v>3</v>
      </c>
      <c r="D419" s="25" t="s">
        <v>2</v>
      </c>
      <c r="E419" s="27" t="s">
        <v>311</v>
      </c>
      <c r="F419" s="28"/>
      <c r="G419" s="29">
        <f t="shared" ref="G419:I419" si="308">G420</f>
        <v>0</v>
      </c>
      <c r="H419" s="29">
        <f t="shared" si="308"/>
        <v>0</v>
      </c>
      <c r="I419" s="29">
        <f t="shared" si="308"/>
        <v>0</v>
      </c>
      <c r="J419" s="29"/>
      <c r="K419" s="29"/>
      <c r="L419" s="29"/>
      <c r="M419" s="29">
        <f t="shared" si="264"/>
        <v>0</v>
      </c>
      <c r="N419" s="29">
        <f t="shared" si="265"/>
        <v>0</v>
      </c>
      <c r="O419" s="29">
        <f t="shared" si="266"/>
        <v>0</v>
      </c>
    </row>
    <row r="420" spans="1:15" ht="22.5" x14ac:dyDescent="0.2">
      <c r="A420" s="22" t="s">
        <v>81</v>
      </c>
      <c r="B420" s="25">
        <v>8</v>
      </c>
      <c r="C420" s="26" t="s">
        <v>3</v>
      </c>
      <c r="D420" s="25" t="s">
        <v>2</v>
      </c>
      <c r="E420" s="27" t="s">
        <v>311</v>
      </c>
      <c r="F420" s="28">
        <v>600</v>
      </c>
      <c r="G420" s="29">
        <f t="shared" ref="G420:I420" si="309">G421</f>
        <v>0</v>
      </c>
      <c r="H420" s="29">
        <f t="shared" si="309"/>
        <v>0</v>
      </c>
      <c r="I420" s="29">
        <f t="shared" si="309"/>
        <v>0</v>
      </c>
      <c r="J420" s="29"/>
      <c r="K420" s="29"/>
      <c r="L420" s="29"/>
      <c r="M420" s="29">
        <f t="shared" si="264"/>
        <v>0</v>
      </c>
      <c r="N420" s="29">
        <f t="shared" si="265"/>
        <v>0</v>
      </c>
      <c r="O420" s="29">
        <f t="shared" si="266"/>
        <v>0</v>
      </c>
    </row>
    <row r="421" spans="1:15" x14ac:dyDescent="0.2">
      <c r="A421" s="22" t="s">
        <v>156</v>
      </c>
      <c r="B421" s="25">
        <v>8</v>
      </c>
      <c r="C421" s="26" t="s">
        <v>3</v>
      </c>
      <c r="D421" s="25" t="s">
        <v>2</v>
      </c>
      <c r="E421" s="27" t="s">
        <v>311</v>
      </c>
      <c r="F421" s="28">
        <v>610</v>
      </c>
      <c r="G421" s="29"/>
      <c r="H421" s="29"/>
      <c r="I421" s="29">
        <v>0</v>
      </c>
      <c r="J421" s="29"/>
      <c r="K421" s="29"/>
      <c r="L421" s="29"/>
      <c r="M421" s="29">
        <f t="shared" si="264"/>
        <v>0</v>
      </c>
      <c r="N421" s="29">
        <f t="shared" si="265"/>
        <v>0</v>
      </c>
      <c r="O421" s="29">
        <f t="shared" si="266"/>
        <v>0</v>
      </c>
    </row>
    <row r="422" spans="1:15" ht="56.25" x14ac:dyDescent="0.2">
      <c r="A422" s="32" t="s">
        <v>341</v>
      </c>
      <c r="B422" s="63" t="s">
        <v>66</v>
      </c>
      <c r="C422" s="64" t="s">
        <v>3</v>
      </c>
      <c r="D422" s="63" t="s">
        <v>2</v>
      </c>
      <c r="E422" s="65" t="s">
        <v>9</v>
      </c>
      <c r="F422" s="35" t="s">
        <v>7</v>
      </c>
      <c r="G422" s="66">
        <f t="shared" ref="G422:I422" si="310">G423+G428+G435+G438+G443</f>
        <v>18943.599999999999</v>
      </c>
      <c r="H422" s="66">
        <f t="shared" si="310"/>
        <v>18869.400000000001</v>
      </c>
      <c r="I422" s="66">
        <f t="shared" si="310"/>
        <v>19165.100000000002</v>
      </c>
      <c r="J422" s="66">
        <f>J423+J428+J435+J438+J443</f>
        <v>379.09661999999997</v>
      </c>
      <c r="K422" s="66">
        <f t="shared" ref="K422:L422" si="311">K423+K428+K435+K438+K443</f>
        <v>0</v>
      </c>
      <c r="L422" s="66">
        <f t="shared" si="311"/>
        <v>0</v>
      </c>
      <c r="M422" s="66">
        <f t="shared" si="264"/>
        <v>19322.696619999999</v>
      </c>
      <c r="N422" s="66">
        <f t="shared" si="265"/>
        <v>18869.400000000001</v>
      </c>
      <c r="O422" s="66">
        <f t="shared" si="266"/>
        <v>19165.100000000002</v>
      </c>
    </row>
    <row r="423" spans="1:15" ht="22.5" x14ac:dyDescent="0.2">
      <c r="A423" s="22" t="s">
        <v>15</v>
      </c>
      <c r="B423" s="25" t="s">
        <v>66</v>
      </c>
      <c r="C423" s="26" t="s">
        <v>3</v>
      </c>
      <c r="D423" s="25" t="s">
        <v>2</v>
      </c>
      <c r="E423" s="27" t="s">
        <v>11</v>
      </c>
      <c r="F423" s="28" t="s">
        <v>7</v>
      </c>
      <c r="G423" s="29">
        <f>G424+G426</f>
        <v>3062.9</v>
      </c>
      <c r="H423" s="29">
        <f t="shared" ref="H423:I423" si="312">H424+H426</f>
        <v>3155.7</v>
      </c>
      <c r="I423" s="29">
        <f t="shared" si="312"/>
        <v>3273.5</v>
      </c>
      <c r="J423" s="29"/>
      <c r="K423" s="29"/>
      <c r="L423" s="29"/>
      <c r="M423" s="29">
        <f t="shared" si="264"/>
        <v>3062.9</v>
      </c>
      <c r="N423" s="29">
        <f t="shared" si="265"/>
        <v>3155.7</v>
      </c>
      <c r="O423" s="29">
        <f t="shared" si="266"/>
        <v>3273.5</v>
      </c>
    </row>
    <row r="424" spans="1:15" ht="45" x14ac:dyDescent="0.2">
      <c r="A424" s="22" t="s">
        <v>6</v>
      </c>
      <c r="B424" s="25" t="s">
        <v>66</v>
      </c>
      <c r="C424" s="26" t="s">
        <v>3</v>
      </c>
      <c r="D424" s="25" t="s">
        <v>2</v>
      </c>
      <c r="E424" s="27" t="s">
        <v>11</v>
      </c>
      <c r="F424" s="28">
        <v>100</v>
      </c>
      <c r="G424" s="29">
        <f>G425</f>
        <v>3003.9</v>
      </c>
      <c r="H424" s="29">
        <f t="shared" ref="H424:I424" si="313">H425</f>
        <v>3096.7</v>
      </c>
      <c r="I424" s="29">
        <f t="shared" si="313"/>
        <v>3214.5</v>
      </c>
      <c r="J424" s="29"/>
      <c r="K424" s="29"/>
      <c r="L424" s="29"/>
      <c r="M424" s="29">
        <f t="shared" si="264"/>
        <v>3003.9</v>
      </c>
      <c r="N424" s="29">
        <f t="shared" si="265"/>
        <v>3096.7</v>
      </c>
      <c r="O424" s="29">
        <f t="shared" si="266"/>
        <v>3214.5</v>
      </c>
    </row>
    <row r="425" spans="1:15" ht="22.5" x14ac:dyDescent="0.2">
      <c r="A425" s="22" t="s">
        <v>5</v>
      </c>
      <c r="B425" s="25" t="s">
        <v>66</v>
      </c>
      <c r="C425" s="26" t="s">
        <v>3</v>
      </c>
      <c r="D425" s="25" t="s">
        <v>2</v>
      </c>
      <c r="E425" s="27" t="s">
        <v>11</v>
      </c>
      <c r="F425" s="28">
        <v>120</v>
      </c>
      <c r="G425" s="29">
        <v>3003.9</v>
      </c>
      <c r="H425" s="29">
        <v>3096.7</v>
      </c>
      <c r="I425" s="29">
        <v>3214.5</v>
      </c>
      <c r="J425" s="29"/>
      <c r="K425" s="29"/>
      <c r="L425" s="29"/>
      <c r="M425" s="29">
        <f t="shared" si="264"/>
        <v>3003.9</v>
      </c>
      <c r="N425" s="29">
        <f t="shared" si="265"/>
        <v>3096.7</v>
      </c>
      <c r="O425" s="29">
        <f t="shared" si="266"/>
        <v>3214.5</v>
      </c>
    </row>
    <row r="426" spans="1:15" ht="22.5" x14ac:dyDescent="0.2">
      <c r="A426" s="22" t="s">
        <v>14</v>
      </c>
      <c r="B426" s="25" t="s">
        <v>66</v>
      </c>
      <c r="C426" s="26" t="s">
        <v>3</v>
      </c>
      <c r="D426" s="25" t="s">
        <v>2</v>
      </c>
      <c r="E426" s="27" t="s">
        <v>11</v>
      </c>
      <c r="F426" s="28">
        <v>200</v>
      </c>
      <c r="G426" s="29">
        <f>G427</f>
        <v>59</v>
      </c>
      <c r="H426" s="29">
        <f t="shared" ref="H426:I426" si="314">H427</f>
        <v>59</v>
      </c>
      <c r="I426" s="29">
        <f t="shared" si="314"/>
        <v>59</v>
      </c>
      <c r="J426" s="29"/>
      <c r="K426" s="29"/>
      <c r="L426" s="29"/>
      <c r="M426" s="29">
        <f t="shared" si="264"/>
        <v>59</v>
      </c>
      <c r="N426" s="29">
        <f t="shared" si="265"/>
        <v>59</v>
      </c>
      <c r="O426" s="29">
        <f t="shared" si="266"/>
        <v>59</v>
      </c>
    </row>
    <row r="427" spans="1:15" ht="22.5" x14ac:dyDescent="0.2">
      <c r="A427" s="22" t="s">
        <v>13</v>
      </c>
      <c r="B427" s="25" t="s">
        <v>66</v>
      </c>
      <c r="C427" s="26" t="s">
        <v>3</v>
      </c>
      <c r="D427" s="25" t="s">
        <v>2</v>
      </c>
      <c r="E427" s="27" t="s">
        <v>11</v>
      </c>
      <c r="F427" s="28">
        <v>240</v>
      </c>
      <c r="G427" s="29">
        <v>59</v>
      </c>
      <c r="H427" s="29">
        <v>59</v>
      </c>
      <c r="I427" s="29">
        <v>59</v>
      </c>
      <c r="J427" s="29"/>
      <c r="K427" s="29"/>
      <c r="L427" s="29"/>
      <c r="M427" s="29">
        <f t="shared" si="264"/>
        <v>59</v>
      </c>
      <c r="N427" s="29">
        <f t="shared" si="265"/>
        <v>59</v>
      </c>
      <c r="O427" s="29">
        <f t="shared" si="266"/>
        <v>59</v>
      </c>
    </row>
    <row r="428" spans="1:15" ht="22.5" x14ac:dyDescent="0.2">
      <c r="A428" s="22" t="s">
        <v>74</v>
      </c>
      <c r="B428" s="25" t="s">
        <v>66</v>
      </c>
      <c r="C428" s="26" t="s">
        <v>3</v>
      </c>
      <c r="D428" s="25" t="s">
        <v>2</v>
      </c>
      <c r="E428" s="27" t="s">
        <v>70</v>
      </c>
      <c r="F428" s="28" t="s">
        <v>7</v>
      </c>
      <c r="G428" s="29">
        <f t="shared" ref="G428:I428" si="315">G429+G431+G433</f>
        <v>14461.999999999998</v>
      </c>
      <c r="H428" s="29">
        <f t="shared" si="315"/>
        <v>14370</v>
      </c>
      <c r="I428" s="29">
        <f t="shared" si="315"/>
        <v>14834.300000000001</v>
      </c>
      <c r="J428" s="29">
        <f>J431</f>
        <v>379.09661999999997</v>
      </c>
      <c r="K428" s="29">
        <f t="shared" ref="K428:L428" si="316">K431</f>
        <v>0</v>
      </c>
      <c r="L428" s="29">
        <f t="shared" si="316"/>
        <v>0</v>
      </c>
      <c r="M428" s="29">
        <f t="shared" si="264"/>
        <v>14841.096619999998</v>
      </c>
      <c r="N428" s="29">
        <f t="shared" si="265"/>
        <v>14370</v>
      </c>
      <c r="O428" s="29">
        <f t="shared" si="266"/>
        <v>14834.300000000001</v>
      </c>
    </row>
    <row r="429" spans="1:15" ht="45" x14ac:dyDescent="0.2">
      <c r="A429" s="22" t="s">
        <v>6</v>
      </c>
      <c r="B429" s="25" t="s">
        <v>66</v>
      </c>
      <c r="C429" s="26" t="s">
        <v>3</v>
      </c>
      <c r="D429" s="25" t="s">
        <v>2</v>
      </c>
      <c r="E429" s="27" t="s">
        <v>70</v>
      </c>
      <c r="F429" s="28">
        <v>100</v>
      </c>
      <c r="G429" s="29">
        <f t="shared" ref="G429:I429" si="317">G430</f>
        <v>8769.2999999999993</v>
      </c>
      <c r="H429" s="29">
        <f t="shared" si="317"/>
        <v>9187.5</v>
      </c>
      <c r="I429" s="29">
        <f t="shared" si="317"/>
        <v>9499.1</v>
      </c>
      <c r="J429" s="29"/>
      <c r="K429" s="29"/>
      <c r="L429" s="29"/>
      <c r="M429" s="29">
        <f t="shared" si="264"/>
        <v>8769.2999999999993</v>
      </c>
      <c r="N429" s="29">
        <f t="shared" si="265"/>
        <v>9187.5</v>
      </c>
      <c r="O429" s="29">
        <f t="shared" si="266"/>
        <v>9499.1</v>
      </c>
    </row>
    <row r="430" spans="1:15" x14ac:dyDescent="0.2">
      <c r="A430" s="22" t="s">
        <v>73</v>
      </c>
      <c r="B430" s="25" t="s">
        <v>66</v>
      </c>
      <c r="C430" s="26" t="s">
        <v>3</v>
      </c>
      <c r="D430" s="25" t="s">
        <v>2</v>
      </c>
      <c r="E430" s="27" t="s">
        <v>70</v>
      </c>
      <c r="F430" s="28">
        <v>110</v>
      </c>
      <c r="G430" s="29">
        <f>8629.3+140</f>
        <v>8769.2999999999993</v>
      </c>
      <c r="H430" s="29">
        <v>9187.5</v>
      </c>
      <c r="I430" s="29">
        <v>9499.1</v>
      </c>
      <c r="J430" s="29"/>
      <c r="K430" s="29"/>
      <c r="L430" s="29"/>
      <c r="M430" s="29">
        <f t="shared" si="264"/>
        <v>8769.2999999999993</v>
      </c>
      <c r="N430" s="29">
        <f t="shared" si="265"/>
        <v>9187.5</v>
      </c>
      <c r="O430" s="29">
        <f t="shared" si="266"/>
        <v>9499.1</v>
      </c>
    </row>
    <row r="431" spans="1:15" ht="22.5" x14ac:dyDescent="0.2">
      <c r="A431" s="22" t="s">
        <v>14</v>
      </c>
      <c r="B431" s="25" t="s">
        <v>66</v>
      </c>
      <c r="C431" s="26" t="s">
        <v>3</v>
      </c>
      <c r="D431" s="25" t="s">
        <v>2</v>
      </c>
      <c r="E431" s="27" t="s">
        <v>70</v>
      </c>
      <c r="F431" s="28">
        <v>200</v>
      </c>
      <c r="G431" s="29">
        <f t="shared" ref="G431:I431" si="318">G432</f>
        <v>5679.8</v>
      </c>
      <c r="H431" s="29">
        <f t="shared" si="318"/>
        <v>5169.6000000000004</v>
      </c>
      <c r="I431" s="29">
        <f t="shared" si="318"/>
        <v>5322.3</v>
      </c>
      <c r="J431" s="29">
        <f>J432</f>
        <v>379.09661999999997</v>
      </c>
      <c r="K431" s="29">
        <f t="shared" ref="K431:L431" si="319">K432</f>
        <v>0</v>
      </c>
      <c r="L431" s="29">
        <f t="shared" si="319"/>
        <v>0</v>
      </c>
      <c r="M431" s="29">
        <f t="shared" si="264"/>
        <v>6058.8966200000004</v>
      </c>
      <c r="N431" s="29">
        <f t="shared" si="265"/>
        <v>5169.6000000000004</v>
      </c>
      <c r="O431" s="29">
        <f t="shared" si="266"/>
        <v>5322.3</v>
      </c>
    </row>
    <row r="432" spans="1:15" ht="22.5" x14ac:dyDescent="0.2">
      <c r="A432" s="22" t="s">
        <v>13</v>
      </c>
      <c r="B432" s="25" t="s">
        <v>66</v>
      </c>
      <c r="C432" s="26" t="s">
        <v>3</v>
      </c>
      <c r="D432" s="25" t="s">
        <v>2</v>
      </c>
      <c r="E432" s="27" t="s">
        <v>70</v>
      </c>
      <c r="F432" s="28">
        <v>240</v>
      </c>
      <c r="G432" s="29">
        <v>5679.8</v>
      </c>
      <c r="H432" s="29">
        <v>5169.6000000000004</v>
      </c>
      <c r="I432" s="29">
        <v>5322.3</v>
      </c>
      <c r="J432" s="29">
        <v>379.09661999999997</v>
      </c>
      <c r="K432" s="29">
        <v>0</v>
      </c>
      <c r="L432" s="29">
        <v>0</v>
      </c>
      <c r="M432" s="29">
        <f t="shared" si="264"/>
        <v>6058.8966200000004</v>
      </c>
      <c r="N432" s="29">
        <f t="shared" si="265"/>
        <v>5169.6000000000004</v>
      </c>
      <c r="O432" s="29">
        <f t="shared" si="266"/>
        <v>5322.3</v>
      </c>
    </row>
    <row r="433" spans="1:15" x14ac:dyDescent="0.2">
      <c r="A433" s="22" t="s">
        <v>72</v>
      </c>
      <c r="B433" s="25" t="s">
        <v>66</v>
      </c>
      <c r="C433" s="26" t="s">
        <v>3</v>
      </c>
      <c r="D433" s="25" t="s">
        <v>2</v>
      </c>
      <c r="E433" s="27" t="s">
        <v>70</v>
      </c>
      <c r="F433" s="28">
        <v>800</v>
      </c>
      <c r="G433" s="29">
        <f t="shared" ref="G433:I433" si="320">G434</f>
        <v>12.9</v>
      </c>
      <c r="H433" s="29">
        <f t="shared" si="320"/>
        <v>12.9</v>
      </c>
      <c r="I433" s="29">
        <f t="shared" si="320"/>
        <v>12.9</v>
      </c>
      <c r="J433" s="29"/>
      <c r="K433" s="29"/>
      <c r="L433" s="29"/>
      <c r="M433" s="29">
        <f t="shared" si="264"/>
        <v>12.9</v>
      </c>
      <c r="N433" s="29">
        <f t="shared" si="265"/>
        <v>12.9</v>
      </c>
      <c r="O433" s="29">
        <f t="shared" si="266"/>
        <v>12.9</v>
      </c>
    </row>
    <row r="434" spans="1:15" x14ac:dyDescent="0.2">
      <c r="A434" s="22" t="s">
        <v>71</v>
      </c>
      <c r="B434" s="25" t="s">
        <v>66</v>
      </c>
      <c r="C434" s="26" t="s">
        <v>3</v>
      </c>
      <c r="D434" s="25" t="s">
        <v>2</v>
      </c>
      <c r="E434" s="27" t="s">
        <v>70</v>
      </c>
      <c r="F434" s="28">
        <v>850</v>
      </c>
      <c r="G434" s="29">
        <v>12.9</v>
      </c>
      <c r="H434" s="29">
        <v>12.9</v>
      </c>
      <c r="I434" s="29">
        <v>12.9</v>
      </c>
      <c r="J434" s="29"/>
      <c r="K434" s="29"/>
      <c r="L434" s="29"/>
      <c r="M434" s="29">
        <f t="shared" si="264"/>
        <v>12.9</v>
      </c>
      <c r="N434" s="29">
        <f t="shared" si="265"/>
        <v>12.9</v>
      </c>
      <c r="O434" s="29">
        <f t="shared" si="266"/>
        <v>12.9</v>
      </c>
    </row>
    <row r="435" spans="1:15" ht="22.5" x14ac:dyDescent="0.2">
      <c r="A435" s="22" t="s">
        <v>69</v>
      </c>
      <c r="B435" s="25" t="s">
        <v>66</v>
      </c>
      <c r="C435" s="26" t="s">
        <v>3</v>
      </c>
      <c r="D435" s="25" t="s">
        <v>2</v>
      </c>
      <c r="E435" s="27" t="s">
        <v>68</v>
      </c>
      <c r="F435" s="28" t="s">
        <v>7</v>
      </c>
      <c r="G435" s="29">
        <f t="shared" ref="G435:I435" si="321">G436</f>
        <v>158</v>
      </c>
      <c r="H435" s="29">
        <f t="shared" si="321"/>
        <v>88</v>
      </c>
      <c r="I435" s="29">
        <f t="shared" si="321"/>
        <v>88</v>
      </c>
      <c r="J435" s="29"/>
      <c r="K435" s="29"/>
      <c r="L435" s="29"/>
      <c r="M435" s="29">
        <f t="shared" si="264"/>
        <v>158</v>
      </c>
      <c r="N435" s="29">
        <f t="shared" si="265"/>
        <v>88</v>
      </c>
      <c r="O435" s="29">
        <f t="shared" si="266"/>
        <v>88</v>
      </c>
    </row>
    <row r="436" spans="1:15" ht="22.5" x14ac:dyDescent="0.2">
      <c r="A436" s="22" t="s">
        <v>14</v>
      </c>
      <c r="B436" s="25" t="s">
        <v>66</v>
      </c>
      <c r="C436" s="26" t="s">
        <v>3</v>
      </c>
      <c r="D436" s="25" t="s">
        <v>2</v>
      </c>
      <c r="E436" s="27" t="s">
        <v>68</v>
      </c>
      <c r="F436" s="28">
        <v>200</v>
      </c>
      <c r="G436" s="29">
        <f t="shared" ref="G436:I436" si="322">G437</f>
        <v>158</v>
      </c>
      <c r="H436" s="29">
        <f t="shared" si="322"/>
        <v>88</v>
      </c>
      <c r="I436" s="29">
        <f t="shared" si="322"/>
        <v>88</v>
      </c>
      <c r="J436" s="29"/>
      <c r="K436" s="29"/>
      <c r="L436" s="29"/>
      <c r="M436" s="29">
        <f t="shared" si="264"/>
        <v>158</v>
      </c>
      <c r="N436" s="29">
        <f t="shared" si="265"/>
        <v>88</v>
      </c>
      <c r="O436" s="29">
        <f t="shared" si="266"/>
        <v>88</v>
      </c>
    </row>
    <row r="437" spans="1:15" ht="22.5" x14ac:dyDescent="0.2">
      <c r="A437" s="22" t="s">
        <v>13</v>
      </c>
      <c r="B437" s="25" t="s">
        <v>66</v>
      </c>
      <c r="C437" s="26" t="s">
        <v>3</v>
      </c>
      <c r="D437" s="25" t="s">
        <v>2</v>
      </c>
      <c r="E437" s="27" t="s">
        <v>68</v>
      </c>
      <c r="F437" s="28">
        <v>240</v>
      </c>
      <c r="G437" s="29">
        <v>158</v>
      </c>
      <c r="H437" s="29">
        <v>88</v>
      </c>
      <c r="I437" s="29">
        <v>88</v>
      </c>
      <c r="J437" s="29"/>
      <c r="K437" s="29"/>
      <c r="L437" s="29"/>
      <c r="M437" s="29">
        <f t="shared" si="264"/>
        <v>158</v>
      </c>
      <c r="N437" s="29">
        <f t="shared" si="265"/>
        <v>88</v>
      </c>
      <c r="O437" s="29">
        <f t="shared" si="266"/>
        <v>88</v>
      </c>
    </row>
    <row r="438" spans="1:15" ht="22.5" x14ac:dyDescent="0.2">
      <c r="A438" s="22" t="s">
        <v>280</v>
      </c>
      <c r="B438" s="25" t="s">
        <v>66</v>
      </c>
      <c r="C438" s="26" t="s">
        <v>3</v>
      </c>
      <c r="D438" s="25" t="s">
        <v>2</v>
      </c>
      <c r="E438" s="27" t="s">
        <v>65</v>
      </c>
      <c r="F438" s="28" t="s">
        <v>7</v>
      </c>
      <c r="G438" s="29">
        <f>G441+G439</f>
        <v>115</v>
      </c>
      <c r="H438" s="29">
        <f t="shared" ref="H438:I438" si="323">H441+H439</f>
        <v>110</v>
      </c>
      <c r="I438" s="29">
        <f t="shared" si="323"/>
        <v>110</v>
      </c>
      <c r="J438" s="29"/>
      <c r="K438" s="29"/>
      <c r="L438" s="29"/>
      <c r="M438" s="29">
        <f t="shared" si="264"/>
        <v>115</v>
      </c>
      <c r="N438" s="29">
        <f t="shared" si="265"/>
        <v>110</v>
      </c>
      <c r="O438" s="29">
        <f t="shared" si="266"/>
        <v>110</v>
      </c>
    </row>
    <row r="439" spans="1:15" ht="22.5" x14ac:dyDescent="0.2">
      <c r="A439" s="22" t="s">
        <v>14</v>
      </c>
      <c r="B439" s="25" t="s">
        <v>66</v>
      </c>
      <c r="C439" s="26" t="s">
        <v>3</v>
      </c>
      <c r="D439" s="25" t="s">
        <v>2</v>
      </c>
      <c r="E439" s="27" t="s">
        <v>65</v>
      </c>
      <c r="F439" s="28">
        <v>200</v>
      </c>
      <c r="G439" s="29">
        <f>G440</f>
        <v>5</v>
      </c>
      <c r="H439" s="29">
        <f t="shared" ref="H439:I439" si="324">H440</f>
        <v>5</v>
      </c>
      <c r="I439" s="29">
        <f t="shared" si="324"/>
        <v>5</v>
      </c>
      <c r="J439" s="29"/>
      <c r="K439" s="29"/>
      <c r="L439" s="29"/>
      <c r="M439" s="29">
        <f t="shared" si="264"/>
        <v>5</v>
      </c>
      <c r="N439" s="29">
        <f t="shared" si="265"/>
        <v>5</v>
      </c>
      <c r="O439" s="29">
        <f t="shared" si="266"/>
        <v>5</v>
      </c>
    </row>
    <row r="440" spans="1:15" ht="22.5" x14ac:dyDescent="0.2">
      <c r="A440" s="22" t="s">
        <v>13</v>
      </c>
      <c r="B440" s="25" t="s">
        <v>66</v>
      </c>
      <c r="C440" s="26" t="s">
        <v>3</v>
      </c>
      <c r="D440" s="25" t="s">
        <v>2</v>
      </c>
      <c r="E440" s="27" t="s">
        <v>65</v>
      </c>
      <c r="F440" s="28">
        <v>240</v>
      </c>
      <c r="G440" s="29">
        <v>5</v>
      </c>
      <c r="H440" s="29">
        <v>5</v>
      </c>
      <c r="I440" s="29">
        <v>5</v>
      </c>
      <c r="J440" s="29"/>
      <c r="K440" s="29"/>
      <c r="L440" s="29"/>
      <c r="M440" s="29">
        <f t="shared" ref="M440:M511" si="325">G440+J440</f>
        <v>5</v>
      </c>
      <c r="N440" s="29">
        <f t="shared" ref="N440:N511" si="326">H440+K440</f>
        <v>5</v>
      </c>
      <c r="O440" s="29">
        <f t="shared" ref="O440:O511" si="327">I440+L440</f>
        <v>5</v>
      </c>
    </row>
    <row r="441" spans="1:15" x14ac:dyDescent="0.2">
      <c r="A441" s="22" t="s">
        <v>29</v>
      </c>
      <c r="B441" s="25" t="s">
        <v>66</v>
      </c>
      <c r="C441" s="26" t="s">
        <v>3</v>
      </c>
      <c r="D441" s="25" t="s">
        <v>2</v>
      </c>
      <c r="E441" s="27" t="s">
        <v>65</v>
      </c>
      <c r="F441" s="28">
        <v>500</v>
      </c>
      <c r="G441" s="29">
        <f t="shared" ref="G441:I441" si="328">G442</f>
        <v>110</v>
      </c>
      <c r="H441" s="29">
        <f t="shared" si="328"/>
        <v>105</v>
      </c>
      <c r="I441" s="29">
        <f t="shared" si="328"/>
        <v>105</v>
      </c>
      <c r="J441" s="29"/>
      <c r="K441" s="29"/>
      <c r="L441" s="29"/>
      <c r="M441" s="29">
        <f t="shared" si="325"/>
        <v>110</v>
      </c>
      <c r="N441" s="29">
        <f t="shared" si="326"/>
        <v>105</v>
      </c>
      <c r="O441" s="29">
        <f t="shared" si="327"/>
        <v>105</v>
      </c>
    </row>
    <row r="442" spans="1:15" x14ac:dyDescent="0.2">
      <c r="A442" s="22" t="s">
        <v>28</v>
      </c>
      <c r="B442" s="25" t="s">
        <v>66</v>
      </c>
      <c r="C442" s="26" t="s">
        <v>3</v>
      </c>
      <c r="D442" s="25" t="s">
        <v>2</v>
      </c>
      <c r="E442" s="27" t="s">
        <v>65</v>
      </c>
      <c r="F442" s="28">
        <v>540</v>
      </c>
      <c r="G442" s="29">
        <v>110</v>
      </c>
      <c r="H442" s="29">
        <v>105</v>
      </c>
      <c r="I442" s="29">
        <v>105</v>
      </c>
      <c r="J442" s="29"/>
      <c r="K442" s="29"/>
      <c r="L442" s="29"/>
      <c r="M442" s="29">
        <f t="shared" si="325"/>
        <v>110</v>
      </c>
      <c r="N442" s="29">
        <f t="shared" si="326"/>
        <v>105</v>
      </c>
      <c r="O442" s="29">
        <f t="shared" si="327"/>
        <v>105</v>
      </c>
    </row>
    <row r="443" spans="1:15" ht="33.75" x14ac:dyDescent="0.2">
      <c r="A443" s="22" t="s">
        <v>365</v>
      </c>
      <c r="B443" s="25" t="s">
        <v>66</v>
      </c>
      <c r="C443" s="26" t="s">
        <v>3</v>
      </c>
      <c r="D443" s="25" t="s">
        <v>2</v>
      </c>
      <c r="E443" s="27">
        <v>88530</v>
      </c>
      <c r="F443" s="28"/>
      <c r="G443" s="29">
        <f>G444</f>
        <v>1145.7</v>
      </c>
      <c r="H443" s="29">
        <f t="shared" ref="H443:I444" si="329">H444</f>
        <v>1145.7</v>
      </c>
      <c r="I443" s="29">
        <f t="shared" si="329"/>
        <v>859.3</v>
      </c>
      <c r="J443" s="29"/>
      <c r="K443" s="29"/>
      <c r="L443" s="29"/>
      <c r="M443" s="29">
        <f t="shared" si="325"/>
        <v>1145.7</v>
      </c>
      <c r="N443" s="29">
        <f t="shared" si="326"/>
        <v>1145.7</v>
      </c>
      <c r="O443" s="29">
        <f t="shared" si="327"/>
        <v>859.3</v>
      </c>
    </row>
    <row r="444" spans="1:15" x14ac:dyDescent="0.2">
      <c r="A444" s="22" t="s">
        <v>29</v>
      </c>
      <c r="B444" s="25" t="s">
        <v>66</v>
      </c>
      <c r="C444" s="26" t="s">
        <v>3</v>
      </c>
      <c r="D444" s="25" t="s">
        <v>2</v>
      </c>
      <c r="E444" s="27">
        <v>88530</v>
      </c>
      <c r="F444" s="28">
        <v>500</v>
      </c>
      <c r="G444" s="29">
        <f>G445</f>
        <v>1145.7</v>
      </c>
      <c r="H444" s="29">
        <f t="shared" si="329"/>
        <v>1145.7</v>
      </c>
      <c r="I444" s="29">
        <f t="shared" si="329"/>
        <v>859.3</v>
      </c>
      <c r="J444" s="29"/>
      <c r="K444" s="29"/>
      <c r="L444" s="29"/>
      <c r="M444" s="29">
        <f t="shared" si="325"/>
        <v>1145.7</v>
      </c>
      <c r="N444" s="29">
        <f t="shared" si="326"/>
        <v>1145.7</v>
      </c>
      <c r="O444" s="29">
        <f t="shared" si="327"/>
        <v>859.3</v>
      </c>
    </row>
    <row r="445" spans="1:15" x14ac:dyDescent="0.2">
      <c r="A445" s="22" t="s">
        <v>28</v>
      </c>
      <c r="B445" s="25" t="s">
        <v>66</v>
      </c>
      <c r="C445" s="26" t="s">
        <v>3</v>
      </c>
      <c r="D445" s="25" t="s">
        <v>2</v>
      </c>
      <c r="E445" s="27">
        <v>88530</v>
      </c>
      <c r="F445" s="28">
        <v>540</v>
      </c>
      <c r="G445" s="29">
        <v>1145.7</v>
      </c>
      <c r="H445" s="29">
        <v>1145.7</v>
      </c>
      <c r="I445" s="29">
        <v>859.3</v>
      </c>
      <c r="J445" s="29"/>
      <c r="K445" s="29"/>
      <c r="L445" s="29"/>
      <c r="M445" s="29">
        <f t="shared" si="325"/>
        <v>1145.7</v>
      </c>
      <c r="N445" s="29">
        <f t="shared" si="326"/>
        <v>1145.7</v>
      </c>
      <c r="O445" s="29">
        <f t="shared" si="327"/>
        <v>859.3</v>
      </c>
    </row>
    <row r="446" spans="1:15" ht="33.75" x14ac:dyDescent="0.2">
      <c r="A446" s="32" t="s">
        <v>331</v>
      </c>
      <c r="B446" s="63" t="s">
        <v>115</v>
      </c>
      <c r="C446" s="64" t="s">
        <v>3</v>
      </c>
      <c r="D446" s="63" t="s">
        <v>2</v>
      </c>
      <c r="E446" s="65" t="s">
        <v>9</v>
      </c>
      <c r="F446" s="35" t="s">
        <v>7</v>
      </c>
      <c r="G446" s="66">
        <f>G450</f>
        <v>155.30000000000001</v>
      </c>
      <c r="H446" s="66">
        <f>H450</f>
        <v>155.30000000000001</v>
      </c>
      <c r="I446" s="66">
        <f>I450</f>
        <v>155.30000000000001</v>
      </c>
      <c r="J446" s="66">
        <f>J447+J450+J453</f>
        <v>70800.355889999992</v>
      </c>
      <c r="K446" s="66">
        <f t="shared" ref="K446:L446" si="330">K447+K450+K453</f>
        <v>35711.32314</v>
      </c>
      <c r="L446" s="66">
        <f t="shared" si="330"/>
        <v>8253.4769099999994</v>
      </c>
      <c r="M446" s="66">
        <f t="shared" si="325"/>
        <v>70955.655889999995</v>
      </c>
      <c r="N446" s="66">
        <f t="shared" si="326"/>
        <v>35866.623140000003</v>
      </c>
      <c r="O446" s="66">
        <f t="shared" si="327"/>
        <v>8408.7769099999987</v>
      </c>
    </row>
    <row r="447" spans="1:15" ht="33.75" x14ac:dyDescent="0.2">
      <c r="A447" s="33" t="s">
        <v>395</v>
      </c>
      <c r="B447" s="25">
        <v>10</v>
      </c>
      <c r="C447" s="26">
        <v>0</v>
      </c>
      <c r="D447" s="25">
        <v>0</v>
      </c>
      <c r="E447" s="27">
        <v>78130</v>
      </c>
      <c r="F447" s="35"/>
      <c r="G447" s="66"/>
      <c r="H447" s="66"/>
      <c r="I447" s="66"/>
      <c r="J447" s="29">
        <v>3121.0342999999998</v>
      </c>
      <c r="K447" s="29">
        <v>3187.35104</v>
      </c>
      <c r="L447" s="29">
        <v>2759.82393</v>
      </c>
      <c r="M447" s="29">
        <f>G447+J447</f>
        <v>3121.0342999999998</v>
      </c>
      <c r="N447" s="29">
        <f t="shared" si="326"/>
        <v>3187.35104</v>
      </c>
      <c r="O447" s="29">
        <f t="shared" si="327"/>
        <v>2759.82393</v>
      </c>
    </row>
    <row r="448" spans="1:15" x14ac:dyDescent="0.2">
      <c r="A448" s="30" t="s">
        <v>40</v>
      </c>
      <c r="B448" s="25">
        <v>10</v>
      </c>
      <c r="C448" s="26">
        <v>0</v>
      </c>
      <c r="D448" s="25">
        <v>0</v>
      </c>
      <c r="E448" s="27">
        <v>78130</v>
      </c>
      <c r="F448" s="28">
        <v>300</v>
      </c>
      <c r="G448" s="66"/>
      <c r="H448" s="66"/>
      <c r="I448" s="66"/>
      <c r="J448" s="29">
        <v>3121.0342999999998</v>
      </c>
      <c r="K448" s="29">
        <v>3187.35104</v>
      </c>
      <c r="L448" s="29">
        <v>2759.82393</v>
      </c>
      <c r="M448" s="29">
        <f t="shared" ref="M448:M457" si="331">G448+J448</f>
        <v>3121.0342999999998</v>
      </c>
      <c r="N448" s="29">
        <f t="shared" ref="N448:N457" si="332">H448+K448</f>
        <v>3187.35104</v>
      </c>
      <c r="O448" s="29">
        <f t="shared" ref="O448:O457" si="333">I448+L448</f>
        <v>2759.82393</v>
      </c>
    </row>
    <row r="449" spans="1:15" ht="22.5" x14ac:dyDescent="0.2">
      <c r="A449" s="22" t="s">
        <v>44</v>
      </c>
      <c r="B449" s="25">
        <v>10</v>
      </c>
      <c r="C449" s="26">
        <v>0</v>
      </c>
      <c r="D449" s="25">
        <v>0</v>
      </c>
      <c r="E449" s="27">
        <v>78130</v>
      </c>
      <c r="F449" s="28">
        <v>320</v>
      </c>
      <c r="G449" s="66"/>
      <c r="H449" s="66"/>
      <c r="I449" s="66"/>
      <c r="J449" s="29">
        <v>3121.0342999999998</v>
      </c>
      <c r="K449" s="29">
        <v>3187.35104</v>
      </c>
      <c r="L449" s="29">
        <v>2759.82393</v>
      </c>
      <c r="M449" s="29">
        <f t="shared" si="331"/>
        <v>3121.0342999999998</v>
      </c>
      <c r="N449" s="29">
        <f t="shared" si="332"/>
        <v>3187.35104</v>
      </c>
      <c r="O449" s="29">
        <f t="shared" si="333"/>
        <v>2759.82393</v>
      </c>
    </row>
    <row r="450" spans="1:15" x14ac:dyDescent="0.2">
      <c r="A450" s="22" t="s">
        <v>306</v>
      </c>
      <c r="B450" s="25" t="s">
        <v>115</v>
      </c>
      <c r="C450" s="26" t="s">
        <v>3</v>
      </c>
      <c r="D450" s="25" t="s">
        <v>2</v>
      </c>
      <c r="E450" s="27" t="s">
        <v>114</v>
      </c>
      <c r="F450" s="28" t="s">
        <v>7</v>
      </c>
      <c r="G450" s="29">
        <f t="shared" ref="G450:I450" si="334">G451</f>
        <v>155.30000000000001</v>
      </c>
      <c r="H450" s="29">
        <f t="shared" si="334"/>
        <v>155.30000000000001</v>
      </c>
      <c r="I450" s="29">
        <f t="shared" si="334"/>
        <v>155.30000000000001</v>
      </c>
      <c r="J450" s="29">
        <v>-155.30000000000001</v>
      </c>
      <c r="K450" s="29">
        <v>-155.30000000000001</v>
      </c>
      <c r="L450" s="29">
        <v>-155.30000000000001</v>
      </c>
      <c r="M450" s="29">
        <f t="shared" si="331"/>
        <v>0</v>
      </c>
      <c r="N450" s="29">
        <f t="shared" si="332"/>
        <v>0</v>
      </c>
      <c r="O450" s="29">
        <f t="shared" si="333"/>
        <v>0</v>
      </c>
    </row>
    <row r="451" spans="1:15" x14ac:dyDescent="0.2">
      <c r="A451" s="22" t="s">
        <v>40</v>
      </c>
      <c r="B451" s="25" t="s">
        <v>115</v>
      </c>
      <c r="C451" s="26" t="s">
        <v>3</v>
      </c>
      <c r="D451" s="25" t="s">
        <v>2</v>
      </c>
      <c r="E451" s="27" t="s">
        <v>114</v>
      </c>
      <c r="F451" s="28">
        <v>300</v>
      </c>
      <c r="G451" s="29">
        <f t="shared" ref="G451:I451" si="335">G452</f>
        <v>155.30000000000001</v>
      </c>
      <c r="H451" s="29">
        <f t="shared" si="335"/>
        <v>155.30000000000001</v>
      </c>
      <c r="I451" s="29">
        <f t="shared" si="335"/>
        <v>155.30000000000001</v>
      </c>
      <c r="J451" s="29">
        <v>-155.30000000000001</v>
      </c>
      <c r="K451" s="29">
        <v>-155.30000000000001</v>
      </c>
      <c r="L451" s="29">
        <v>-155.30000000000001</v>
      </c>
      <c r="M451" s="29">
        <f t="shared" si="331"/>
        <v>0</v>
      </c>
      <c r="N451" s="29">
        <f t="shared" si="332"/>
        <v>0</v>
      </c>
      <c r="O451" s="29">
        <f t="shared" si="333"/>
        <v>0</v>
      </c>
    </row>
    <row r="452" spans="1:15" ht="22.5" x14ac:dyDescent="0.2">
      <c r="A452" s="22" t="s">
        <v>44</v>
      </c>
      <c r="B452" s="25" t="s">
        <v>115</v>
      </c>
      <c r="C452" s="26" t="s">
        <v>3</v>
      </c>
      <c r="D452" s="25" t="s">
        <v>2</v>
      </c>
      <c r="E452" s="27" t="s">
        <v>114</v>
      </c>
      <c r="F452" s="28">
        <v>320</v>
      </c>
      <c r="G452" s="29">
        <v>155.30000000000001</v>
      </c>
      <c r="H452" s="29">
        <v>155.30000000000001</v>
      </c>
      <c r="I452" s="29">
        <v>155.30000000000001</v>
      </c>
      <c r="J452" s="29">
        <v>-155.30000000000001</v>
      </c>
      <c r="K452" s="29">
        <v>-155.30000000000001</v>
      </c>
      <c r="L452" s="29">
        <v>-155.30000000000001</v>
      </c>
      <c r="M452" s="29">
        <f t="shared" si="331"/>
        <v>0</v>
      </c>
      <c r="N452" s="29">
        <f t="shared" si="332"/>
        <v>0</v>
      </c>
      <c r="O452" s="29">
        <f t="shared" si="333"/>
        <v>0</v>
      </c>
    </row>
    <row r="453" spans="1:15" ht="22.5" x14ac:dyDescent="0.2">
      <c r="A453" s="69" t="s">
        <v>394</v>
      </c>
      <c r="B453" s="25">
        <v>10</v>
      </c>
      <c r="C453" s="26">
        <v>0</v>
      </c>
      <c r="D453" s="25">
        <v>0</v>
      </c>
      <c r="E453" s="27" t="s">
        <v>393</v>
      </c>
      <c r="F453" s="28"/>
      <c r="G453" s="29"/>
      <c r="H453" s="29"/>
      <c r="I453" s="29"/>
      <c r="J453" s="29">
        <f>J454+J456</f>
        <v>67834.621589999995</v>
      </c>
      <c r="K453" s="29">
        <f t="shared" ref="K453:L453" si="336">K454+K456</f>
        <v>32679.272099999998</v>
      </c>
      <c r="L453" s="29">
        <f t="shared" si="336"/>
        <v>5648.95298</v>
      </c>
      <c r="M453" s="29">
        <f t="shared" si="331"/>
        <v>67834.621589999995</v>
      </c>
      <c r="N453" s="29">
        <f t="shared" si="332"/>
        <v>32679.272099999998</v>
      </c>
      <c r="O453" s="29">
        <f t="shared" si="333"/>
        <v>5648.95298</v>
      </c>
    </row>
    <row r="454" spans="1:15" ht="22.5" x14ac:dyDescent="0.2">
      <c r="A454" s="22" t="s">
        <v>14</v>
      </c>
      <c r="B454" s="25">
        <v>10</v>
      </c>
      <c r="C454" s="26">
        <v>0</v>
      </c>
      <c r="D454" s="25">
        <v>0</v>
      </c>
      <c r="E454" s="27" t="s">
        <v>393</v>
      </c>
      <c r="F454" s="28">
        <v>200</v>
      </c>
      <c r="G454" s="29"/>
      <c r="H454" s="29"/>
      <c r="I454" s="29"/>
      <c r="J454" s="29">
        <v>66000</v>
      </c>
      <c r="K454" s="29">
        <v>31306.05</v>
      </c>
      <c r="L454" s="29">
        <v>0</v>
      </c>
      <c r="M454" s="29">
        <f t="shared" ref="M454:M455" si="337">G454+J454</f>
        <v>66000</v>
      </c>
      <c r="N454" s="29">
        <f t="shared" ref="N454:N455" si="338">H454+K454</f>
        <v>31306.05</v>
      </c>
      <c r="O454" s="29">
        <f t="shared" ref="O454:O455" si="339">I454+L454</f>
        <v>0</v>
      </c>
    </row>
    <row r="455" spans="1:15" ht="22.5" x14ac:dyDescent="0.2">
      <c r="A455" s="22" t="s">
        <v>13</v>
      </c>
      <c r="B455" s="25">
        <v>10</v>
      </c>
      <c r="C455" s="26">
        <v>0</v>
      </c>
      <c r="D455" s="25">
        <v>0</v>
      </c>
      <c r="E455" s="27" t="s">
        <v>393</v>
      </c>
      <c r="F455" s="28">
        <v>240</v>
      </c>
      <c r="G455" s="29"/>
      <c r="H455" s="29"/>
      <c r="I455" s="29"/>
      <c r="J455" s="29">
        <v>66000</v>
      </c>
      <c r="K455" s="29">
        <v>31306.05</v>
      </c>
      <c r="L455" s="29">
        <v>0</v>
      </c>
      <c r="M455" s="29">
        <f t="shared" si="337"/>
        <v>66000</v>
      </c>
      <c r="N455" s="29">
        <f t="shared" si="338"/>
        <v>31306.05</v>
      </c>
      <c r="O455" s="29">
        <f t="shared" si="339"/>
        <v>0</v>
      </c>
    </row>
    <row r="456" spans="1:15" x14ac:dyDescent="0.2">
      <c r="A456" s="30" t="s">
        <v>40</v>
      </c>
      <c r="B456" s="25">
        <v>10</v>
      </c>
      <c r="C456" s="26">
        <v>0</v>
      </c>
      <c r="D456" s="25">
        <v>0</v>
      </c>
      <c r="E456" s="27" t="s">
        <v>393</v>
      </c>
      <c r="F456" s="28">
        <v>300</v>
      </c>
      <c r="G456" s="29"/>
      <c r="H456" s="29"/>
      <c r="I456" s="29"/>
      <c r="J456" s="29">
        <v>1834.62159</v>
      </c>
      <c r="K456" s="29">
        <v>1373.2221</v>
      </c>
      <c r="L456" s="29">
        <v>5648.95298</v>
      </c>
      <c r="M456" s="29">
        <f t="shared" si="331"/>
        <v>1834.62159</v>
      </c>
      <c r="N456" s="29">
        <f t="shared" si="332"/>
        <v>1373.2221</v>
      </c>
      <c r="O456" s="29">
        <f t="shared" si="333"/>
        <v>5648.95298</v>
      </c>
    </row>
    <row r="457" spans="1:15" ht="22.5" x14ac:dyDescent="0.2">
      <c r="A457" s="30" t="s">
        <v>44</v>
      </c>
      <c r="B457" s="25">
        <v>10</v>
      </c>
      <c r="C457" s="26">
        <v>0</v>
      </c>
      <c r="D457" s="25">
        <v>0</v>
      </c>
      <c r="E457" s="27" t="s">
        <v>393</v>
      </c>
      <c r="F457" s="28">
        <v>320</v>
      </c>
      <c r="G457" s="29"/>
      <c r="H457" s="29"/>
      <c r="I457" s="29"/>
      <c r="J457" s="29">
        <v>1834.62159</v>
      </c>
      <c r="K457" s="29">
        <v>1373.2221</v>
      </c>
      <c r="L457" s="29">
        <v>5648.95298</v>
      </c>
      <c r="M457" s="29">
        <f t="shared" si="331"/>
        <v>1834.62159</v>
      </c>
      <c r="N457" s="29">
        <f t="shared" si="332"/>
        <v>1373.2221</v>
      </c>
      <c r="O457" s="29">
        <f t="shared" si="333"/>
        <v>5648.95298</v>
      </c>
    </row>
    <row r="458" spans="1:15" ht="45" x14ac:dyDescent="0.2">
      <c r="A458" s="32" t="s">
        <v>333</v>
      </c>
      <c r="B458" s="63">
        <v>11</v>
      </c>
      <c r="C458" s="64" t="s">
        <v>3</v>
      </c>
      <c r="D458" s="63" t="s">
        <v>2</v>
      </c>
      <c r="E458" s="65" t="s">
        <v>9</v>
      </c>
      <c r="F458" s="35" t="s">
        <v>7</v>
      </c>
      <c r="G458" s="66">
        <f>G459+G497+G501+G490+G463</f>
        <v>34428.1</v>
      </c>
      <c r="H458" s="66">
        <f>H459+H497+H501+H490+H463</f>
        <v>33520.6</v>
      </c>
      <c r="I458" s="66">
        <f>I459+I497+I501+I490+I463</f>
        <v>34684.5</v>
      </c>
      <c r="J458" s="66"/>
      <c r="K458" s="66"/>
      <c r="L458" s="66"/>
      <c r="M458" s="66">
        <f t="shared" si="325"/>
        <v>34428.1</v>
      </c>
      <c r="N458" s="66">
        <f t="shared" si="326"/>
        <v>33520.6</v>
      </c>
      <c r="O458" s="66">
        <f t="shared" si="327"/>
        <v>34684.5</v>
      </c>
    </row>
    <row r="459" spans="1:15" ht="22.5" x14ac:dyDescent="0.2">
      <c r="A459" s="32" t="s">
        <v>361</v>
      </c>
      <c r="B459" s="63">
        <v>11</v>
      </c>
      <c r="C459" s="64">
        <v>1</v>
      </c>
      <c r="D459" s="63" t="s">
        <v>2</v>
      </c>
      <c r="E459" s="65" t="s">
        <v>9</v>
      </c>
      <c r="F459" s="35"/>
      <c r="G459" s="66">
        <f t="shared" ref="G459:I459" si="340">G460</f>
        <v>3342.8999999999996</v>
      </c>
      <c r="H459" s="66">
        <f t="shared" si="340"/>
        <v>3246.6</v>
      </c>
      <c r="I459" s="66">
        <f t="shared" si="340"/>
        <v>3246.6</v>
      </c>
      <c r="J459" s="66"/>
      <c r="K459" s="66"/>
      <c r="L459" s="66"/>
      <c r="M459" s="66">
        <f t="shared" si="325"/>
        <v>3342.8999999999996</v>
      </c>
      <c r="N459" s="66">
        <f t="shared" si="326"/>
        <v>3246.6</v>
      </c>
      <c r="O459" s="66">
        <f t="shared" si="327"/>
        <v>3246.6</v>
      </c>
    </row>
    <row r="460" spans="1:15" ht="22.5" x14ac:dyDescent="0.2">
      <c r="A460" s="22" t="s">
        <v>84</v>
      </c>
      <c r="B460" s="25">
        <v>11</v>
      </c>
      <c r="C460" s="26">
        <v>1</v>
      </c>
      <c r="D460" s="25" t="s">
        <v>2</v>
      </c>
      <c r="E460" s="27" t="s">
        <v>83</v>
      </c>
      <c r="F460" s="28" t="s">
        <v>7</v>
      </c>
      <c r="G460" s="29">
        <f t="shared" ref="G460:I460" si="341">G461</f>
        <v>3342.8999999999996</v>
      </c>
      <c r="H460" s="29">
        <f t="shared" si="341"/>
        <v>3246.6</v>
      </c>
      <c r="I460" s="29">
        <f t="shared" si="341"/>
        <v>3246.6</v>
      </c>
      <c r="J460" s="29"/>
      <c r="K460" s="29"/>
      <c r="L460" s="29"/>
      <c r="M460" s="29">
        <f t="shared" si="325"/>
        <v>3342.8999999999996</v>
      </c>
      <c r="N460" s="29">
        <f t="shared" si="326"/>
        <v>3246.6</v>
      </c>
      <c r="O460" s="29">
        <f t="shared" si="327"/>
        <v>3246.6</v>
      </c>
    </row>
    <row r="461" spans="1:15" ht="22.5" x14ac:dyDescent="0.2">
      <c r="A461" s="22" t="s">
        <v>14</v>
      </c>
      <c r="B461" s="25">
        <v>11</v>
      </c>
      <c r="C461" s="26">
        <v>1</v>
      </c>
      <c r="D461" s="25" t="s">
        <v>2</v>
      </c>
      <c r="E461" s="27" t="s">
        <v>83</v>
      </c>
      <c r="F461" s="28">
        <v>200</v>
      </c>
      <c r="G461" s="29">
        <f>G462</f>
        <v>3342.8999999999996</v>
      </c>
      <c r="H461" s="29">
        <f>H462</f>
        <v>3246.6</v>
      </c>
      <c r="I461" s="29">
        <f>I462</f>
        <v>3246.6</v>
      </c>
      <c r="J461" s="29"/>
      <c r="K461" s="29"/>
      <c r="L461" s="29"/>
      <c r="M461" s="29">
        <f t="shared" si="325"/>
        <v>3342.8999999999996</v>
      </c>
      <c r="N461" s="29">
        <f t="shared" si="326"/>
        <v>3246.6</v>
      </c>
      <c r="O461" s="29">
        <f t="shared" si="327"/>
        <v>3246.6</v>
      </c>
    </row>
    <row r="462" spans="1:15" ht="22.5" x14ac:dyDescent="0.2">
      <c r="A462" s="22" t="s">
        <v>13</v>
      </c>
      <c r="B462" s="25">
        <v>11</v>
      </c>
      <c r="C462" s="26">
        <v>1</v>
      </c>
      <c r="D462" s="25" t="s">
        <v>2</v>
      </c>
      <c r="E462" s="27" t="s">
        <v>83</v>
      </c>
      <c r="F462" s="28">
        <v>240</v>
      </c>
      <c r="G462" s="29">
        <f>400.3+334.5+27.1+101.5+736.6+1462.7+280.2</f>
        <v>3342.8999999999996</v>
      </c>
      <c r="H462" s="29">
        <f>321.9+316.6+27.1+101.5+736.6+1462.7+280.2</f>
        <v>3246.6</v>
      </c>
      <c r="I462" s="29">
        <f>321.9+316.6+27.1+101.5+736.6+1462.7+280.2</f>
        <v>3246.6</v>
      </c>
      <c r="J462" s="29"/>
      <c r="K462" s="29"/>
      <c r="L462" s="29"/>
      <c r="M462" s="29">
        <f t="shared" si="325"/>
        <v>3342.8999999999996</v>
      </c>
      <c r="N462" s="29">
        <f t="shared" si="326"/>
        <v>3246.6</v>
      </c>
      <c r="O462" s="29">
        <f t="shared" si="327"/>
        <v>3246.6</v>
      </c>
    </row>
    <row r="463" spans="1:15" ht="22.5" x14ac:dyDescent="0.2">
      <c r="A463" s="32" t="s">
        <v>362</v>
      </c>
      <c r="B463" s="63">
        <v>11</v>
      </c>
      <c r="C463" s="64">
        <v>2</v>
      </c>
      <c r="D463" s="63" t="s">
        <v>2</v>
      </c>
      <c r="E463" s="65">
        <v>0</v>
      </c>
      <c r="F463" s="35"/>
      <c r="G463" s="66">
        <f>G464+G467+G472+G477+G484+G487</f>
        <v>28511.7</v>
      </c>
      <c r="H463" s="66">
        <f t="shared" ref="H463:I463" si="342">H464+H467+H472+H477+H484+H487</f>
        <v>29347.5</v>
      </c>
      <c r="I463" s="66">
        <f t="shared" si="342"/>
        <v>30504.799999999999</v>
      </c>
      <c r="J463" s="66"/>
      <c r="K463" s="66"/>
      <c r="L463" s="66"/>
      <c r="M463" s="66">
        <f t="shared" si="325"/>
        <v>28511.7</v>
      </c>
      <c r="N463" s="66">
        <f t="shared" si="326"/>
        <v>29347.5</v>
      </c>
      <c r="O463" s="66">
        <f t="shared" si="327"/>
        <v>30504.799999999999</v>
      </c>
    </row>
    <row r="464" spans="1:15" ht="33.75" x14ac:dyDescent="0.2">
      <c r="A464" s="22" t="s">
        <v>91</v>
      </c>
      <c r="B464" s="25">
        <v>11</v>
      </c>
      <c r="C464" s="26">
        <v>2</v>
      </c>
      <c r="D464" s="25" t="s">
        <v>2</v>
      </c>
      <c r="E464" s="27" t="s">
        <v>90</v>
      </c>
      <c r="F464" s="28" t="s">
        <v>7</v>
      </c>
      <c r="G464" s="29">
        <f t="shared" ref="G464:I465" si="343">G465</f>
        <v>10.4</v>
      </c>
      <c r="H464" s="29">
        <f t="shared" si="343"/>
        <v>11.2</v>
      </c>
      <c r="I464" s="29">
        <f t="shared" si="343"/>
        <v>113.4</v>
      </c>
      <c r="J464" s="29"/>
      <c r="K464" s="29"/>
      <c r="L464" s="29"/>
      <c r="M464" s="29">
        <f t="shared" si="325"/>
        <v>10.4</v>
      </c>
      <c r="N464" s="29">
        <f t="shared" si="326"/>
        <v>11.2</v>
      </c>
      <c r="O464" s="29">
        <f t="shared" si="327"/>
        <v>113.4</v>
      </c>
    </row>
    <row r="465" spans="1:15" ht="22.5" x14ac:dyDescent="0.2">
      <c r="A465" s="22" t="s">
        <v>14</v>
      </c>
      <c r="B465" s="25">
        <v>11</v>
      </c>
      <c r="C465" s="26">
        <v>2</v>
      </c>
      <c r="D465" s="25" t="s">
        <v>2</v>
      </c>
      <c r="E465" s="27" t="s">
        <v>90</v>
      </c>
      <c r="F465" s="28">
        <v>200</v>
      </c>
      <c r="G465" s="29">
        <f t="shared" si="343"/>
        <v>10.4</v>
      </c>
      <c r="H465" s="29">
        <f t="shared" si="343"/>
        <v>11.2</v>
      </c>
      <c r="I465" s="29">
        <f t="shared" si="343"/>
        <v>113.4</v>
      </c>
      <c r="J465" s="29"/>
      <c r="K465" s="29"/>
      <c r="L465" s="29"/>
      <c r="M465" s="29">
        <f t="shared" si="325"/>
        <v>10.4</v>
      </c>
      <c r="N465" s="29">
        <f t="shared" si="326"/>
        <v>11.2</v>
      </c>
      <c r="O465" s="29">
        <f t="shared" si="327"/>
        <v>113.4</v>
      </c>
    </row>
    <row r="466" spans="1:15" ht="22.5" x14ac:dyDescent="0.2">
      <c r="A466" s="22" t="s">
        <v>13</v>
      </c>
      <c r="B466" s="25">
        <v>11</v>
      </c>
      <c r="C466" s="26">
        <v>2</v>
      </c>
      <c r="D466" s="25" t="s">
        <v>2</v>
      </c>
      <c r="E466" s="27" t="s">
        <v>90</v>
      </c>
      <c r="F466" s="28">
        <v>240</v>
      </c>
      <c r="G466" s="29">
        <v>10.4</v>
      </c>
      <c r="H466" s="29">
        <v>11.2</v>
      </c>
      <c r="I466" s="29">
        <v>113.4</v>
      </c>
      <c r="J466" s="29"/>
      <c r="K466" s="29"/>
      <c r="L466" s="29"/>
      <c r="M466" s="29">
        <f t="shared" si="325"/>
        <v>10.4</v>
      </c>
      <c r="N466" s="29">
        <f t="shared" si="326"/>
        <v>11.2</v>
      </c>
      <c r="O466" s="29">
        <f t="shared" si="327"/>
        <v>113.4</v>
      </c>
    </row>
    <row r="467" spans="1:15" ht="56.25" x14ac:dyDescent="0.2">
      <c r="A467" s="22" t="s">
        <v>274</v>
      </c>
      <c r="B467" s="25">
        <v>11</v>
      </c>
      <c r="C467" s="26">
        <v>2</v>
      </c>
      <c r="D467" s="25">
        <v>0</v>
      </c>
      <c r="E467" s="27">
        <v>78791</v>
      </c>
      <c r="F467" s="28"/>
      <c r="G467" s="29">
        <f t="shared" ref="G467:I467" si="344">G468+G470</f>
        <v>1174.0999999999999</v>
      </c>
      <c r="H467" s="29">
        <f t="shared" si="344"/>
        <v>1212.3999999999999</v>
      </c>
      <c r="I467" s="29">
        <f t="shared" si="344"/>
        <v>1252.8999999999999</v>
      </c>
      <c r="J467" s="29"/>
      <c r="K467" s="29"/>
      <c r="L467" s="29"/>
      <c r="M467" s="29">
        <f t="shared" si="325"/>
        <v>1174.0999999999999</v>
      </c>
      <c r="N467" s="29">
        <f t="shared" si="326"/>
        <v>1212.3999999999999</v>
      </c>
      <c r="O467" s="29">
        <f t="shared" si="327"/>
        <v>1252.8999999999999</v>
      </c>
    </row>
    <row r="468" spans="1:15" ht="45" x14ac:dyDescent="0.2">
      <c r="A468" s="22" t="s">
        <v>6</v>
      </c>
      <c r="B468" s="25">
        <v>11</v>
      </c>
      <c r="C468" s="26">
        <v>2</v>
      </c>
      <c r="D468" s="25" t="s">
        <v>2</v>
      </c>
      <c r="E468" s="27">
        <v>78791</v>
      </c>
      <c r="F468" s="28">
        <v>100</v>
      </c>
      <c r="G468" s="29">
        <f t="shared" ref="G468:I468" si="345">G469</f>
        <v>1116.5</v>
      </c>
      <c r="H468" s="29">
        <f t="shared" si="345"/>
        <v>1154.8</v>
      </c>
      <c r="I468" s="29">
        <f t="shared" si="345"/>
        <v>1195.3</v>
      </c>
      <c r="J468" s="29"/>
      <c r="K468" s="29"/>
      <c r="L468" s="29"/>
      <c r="M468" s="29">
        <f t="shared" si="325"/>
        <v>1116.5</v>
      </c>
      <c r="N468" s="29">
        <f t="shared" si="326"/>
        <v>1154.8</v>
      </c>
      <c r="O468" s="29">
        <f t="shared" si="327"/>
        <v>1195.3</v>
      </c>
    </row>
    <row r="469" spans="1:15" ht="22.5" x14ac:dyDescent="0.2">
      <c r="A469" s="22" t="s">
        <v>5</v>
      </c>
      <c r="B469" s="25">
        <v>11</v>
      </c>
      <c r="C469" s="26">
        <v>2</v>
      </c>
      <c r="D469" s="25" t="s">
        <v>2</v>
      </c>
      <c r="E469" s="27">
        <v>78791</v>
      </c>
      <c r="F469" s="28">
        <v>120</v>
      </c>
      <c r="G469" s="29">
        <v>1116.5</v>
      </c>
      <c r="H469" s="29">
        <v>1154.8</v>
      </c>
      <c r="I469" s="29">
        <v>1195.3</v>
      </c>
      <c r="J469" s="29"/>
      <c r="K469" s="29"/>
      <c r="L469" s="29"/>
      <c r="M469" s="29">
        <f t="shared" si="325"/>
        <v>1116.5</v>
      </c>
      <c r="N469" s="29">
        <f t="shared" si="326"/>
        <v>1154.8</v>
      </c>
      <c r="O469" s="29">
        <f t="shared" si="327"/>
        <v>1195.3</v>
      </c>
    </row>
    <row r="470" spans="1:15" ht="22.5" x14ac:dyDescent="0.2">
      <c r="A470" s="22" t="s">
        <v>14</v>
      </c>
      <c r="B470" s="25">
        <v>11</v>
      </c>
      <c r="C470" s="26">
        <v>2</v>
      </c>
      <c r="D470" s="25" t="s">
        <v>2</v>
      </c>
      <c r="E470" s="27">
        <v>78791</v>
      </c>
      <c r="F470" s="28">
        <v>200</v>
      </c>
      <c r="G470" s="29">
        <f t="shared" ref="G470:I470" si="346">G471</f>
        <v>57.6</v>
      </c>
      <c r="H470" s="29">
        <f t="shared" si="346"/>
        <v>57.6</v>
      </c>
      <c r="I470" s="29">
        <f t="shared" si="346"/>
        <v>57.6</v>
      </c>
      <c r="J470" s="29"/>
      <c r="K470" s="29"/>
      <c r="L470" s="29"/>
      <c r="M470" s="29">
        <f t="shared" si="325"/>
        <v>57.6</v>
      </c>
      <c r="N470" s="29">
        <f t="shared" si="326"/>
        <v>57.6</v>
      </c>
      <c r="O470" s="29">
        <f t="shared" si="327"/>
        <v>57.6</v>
      </c>
    </row>
    <row r="471" spans="1:15" ht="22.5" x14ac:dyDescent="0.2">
      <c r="A471" s="22" t="s">
        <v>13</v>
      </c>
      <c r="B471" s="25">
        <v>11</v>
      </c>
      <c r="C471" s="26">
        <v>2</v>
      </c>
      <c r="D471" s="25" t="s">
        <v>2</v>
      </c>
      <c r="E471" s="27">
        <v>78791</v>
      </c>
      <c r="F471" s="28">
        <v>240</v>
      </c>
      <c r="G471" s="29">
        <v>57.6</v>
      </c>
      <c r="H471" s="29">
        <v>57.6</v>
      </c>
      <c r="I471" s="29">
        <v>57.6</v>
      </c>
      <c r="J471" s="29"/>
      <c r="K471" s="29"/>
      <c r="L471" s="29"/>
      <c r="M471" s="29">
        <f t="shared" si="325"/>
        <v>57.6</v>
      </c>
      <c r="N471" s="29">
        <f t="shared" si="326"/>
        <v>57.6</v>
      </c>
      <c r="O471" s="29">
        <f t="shared" si="327"/>
        <v>57.6</v>
      </c>
    </row>
    <row r="472" spans="1:15" ht="56.25" x14ac:dyDescent="0.2">
      <c r="A472" s="22" t="s">
        <v>276</v>
      </c>
      <c r="B472" s="25">
        <v>11</v>
      </c>
      <c r="C472" s="26">
        <v>2</v>
      </c>
      <c r="D472" s="25">
        <v>0</v>
      </c>
      <c r="E472" s="27">
        <v>78792</v>
      </c>
      <c r="F472" s="28"/>
      <c r="G472" s="29">
        <f>G473+G475</f>
        <v>5819</v>
      </c>
      <c r="H472" s="29">
        <f>H473+H475</f>
        <v>5983.7</v>
      </c>
      <c r="I472" s="29">
        <f>I473+I475</f>
        <v>6197.5</v>
      </c>
      <c r="J472" s="29"/>
      <c r="K472" s="29"/>
      <c r="L472" s="29"/>
      <c r="M472" s="29">
        <f t="shared" si="325"/>
        <v>5819</v>
      </c>
      <c r="N472" s="29">
        <f t="shared" si="326"/>
        <v>5983.7</v>
      </c>
      <c r="O472" s="29">
        <f t="shared" si="327"/>
        <v>6197.5</v>
      </c>
    </row>
    <row r="473" spans="1:15" ht="45" x14ac:dyDescent="0.2">
      <c r="A473" s="22" t="s">
        <v>6</v>
      </c>
      <c r="B473" s="25">
        <v>11</v>
      </c>
      <c r="C473" s="26">
        <v>2</v>
      </c>
      <c r="D473" s="25" t="s">
        <v>2</v>
      </c>
      <c r="E473" s="27">
        <v>78792</v>
      </c>
      <c r="F473" s="28">
        <v>100</v>
      </c>
      <c r="G473" s="29">
        <f>G474</f>
        <v>5286</v>
      </c>
      <c r="H473" s="29">
        <f>H474</f>
        <v>5450.7</v>
      </c>
      <c r="I473" s="29">
        <f>I474</f>
        <v>5664.5</v>
      </c>
      <c r="J473" s="29"/>
      <c r="K473" s="29"/>
      <c r="L473" s="29"/>
      <c r="M473" s="29">
        <f t="shared" si="325"/>
        <v>5286</v>
      </c>
      <c r="N473" s="29">
        <f t="shared" si="326"/>
        <v>5450.7</v>
      </c>
      <c r="O473" s="29">
        <f t="shared" si="327"/>
        <v>5664.5</v>
      </c>
    </row>
    <row r="474" spans="1:15" ht="22.5" x14ac:dyDescent="0.2">
      <c r="A474" s="22" t="s">
        <v>5</v>
      </c>
      <c r="B474" s="25">
        <v>11</v>
      </c>
      <c r="C474" s="26">
        <v>2</v>
      </c>
      <c r="D474" s="25" t="s">
        <v>2</v>
      </c>
      <c r="E474" s="27">
        <v>78792</v>
      </c>
      <c r="F474" s="28">
        <v>120</v>
      </c>
      <c r="G474" s="29">
        <v>5286</v>
      </c>
      <c r="H474" s="29">
        <v>5450.7</v>
      </c>
      <c r="I474" s="29">
        <v>5664.5</v>
      </c>
      <c r="J474" s="29"/>
      <c r="K474" s="29"/>
      <c r="L474" s="29"/>
      <c r="M474" s="29">
        <f t="shared" si="325"/>
        <v>5286</v>
      </c>
      <c r="N474" s="29">
        <f t="shared" si="326"/>
        <v>5450.7</v>
      </c>
      <c r="O474" s="29">
        <f t="shared" si="327"/>
        <v>5664.5</v>
      </c>
    </row>
    <row r="475" spans="1:15" ht="22.5" x14ac:dyDescent="0.2">
      <c r="A475" s="22" t="s">
        <v>14</v>
      </c>
      <c r="B475" s="25">
        <v>11</v>
      </c>
      <c r="C475" s="26">
        <v>2</v>
      </c>
      <c r="D475" s="25" t="s">
        <v>2</v>
      </c>
      <c r="E475" s="27">
        <v>78792</v>
      </c>
      <c r="F475" s="28">
        <v>200</v>
      </c>
      <c r="G475" s="29">
        <f>G476</f>
        <v>533</v>
      </c>
      <c r="H475" s="29">
        <f>H476</f>
        <v>533</v>
      </c>
      <c r="I475" s="29">
        <f>I476</f>
        <v>533</v>
      </c>
      <c r="J475" s="29"/>
      <c r="K475" s="29"/>
      <c r="L475" s="29"/>
      <c r="M475" s="29">
        <f t="shared" si="325"/>
        <v>533</v>
      </c>
      <c r="N475" s="29">
        <f t="shared" si="326"/>
        <v>533</v>
      </c>
      <c r="O475" s="29">
        <f t="shared" si="327"/>
        <v>533</v>
      </c>
    </row>
    <row r="476" spans="1:15" ht="22.5" x14ac:dyDescent="0.2">
      <c r="A476" s="22" t="s">
        <v>13</v>
      </c>
      <c r="B476" s="25">
        <v>11</v>
      </c>
      <c r="C476" s="26">
        <v>2</v>
      </c>
      <c r="D476" s="25" t="s">
        <v>2</v>
      </c>
      <c r="E476" s="27">
        <v>78792</v>
      </c>
      <c r="F476" s="28">
        <v>240</v>
      </c>
      <c r="G476" s="29">
        <v>533</v>
      </c>
      <c r="H476" s="29">
        <v>533</v>
      </c>
      <c r="I476" s="29">
        <v>533</v>
      </c>
      <c r="J476" s="29"/>
      <c r="K476" s="29"/>
      <c r="L476" s="29"/>
      <c r="M476" s="29">
        <f t="shared" si="325"/>
        <v>533</v>
      </c>
      <c r="N476" s="29">
        <f t="shared" si="326"/>
        <v>533</v>
      </c>
      <c r="O476" s="29">
        <f t="shared" si="327"/>
        <v>533</v>
      </c>
    </row>
    <row r="477" spans="1:15" ht="22.5" x14ac:dyDescent="0.2">
      <c r="A477" s="22" t="s">
        <v>15</v>
      </c>
      <c r="B477" s="25">
        <v>11</v>
      </c>
      <c r="C477" s="26">
        <v>2</v>
      </c>
      <c r="D477" s="25" t="s">
        <v>2</v>
      </c>
      <c r="E477" s="27" t="s">
        <v>11</v>
      </c>
      <c r="F477" s="28" t="s">
        <v>7</v>
      </c>
      <c r="G477" s="29">
        <f>G478+G480+G482</f>
        <v>21403.200000000001</v>
      </c>
      <c r="H477" s="29">
        <f t="shared" ref="H477:I477" si="347">H478+H480+H482</f>
        <v>22035.200000000001</v>
      </c>
      <c r="I477" s="29">
        <f t="shared" si="347"/>
        <v>22836</v>
      </c>
      <c r="J477" s="29"/>
      <c r="K477" s="29"/>
      <c r="L477" s="29"/>
      <c r="M477" s="29">
        <f t="shared" si="325"/>
        <v>21403.200000000001</v>
      </c>
      <c r="N477" s="29">
        <f t="shared" si="326"/>
        <v>22035.200000000001</v>
      </c>
      <c r="O477" s="29">
        <f t="shared" si="327"/>
        <v>22836</v>
      </c>
    </row>
    <row r="478" spans="1:15" ht="45" x14ac:dyDescent="0.2">
      <c r="A478" s="22" t="s">
        <v>6</v>
      </c>
      <c r="B478" s="25">
        <v>11</v>
      </c>
      <c r="C478" s="26">
        <v>2</v>
      </c>
      <c r="D478" s="25" t="s">
        <v>2</v>
      </c>
      <c r="E478" s="27" t="s">
        <v>11</v>
      </c>
      <c r="F478" s="28">
        <v>100</v>
      </c>
      <c r="G478" s="29">
        <f t="shared" ref="G478:I478" si="348">G479</f>
        <v>20299.8</v>
      </c>
      <c r="H478" s="29">
        <f t="shared" si="348"/>
        <v>20560.2</v>
      </c>
      <c r="I478" s="29">
        <f t="shared" si="348"/>
        <v>21245.3</v>
      </c>
      <c r="J478" s="29"/>
      <c r="K478" s="29"/>
      <c r="L478" s="29"/>
      <c r="M478" s="29">
        <f t="shared" si="325"/>
        <v>20299.8</v>
      </c>
      <c r="N478" s="29">
        <f t="shared" si="326"/>
        <v>20560.2</v>
      </c>
      <c r="O478" s="29">
        <f t="shared" si="327"/>
        <v>21245.3</v>
      </c>
    </row>
    <row r="479" spans="1:15" ht="22.5" x14ac:dyDescent="0.2">
      <c r="A479" s="22" t="s">
        <v>5</v>
      </c>
      <c r="B479" s="25">
        <v>11</v>
      </c>
      <c r="C479" s="26">
        <v>2</v>
      </c>
      <c r="D479" s="25" t="s">
        <v>2</v>
      </c>
      <c r="E479" s="27" t="s">
        <v>11</v>
      </c>
      <c r="F479" s="28">
        <v>120</v>
      </c>
      <c r="G479" s="29">
        <v>20299.8</v>
      </c>
      <c r="H479" s="29">
        <v>20560.2</v>
      </c>
      <c r="I479" s="29">
        <v>21245.3</v>
      </c>
      <c r="J479" s="29"/>
      <c r="K479" s="29"/>
      <c r="L479" s="29"/>
      <c r="M479" s="29">
        <f t="shared" si="325"/>
        <v>20299.8</v>
      </c>
      <c r="N479" s="29">
        <f t="shared" si="326"/>
        <v>20560.2</v>
      </c>
      <c r="O479" s="29">
        <f t="shared" si="327"/>
        <v>21245.3</v>
      </c>
    </row>
    <row r="480" spans="1:15" ht="22.5" x14ac:dyDescent="0.2">
      <c r="A480" s="22" t="s">
        <v>14</v>
      </c>
      <c r="B480" s="25">
        <v>11</v>
      </c>
      <c r="C480" s="26">
        <v>2</v>
      </c>
      <c r="D480" s="25" t="s">
        <v>2</v>
      </c>
      <c r="E480" s="27" t="s">
        <v>11</v>
      </c>
      <c r="F480" s="28">
        <v>200</v>
      </c>
      <c r="G480" s="29">
        <f t="shared" ref="G480:I480" si="349">G481</f>
        <v>1094.4000000000001</v>
      </c>
      <c r="H480" s="29">
        <f t="shared" si="349"/>
        <v>1466</v>
      </c>
      <c r="I480" s="29">
        <f t="shared" si="349"/>
        <v>1581.7</v>
      </c>
      <c r="J480" s="29"/>
      <c r="K480" s="29"/>
      <c r="L480" s="29"/>
      <c r="M480" s="29">
        <f t="shared" si="325"/>
        <v>1094.4000000000001</v>
      </c>
      <c r="N480" s="29">
        <f t="shared" si="326"/>
        <v>1466</v>
      </c>
      <c r="O480" s="29">
        <f t="shared" si="327"/>
        <v>1581.7</v>
      </c>
    </row>
    <row r="481" spans="1:15" ht="22.5" x14ac:dyDescent="0.2">
      <c r="A481" s="22" t="s">
        <v>13</v>
      </c>
      <c r="B481" s="25">
        <v>11</v>
      </c>
      <c r="C481" s="26">
        <v>2</v>
      </c>
      <c r="D481" s="25" t="s">
        <v>2</v>
      </c>
      <c r="E481" s="27" t="s">
        <v>11</v>
      </c>
      <c r="F481" s="28">
        <v>240</v>
      </c>
      <c r="G481" s="29">
        <v>1094.4000000000001</v>
      </c>
      <c r="H481" s="29">
        <v>1466</v>
      </c>
      <c r="I481" s="29">
        <v>1581.7</v>
      </c>
      <c r="J481" s="29"/>
      <c r="K481" s="29"/>
      <c r="L481" s="29"/>
      <c r="M481" s="29">
        <f t="shared" si="325"/>
        <v>1094.4000000000001</v>
      </c>
      <c r="N481" s="29">
        <f t="shared" si="326"/>
        <v>1466</v>
      </c>
      <c r="O481" s="29">
        <f t="shared" si="327"/>
        <v>1581.7</v>
      </c>
    </row>
    <row r="482" spans="1:15" x14ac:dyDescent="0.2">
      <c r="A482" s="22" t="s">
        <v>72</v>
      </c>
      <c r="B482" s="25">
        <v>11</v>
      </c>
      <c r="C482" s="26">
        <v>2</v>
      </c>
      <c r="D482" s="25" t="s">
        <v>2</v>
      </c>
      <c r="E482" s="27" t="s">
        <v>11</v>
      </c>
      <c r="F482" s="28">
        <v>800</v>
      </c>
      <c r="G482" s="29">
        <f t="shared" ref="G482:I482" si="350">G483</f>
        <v>9</v>
      </c>
      <c r="H482" s="29">
        <f t="shared" si="350"/>
        <v>9</v>
      </c>
      <c r="I482" s="29">
        <f t="shared" si="350"/>
        <v>9</v>
      </c>
      <c r="J482" s="29"/>
      <c r="K482" s="29"/>
      <c r="L482" s="29"/>
      <c r="M482" s="29">
        <f t="shared" si="325"/>
        <v>9</v>
      </c>
      <c r="N482" s="29">
        <f t="shared" si="326"/>
        <v>9</v>
      </c>
      <c r="O482" s="29">
        <f t="shared" si="327"/>
        <v>9</v>
      </c>
    </row>
    <row r="483" spans="1:15" x14ac:dyDescent="0.2">
      <c r="A483" s="22" t="s">
        <v>71</v>
      </c>
      <c r="B483" s="25">
        <v>11</v>
      </c>
      <c r="C483" s="26">
        <v>2</v>
      </c>
      <c r="D483" s="25" t="s">
        <v>2</v>
      </c>
      <c r="E483" s="27" t="s">
        <v>11</v>
      </c>
      <c r="F483" s="28">
        <v>850</v>
      </c>
      <c r="G483" s="29">
        <v>9</v>
      </c>
      <c r="H483" s="29">
        <v>9</v>
      </c>
      <c r="I483" s="29">
        <v>9</v>
      </c>
      <c r="J483" s="29"/>
      <c r="K483" s="29"/>
      <c r="L483" s="29"/>
      <c r="M483" s="29">
        <f t="shared" si="325"/>
        <v>9</v>
      </c>
      <c r="N483" s="29">
        <f t="shared" si="326"/>
        <v>9</v>
      </c>
      <c r="O483" s="29">
        <f t="shared" si="327"/>
        <v>9</v>
      </c>
    </row>
    <row r="484" spans="1:15" ht="22.5" x14ac:dyDescent="0.2">
      <c r="A484" s="22" t="s">
        <v>88</v>
      </c>
      <c r="B484" s="25">
        <v>11</v>
      </c>
      <c r="C484" s="26">
        <v>2</v>
      </c>
      <c r="D484" s="25" t="s">
        <v>2</v>
      </c>
      <c r="E484" s="27" t="s">
        <v>87</v>
      </c>
      <c r="F484" s="28" t="s">
        <v>7</v>
      </c>
      <c r="G484" s="29">
        <f t="shared" ref="G484:I485" si="351">G485</f>
        <v>65</v>
      </c>
      <c r="H484" s="29">
        <f t="shared" si="351"/>
        <v>65</v>
      </c>
      <c r="I484" s="29">
        <f t="shared" si="351"/>
        <v>65</v>
      </c>
      <c r="J484" s="29"/>
      <c r="K484" s="29"/>
      <c r="L484" s="29"/>
      <c r="M484" s="29">
        <f t="shared" si="325"/>
        <v>65</v>
      </c>
      <c r="N484" s="29">
        <f t="shared" si="326"/>
        <v>65</v>
      </c>
      <c r="O484" s="29">
        <f t="shared" si="327"/>
        <v>65</v>
      </c>
    </row>
    <row r="485" spans="1:15" x14ac:dyDescent="0.2">
      <c r="A485" s="22" t="s">
        <v>72</v>
      </c>
      <c r="B485" s="25">
        <v>11</v>
      </c>
      <c r="C485" s="26">
        <v>2</v>
      </c>
      <c r="D485" s="25" t="s">
        <v>2</v>
      </c>
      <c r="E485" s="27" t="s">
        <v>87</v>
      </c>
      <c r="F485" s="28">
        <v>800</v>
      </c>
      <c r="G485" s="29">
        <f t="shared" si="351"/>
        <v>65</v>
      </c>
      <c r="H485" s="29">
        <f t="shared" si="351"/>
        <v>65</v>
      </c>
      <c r="I485" s="29">
        <f t="shared" si="351"/>
        <v>65</v>
      </c>
      <c r="J485" s="29"/>
      <c r="K485" s="29"/>
      <c r="L485" s="29"/>
      <c r="M485" s="29">
        <f t="shared" si="325"/>
        <v>65</v>
      </c>
      <c r="N485" s="29">
        <f t="shared" si="326"/>
        <v>65</v>
      </c>
      <c r="O485" s="29">
        <f t="shared" si="327"/>
        <v>65</v>
      </c>
    </row>
    <row r="486" spans="1:15" x14ac:dyDescent="0.2">
      <c r="A486" s="22" t="s">
        <v>71</v>
      </c>
      <c r="B486" s="25">
        <v>11</v>
      </c>
      <c r="C486" s="26">
        <v>2</v>
      </c>
      <c r="D486" s="25" t="s">
        <v>2</v>
      </c>
      <c r="E486" s="27" t="s">
        <v>87</v>
      </c>
      <c r="F486" s="28">
        <v>850</v>
      </c>
      <c r="G486" s="29">
        <v>65</v>
      </c>
      <c r="H486" s="29">
        <v>65</v>
      </c>
      <c r="I486" s="29">
        <v>65</v>
      </c>
      <c r="J486" s="29"/>
      <c r="K486" s="29"/>
      <c r="L486" s="29"/>
      <c r="M486" s="29">
        <f t="shared" si="325"/>
        <v>65</v>
      </c>
      <c r="N486" s="29">
        <f t="shared" si="326"/>
        <v>65</v>
      </c>
      <c r="O486" s="29">
        <f t="shared" si="327"/>
        <v>65</v>
      </c>
    </row>
    <row r="487" spans="1:15" x14ac:dyDescent="0.2">
      <c r="A487" s="22" t="s">
        <v>86</v>
      </c>
      <c r="B487" s="25">
        <v>11</v>
      </c>
      <c r="C487" s="26">
        <v>2</v>
      </c>
      <c r="D487" s="25" t="s">
        <v>2</v>
      </c>
      <c r="E487" s="27" t="s">
        <v>85</v>
      </c>
      <c r="F487" s="28" t="s">
        <v>7</v>
      </c>
      <c r="G487" s="29">
        <f t="shared" ref="G487:I487" si="352">G488</f>
        <v>40</v>
      </c>
      <c r="H487" s="29">
        <f t="shared" si="352"/>
        <v>40</v>
      </c>
      <c r="I487" s="29">
        <f t="shared" si="352"/>
        <v>40</v>
      </c>
      <c r="J487" s="29"/>
      <c r="K487" s="29"/>
      <c r="L487" s="29"/>
      <c r="M487" s="29">
        <f t="shared" si="325"/>
        <v>40</v>
      </c>
      <c r="N487" s="29">
        <f t="shared" si="326"/>
        <v>40</v>
      </c>
      <c r="O487" s="29">
        <f t="shared" si="327"/>
        <v>40</v>
      </c>
    </row>
    <row r="488" spans="1:15" ht="22.5" x14ac:dyDescent="0.2">
      <c r="A488" s="22" t="s">
        <v>14</v>
      </c>
      <c r="B488" s="25">
        <v>11</v>
      </c>
      <c r="C488" s="26">
        <v>2</v>
      </c>
      <c r="D488" s="25" t="s">
        <v>2</v>
      </c>
      <c r="E488" s="27" t="s">
        <v>85</v>
      </c>
      <c r="F488" s="28">
        <v>200</v>
      </c>
      <c r="G488" s="29">
        <f t="shared" ref="G488:I488" si="353">G489</f>
        <v>40</v>
      </c>
      <c r="H488" s="29">
        <f t="shared" si="353"/>
        <v>40</v>
      </c>
      <c r="I488" s="29">
        <f t="shared" si="353"/>
        <v>40</v>
      </c>
      <c r="J488" s="29"/>
      <c r="K488" s="29"/>
      <c r="L488" s="29"/>
      <c r="M488" s="29">
        <f t="shared" si="325"/>
        <v>40</v>
      </c>
      <c r="N488" s="29">
        <f t="shared" si="326"/>
        <v>40</v>
      </c>
      <c r="O488" s="29">
        <f t="shared" si="327"/>
        <v>40</v>
      </c>
    </row>
    <row r="489" spans="1:15" ht="22.5" x14ac:dyDescent="0.2">
      <c r="A489" s="22" t="s">
        <v>13</v>
      </c>
      <c r="B489" s="25">
        <v>11</v>
      </c>
      <c r="C489" s="26">
        <v>2</v>
      </c>
      <c r="D489" s="25" t="s">
        <v>2</v>
      </c>
      <c r="E489" s="27" t="s">
        <v>85</v>
      </c>
      <c r="F489" s="28">
        <v>240</v>
      </c>
      <c r="G489" s="29">
        <v>40</v>
      </c>
      <c r="H489" s="29">
        <v>40</v>
      </c>
      <c r="I489" s="29">
        <v>40</v>
      </c>
      <c r="J489" s="29"/>
      <c r="K489" s="29"/>
      <c r="L489" s="29"/>
      <c r="M489" s="29">
        <f t="shared" si="325"/>
        <v>40</v>
      </c>
      <c r="N489" s="29">
        <f t="shared" si="326"/>
        <v>40</v>
      </c>
      <c r="O489" s="29">
        <f t="shared" si="327"/>
        <v>40</v>
      </c>
    </row>
    <row r="490" spans="1:15" ht="22.5" x14ac:dyDescent="0.2">
      <c r="A490" s="32" t="s">
        <v>363</v>
      </c>
      <c r="B490" s="63">
        <v>11</v>
      </c>
      <c r="C490" s="64">
        <v>3</v>
      </c>
      <c r="D490" s="63">
        <v>0</v>
      </c>
      <c r="E490" s="65">
        <v>0</v>
      </c>
      <c r="F490" s="35"/>
      <c r="G490" s="66">
        <f>G491+G494</f>
        <v>1758.5</v>
      </c>
      <c r="H490" s="66">
        <f t="shared" ref="H490" si="354">H491+H494</f>
        <v>94.6</v>
      </c>
      <c r="I490" s="66">
        <f>I491+I494</f>
        <v>80</v>
      </c>
      <c r="J490" s="66"/>
      <c r="K490" s="66"/>
      <c r="L490" s="66"/>
      <c r="M490" s="66">
        <f t="shared" si="325"/>
        <v>1758.5</v>
      </c>
      <c r="N490" s="66">
        <f t="shared" si="326"/>
        <v>94.6</v>
      </c>
      <c r="O490" s="66">
        <f t="shared" si="327"/>
        <v>80</v>
      </c>
    </row>
    <row r="491" spans="1:15" ht="22.5" x14ac:dyDescent="0.2">
      <c r="A491" s="22" t="s">
        <v>288</v>
      </c>
      <c r="B491" s="25">
        <v>11</v>
      </c>
      <c r="C491" s="26">
        <v>3</v>
      </c>
      <c r="D491" s="25">
        <v>0</v>
      </c>
      <c r="E491" s="27">
        <v>80550</v>
      </c>
      <c r="F491" s="28"/>
      <c r="G491" s="29">
        <f t="shared" ref="G491:I491" si="355">G492</f>
        <v>80</v>
      </c>
      <c r="H491" s="29">
        <f t="shared" si="355"/>
        <v>80</v>
      </c>
      <c r="I491" s="29">
        <f t="shared" si="355"/>
        <v>80</v>
      </c>
      <c r="J491" s="29"/>
      <c r="K491" s="29"/>
      <c r="L491" s="29"/>
      <c r="M491" s="29">
        <f t="shared" si="325"/>
        <v>80</v>
      </c>
      <c r="N491" s="29">
        <f t="shared" si="326"/>
        <v>80</v>
      </c>
      <c r="O491" s="29">
        <f t="shared" si="327"/>
        <v>80</v>
      </c>
    </row>
    <row r="492" spans="1:15" ht="45" x14ac:dyDescent="0.2">
      <c r="A492" s="22" t="s">
        <v>6</v>
      </c>
      <c r="B492" s="25">
        <v>11</v>
      </c>
      <c r="C492" s="26">
        <v>3</v>
      </c>
      <c r="D492" s="25">
        <v>0</v>
      </c>
      <c r="E492" s="27">
        <v>80550</v>
      </c>
      <c r="F492" s="28">
        <v>100</v>
      </c>
      <c r="G492" s="29">
        <f>G493</f>
        <v>80</v>
      </c>
      <c r="H492" s="29">
        <f t="shared" ref="H492:I492" si="356">H493</f>
        <v>80</v>
      </c>
      <c r="I492" s="29">
        <f t="shared" si="356"/>
        <v>80</v>
      </c>
      <c r="J492" s="29"/>
      <c r="K492" s="29"/>
      <c r="L492" s="29"/>
      <c r="M492" s="29">
        <f t="shared" si="325"/>
        <v>80</v>
      </c>
      <c r="N492" s="29">
        <f t="shared" si="326"/>
        <v>80</v>
      </c>
      <c r="O492" s="29">
        <f t="shared" si="327"/>
        <v>80</v>
      </c>
    </row>
    <row r="493" spans="1:15" ht="22.5" x14ac:dyDescent="0.2">
      <c r="A493" s="22" t="s">
        <v>5</v>
      </c>
      <c r="B493" s="25">
        <v>11</v>
      </c>
      <c r="C493" s="26">
        <v>3</v>
      </c>
      <c r="D493" s="25">
        <v>0</v>
      </c>
      <c r="E493" s="27">
        <v>80550</v>
      </c>
      <c r="F493" s="28">
        <v>120</v>
      </c>
      <c r="G493" s="29">
        <v>80</v>
      </c>
      <c r="H493" s="29">
        <v>80</v>
      </c>
      <c r="I493" s="29">
        <v>80</v>
      </c>
      <c r="J493" s="29"/>
      <c r="K493" s="29"/>
      <c r="L493" s="29"/>
      <c r="M493" s="29">
        <f t="shared" si="325"/>
        <v>80</v>
      </c>
      <c r="N493" s="29">
        <f t="shared" si="326"/>
        <v>80</v>
      </c>
      <c r="O493" s="29">
        <f t="shared" si="327"/>
        <v>80</v>
      </c>
    </row>
    <row r="494" spans="1:15" ht="22.5" x14ac:dyDescent="0.2">
      <c r="A494" s="22" t="s">
        <v>263</v>
      </c>
      <c r="B494" s="25">
        <v>11</v>
      </c>
      <c r="C494" s="26">
        <v>3</v>
      </c>
      <c r="D494" s="25" t="s">
        <v>2</v>
      </c>
      <c r="E494" s="27" t="s">
        <v>82</v>
      </c>
      <c r="F494" s="28" t="s">
        <v>7</v>
      </c>
      <c r="G494" s="29">
        <f>G495</f>
        <v>1678.5</v>
      </c>
      <c r="H494" s="29">
        <f t="shared" ref="H494:I494" si="357">H495</f>
        <v>14.6</v>
      </c>
      <c r="I494" s="29">
        <f t="shared" si="357"/>
        <v>0</v>
      </c>
      <c r="J494" s="29"/>
      <c r="K494" s="29"/>
      <c r="L494" s="29"/>
      <c r="M494" s="29">
        <f t="shared" si="325"/>
        <v>1678.5</v>
      </c>
      <c r="N494" s="29">
        <f t="shared" si="326"/>
        <v>14.6</v>
      </c>
      <c r="O494" s="29">
        <f t="shared" si="327"/>
        <v>0</v>
      </c>
    </row>
    <row r="495" spans="1:15" ht="22.5" x14ac:dyDescent="0.2">
      <c r="A495" s="22" t="s">
        <v>14</v>
      </c>
      <c r="B495" s="25">
        <v>11</v>
      </c>
      <c r="C495" s="26">
        <v>3</v>
      </c>
      <c r="D495" s="25" t="s">
        <v>2</v>
      </c>
      <c r="E495" s="27" t="s">
        <v>82</v>
      </c>
      <c r="F495" s="28">
        <v>200</v>
      </c>
      <c r="G495" s="29">
        <f t="shared" ref="G495:I495" si="358">G496</f>
        <v>1678.5</v>
      </c>
      <c r="H495" s="29">
        <f t="shared" si="358"/>
        <v>14.6</v>
      </c>
      <c r="I495" s="29">
        <f t="shared" si="358"/>
        <v>0</v>
      </c>
      <c r="J495" s="29"/>
      <c r="K495" s="29"/>
      <c r="L495" s="29"/>
      <c r="M495" s="29">
        <f t="shared" si="325"/>
        <v>1678.5</v>
      </c>
      <c r="N495" s="29">
        <f t="shared" si="326"/>
        <v>14.6</v>
      </c>
      <c r="O495" s="29">
        <f t="shared" si="327"/>
        <v>0</v>
      </c>
    </row>
    <row r="496" spans="1:15" ht="22.5" x14ac:dyDescent="0.2">
      <c r="A496" s="22" t="s">
        <v>13</v>
      </c>
      <c r="B496" s="25">
        <v>11</v>
      </c>
      <c r="C496" s="26">
        <v>3</v>
      </c>
      <c r="D496" s="25" t="s">
        <v>2</v>
      </c>
      <c r="E496" s="27" t="s">
        <v>82</v>
      </c>
      <c r="F496" s="28">
        <v>240</v>
      </c>
      <c r="G496" s="29">
        <f>420+1258.5</f>
        <v>1678.5</v>
      </c>
      <c r="H496" s="29">
        <f>4+10.6</f>
        <v>14.6</v>
      </c>
      <c r="I496" s="29"/>
      <c r="J496" s="29"/>
      <c r="K496" s="29"/>
      <c r="L496" s="29"/>
      <c r="M496" s="29">
        <f t="shared" si="325"/>
        <v>1678.5</v>
      </c>
      <c r="N496" s="29">
        <f t="shared" si="326"/>
        <v>14.6</v>
      </c>
      <c r="O496" s="29">
        <f t="shared" si="327"/>
        <v>0</v>
      </c>
    </row>
    <row r="497" spans="1:15" ht="22.5" x14ac:dyDescent="0.2">
      <c r="A497" s="32" t="s">
        <v>337</v>
      </c>
      <c r="B497" s="63">
        <v>11</v>
      </c>
      <c r="C497" s="64">
        <v>4</v>
      </c>
      <c r="D497" s="63">
        <v>0</v>
      </c>
      <c r="E497" s="65">
        <v>0</v>
      </c>
      <c r="F497" s="35"/>
      <c r="G497" s="66">
        <f>G498</f>
        <v>100</v>
      </c>
      <c r="H497" s="66">
        <f t="shared" ref="H497:I497" si="359">H498</f>
        <v>100</v>
      </c>
      <c r="I497" s="66">
        <f t="shared" si="359"/>
        <v>100</v>
      </c>
      <c r="J497" s="66"/>
      <c r="K497" s="66"/>
      <c r="L497" s="66"/>
      <c r="M497" s="66">
        <f t="shared" si="325"/>
        <v>100</v>
      </c>
      <c r="N497" s="66">
        <f t="shared" si="326"/>
        <v>100</v>
      </c>
      <c r="O497" s="66">
        <f t="shared" si="327"/>
        <v>100</v>
      </c>
    </row>
    <row r="498" spans="1:15" ht="22.5" x14ac:dyDescent="0.2">
      <c r="A498" s="22" t="s">
        <v>264</v>
      </c>
      <c r="B498" s="25">
        <v>11</v>
      </c>
      <c r="C498" s="26">
        <v>4</v>
      </c>
      <c r="D498" s="25" t="s">
        <v>2</v>
      </c>
      <c r="E498" s="27" t="s">
        <v>79</v>
      </c>
      <c r="F498" s="28" t="s">
        <v>7</v>
      </c>
      <c r="G498" s="29">
        <f t="shared" ref="G498:I499" si="360">G499</f>
        <v>100</v>
      </c>
      <c r="H498" s="29">
        <f t="shared" si="360"/>
        <v>100</v>
      </c>
      <c r="I498" s="29">
        <f t="shared" si="360"/>
        <v>100</v>
      </c>
      <c r="J498" s="29"/>
      <c r="K498" s="29"/>
      <c r="L498" s="29"/>
      <c r="M498" s="29">
        <f t="shared" si="325"/>
        <v>100</v>
      </c>
      <c r="N498" s="29">
        <f t="shared" si="326"/>
        <v>100</v>
      </c>
      <c r="O498" s="29">
        <f t="shared" si="327"/>
        <v>100</v>
      </c>
    </row>
    <row r="499" spans="1:15" ht="22.5" x14ac:dyDescent="0.2">
      <c r="A499" s="22" t="s">
        <v>81</v>
      </c>
      <c r="B499" s="25">
        <v>11</v>
      </c>
      <c r="C499" s="26">
        <v>4</v>
      </c>
      <c r="D499" s="25" t="s">
        <v>2</v>
      </c>
      <c r="E499" s="27" t="s">
        <v>79</v>
      </c>
      <c r="F499" s="28">
        <v>600</v>
      </c>
      <c r="G499" s="29">
        <f t="shared" si="360"/>
        <v>100</v>
      </c>
      <c r="H499" s="29">
        <f t="shared" si="360"/>
        <v>100</v>
      </c>
      <c r="I499" s="29">
        <f t="shared" si="360"/>
        <v>100</v>
      </c>
      <c r="J499" s="29"/>
      <c r="K499" s="29"/>
      <c r="L499" s="29"/>
      <c r="M499" s="29">
        <f t="shared" si="325"/>
        <v>100</v>
      </c>
      <c r="N499" s="29">
        <f t="shared" si="326"/>
        <v>100</v>
      </c>
      <c r="O499" s="29">
        <f t="shared" si="327"/>
        <v>100</v>
      </c>
    </row>
    <row r="500" spans="1:15" ht="22.5" x14ac:dyDescent="0.2">
      <c r="A500" s="22" t="s">
        <v>80</v>
      </c>
      <c r="B500" s="25">
        <v>11</v>
      </c>
      <c r="C500" s="26">
        <v>4</v>
      </c>
      <c r="D500" s="25" t="s">
        <v>2</v>
      </c>
      <c r="E500" s="27" t="s">
        <v>79</v>
      </c>
      <c r="F500" s="28">
        <v>630</v>
      </c>
      <c r="G500" s="29">
        <v>100</v>
      </c>
      <c r="H500" s="29">
        <v>100</v>
      </c>
      <c r="I500" s="29">
        <v>100</v>
      </c>
      <c r="J500" s="29"/>
      <c r="K500" s="29"/>
      <c r="L500" s="29"/>
      <c r="M500" s="29">
        <f t="shared" si="325"/>
        <v>100</v>
      </c>
      <c r="N500" s="29">
        <f t="shared" si="326"/>
        <v>100</v>
      </c>
      <c r="O500" s="29">
        <f t="shared" si="327"/>
        <v>100</v>
      </c>
    </row>
    <row r="501" spans="1:15" x14ac:dyDescent="0.2">
      <c r="A501" s="32" t="s">
        <v>364</v>
      </c>
      <c r="B501" s="63">
        <v>11</v>
      </c>
      <c r="C501" s="64">
        <v>5</v>
      </c>
      <c r="D501" s="63">
        <v>0</v>
      </c>
      <c r="E501" s="65">
        <v>0</v>
      </c>
      <c r="F501" s="35"/>
      <c r="G501" s="66">
        <f>G502+G507</f>
        <v>715</v>
      </c>
      <c r="H501" s="66">
        <f t="shared" ref="H501:I501" si="361">H502+H507</f>
        <v>731.90000000000009</v>
      </c>
      <c r="I501" s="66">
        <f t="shared" si="361"/>
        <v>753.09999999999991</v>
      </c>
      <c r="J501" s="66"/>
      <c r="K501" s="66"/>
      <c r="L501" s="66"/>
      <c r="M501" s="66">
        <f t="shared" si="325"/>
        <v>715</v>
      </c>
      <c r="N501" s="66">
        <f t="shared" si="326"/>
        <v>731.90000000000009</v>
      </c>
      <c r="O501" s="66">
        <f t="shared" si="327"/>
        <v>753.09999999999991</v>
      </c>
    </row>
    <row r="502" spans="1:15" ht="22.5" x14ac:dyDescent="0.2">
      <c r="A502" s="22" t="s">
        <v>95</v>
      </c>
      <c r="B502" s="25">
        <v>11</v>
      </c>
      <c r="C502" s="26">
        <v>5</v>
      </c>
      <c r="D502" s="25" t="s">
        <v>2</v>
      </c>
      <c r="E502" s="27" t="s">
        <v>94</v>
      </c>
      <c r="F502" s="28" t="s">
        <v>7</v>
      </c>
      <c r="G502" s="29">
        <f>G503+G505</f>
        <v>582.79999999999995</v>
      </c>
      <c r="H502" s="29">
        <f t="shared" ref="H502:I502" si="362">H503+H505</f>
        <v>599.70000000000005</v>
      </c>
      <c r="I502" s="29">
        <f t="shared" si="362"/>
        <v>620.9</v>
      </c>
      <c r="J502" s="29"/>
      <c r="K502" s="29"/>
      <c r="L502" s="29"/>
      <c r="M502" s="29">
        <f t="shared" si="325"/>
        <v>582.79999999999995</v>
      </c>
      <c r="N502" s="29">
        <f t="shared" si="326"/>
        <v>599.70000000000005</v>
      </c>
      <c r="O502" s="29">
        <f t="shared" si="327"/>
        <v>620.9</v>
      </c>
    </row>
    <row r="503" spans="1:15" ht="45" x14ac:dyDescent="0.2">
      <c r="A503" s="22" t="s">
        <v>6</v>
      </c>
      <c r="B503" s="25">
        <v>11</v>
      </c>
      <c r="C503" s="26">
        <v>5</v>
      </c>
      <c r="D503" s="25" t="s">
        <v>2</v>
      </c>
      <c r="E503" s="27" t="s">
        <v>94</v>
      </c>
      <c r="F503" s="28">
        <v>100</v>
      </c>
      <c r="G503" s="29">
        <f>G504</f>
        <v>487.2</v>
      </c>
      <c r="H503" s="29">
        <f t="shared" ref="H503:I503" si="363">H504</f>
        <v>504</v>
      </c>
      <c r="I503" s="29">
        <f t="shared" si="363"/>
        <v>522</v>
      </c>
      <c r="J503" s="29"/>
      <c r="K503" s="29"/>
      <c r="L503" s="29"/>
      <c r="M503" s="29">
        <f t="shared" si="325"/>
        <v>487.2</v>
      </c>
      <c r="N503" s="29">
        <f t="shared" si="326"/>
        <v>504</v>
      </c>
      <c r="O503" s="29">
        <f t="shared" si="327"/>
        <v>522</v>
      </c>
    </row>
    <row r="504" spans="1:15" ht="22.5" x14ac:dyDescent="0.2">
      <c r="A504" s="22" t="s">
        <v>5</v>
      </c>
      <c r="B504" s="25">
        <v>11</v>
      </c>
      <c r="C504" s="26">
        <v>5</v>
      </c>
      <c r="D504" s="25" t="s">
        <v>2</v>
      </c>
      <c r="E504" s="27" t="s">
        <v>94</v>
      </c>
      <c r="F504" s="28">
        <v>120</v>
      </c>
      <c r="G504" s="29">
        <v>487.2</v>
      </c>
      <c r="H504" s="29">
        <v>504</v>
      </c>
      <c r="I504" s="29">
        <v>522</v>
      </c>
      <c r="J504" s="29"/>
      <c r="K504" s="29"/>
      <c r="L504" s="29"/>
      <c r="M504" s="29">
        <f t="shared" si="325"/>
        <v>487.2</v>
      </c>
      <c r="N504" s="29">
        <f t="shared" si="326"/>
        <v>504</v>
      </c>
      <c r="O504" s="29">
        <f t="shared" si="327"/>
        <v>522</v>
      </c>
    </row>
    <row r="505" spans="1:15" ht="22.5" x14ac:dyDescent="0.2">
      <c r="A505" s="22" t="s">
        <v>14</v>
      </c>
      <c r="B505" s="25">
        <v>11</v>
      </c>
      <c r="C505" s="26">
        <v>5</v>
      </c>
      <c r="D505" s="25" t="s">
        <v>2</v>
      </c>
      <c r="E505" s="27" t="s">
        <v>94</v>
      </c>
      <c r="F505" s="28">
        <v>200</v>
      </c>
      <c r="G505" s="29">
        <f>G506</f>
        <v>95.6</v>
      </c>
      <c r="H505" s="29">
        <f t="shared" ref="H505:I505" si="364">H506</f>
        <v>95.7</v>
      </c>
      <c r="I505" s="29">
        <f t="shared" si="364"/>
        <v>98.9</v>
      </c>
      <c r="J505" s="29"/>
      <c r="K505" s="29"/>
      <c r="L505" s="29"/>
      <c r="M505" s="29">
        <f t="shared" si="325"/>
        <v>95.6</v>
      </c>
      <c r="N505" s="29">
        <f t="shared" si="326"/>
        <v>95.7</v>
      </c>
      <c r="O505" s="29">
        <f t="shared" si="327"/>
        <v>98.9</v>
      </c>
    </row>
    <row r="506" spans="1:15" ht="22.5" x14ac:dyDescent="0.2">
      <c r="A506" s="22" t="s">
        <v>13</v>
      </c>
      <c r="B506" s="25">
        <v>11</v>
      </c>
      <c r="C506" s="26">
        <v>5</v>
      </c>
      <c r="D506" s="25" t="s">
        <v>2</v>
      </c>
      <c r="E506" s="27" t="s">
        <v>94</v>
      </c>
      <c r="F506" s="28">
        <v>240</v>
      </c>
      <c r="G506" s="29">
        <v>95.6</v>
      </c>
      <c r="H506" s="29">
        <v>95.7</v>
      </c>
      <c r="I506" s="29">
        <v>98.9</v>
      </c>
      <c r="J506" s="29"/>
      <c r="K506" s="29"/>
      <c r="L506" s="29"/>
      <c r="M506" s="29">
        <f t="shared" si="325"/>
        <v>95.6</v>
      </c>
      <c r="N506" s="29">
        <f t="shared" si="326"/>
        <v>95.7</v>
      </c>
      <c r="O506" s="29">
        <f t="shared" si="327"/>
        <v>98.9</v>
      </c>
    </row>
    <row r="507" spans="1:15" x14ac:dyDescent="0.2">
      <c r="A507" s="22" t="s">
        <v>289</v>
      </c>
      <c r="B507" s="25">
        <v>11</v>
      </c>
      <c r="C507" s="26">
        <v>5</v>
      </c>
      <c r="D507" s="25" t="s">
        <v>2</v>
      </c>
      <c r="E507" s="27" t="s">
        <v>93</v>
      </c>
      <c r="F507" s="28" t="s">
        <v>7</v>
      </c>
      <c r="G507" s="29">
        <f t="shared" ref="G507:I507" si="365">G508</f>
        <v>132.19999999999999</v>
      </c>
      <c r="H507" s="29">
        <f t="shared" si="365"/>
        <v>132.19999999999999</v>
      </c>
      <c r="I507" s="29">
        <f t="shared" si="365"/>
        <v>132.19999999999999</v>
      </c>
      <c r="J507" s="29"/>
      <c r="K507" s="29"/>
      <c r="L507" s="29"/>
      <c r="M507" s="29">
        <f t="shared" si="325"/>
        <v>132.19999999999999</v>
      </c>
      <c r="N507" s="29">
        <f t="shared" si="326"/>
        <v>132.19999999999999</v>
      </c>
      <c r="O507" s="29">
        <f t="shared" si="327"/>
        <v>132.19999999999999</v>
      </c>
    </row>
    <row r="508" spans="1:15" ht="22.5" x14ac:dyDescent="0.2">
      <c r="A508" s="22" t="s">
        <v>14</v>
      </c>
      <c r="B508" s="25">
        <v>11</v>
      </c>
      <c r="C508" s="26">
        <v>5</v>
      </c>
      <c r="D508" s="25" t="s">
        <v>2</v>
      </c>
      <c r="E508" s="27" t="s">
        <v>93</v>
      </c>
      <c r="F508" s="28">
        <v>200</v>
      </c>
      <c r="G508" s="29">
        <f t="shared" ref="G508:I508" si="366">G509</f>
        <v>132.19999999999999</v>
      </c>
      <c r="H508" s="29">
        <f t="shared" si="366"/>
        <v>132.19999999999999</v>
      </c>
      <c r="I508" s="29">
        <f t="shared" si="366"/>
        <v>132.19999999999999</v>
      </c>
      <c r="J508" s="29"/>
      <c r="K508" s="29"/>
      <c r="L508" s="29"/>
      <c r="M508" s="29">
        <f t="shared" si="325"/>
        <v>132.19999999999999</v>
      </c>
      <c r="N508" s="29">
        <f t="shared" si="326"/>
        <v>132.19999999999999</v>
      </c>
      <c r="O508" s="29">
        <f t="shared" si="327"/>
        <v>132.19999999999999</v>
      </c>
    </row>
    <row r="509" spans="1:15" ht="22.5" x14ac:dyDescent="0.2">
      <c r="A509" s="22" t="s">
        <v>13</v>
      </c>
      <c r="B509" s="25">
        <v>11</v>
      </c>
      <c r="C509" s="26">
        <v>5</v>
      </c>
      <c r="D509" s="25" t="s">
        <v>2</v>
      </c>
      <c r="E509" s="27" t="s">
        <v>93</v>
      </c>
      <c r="F509" s="28">
        <v>240</v>
      </c>
      <c r="G509" s="29">
        <v>132.19999999999999</v>
      </c>
      <c r="H509" s="29">
        <v>132.19999999999999</v>
      </c>
      <c r="I509" s="29">
        <v>132.19999999999999</v>
      </c>
      <c r="J509" s="29"/>
      <c r="K509" s="29"/>
      <c r="L509" s="29"/>
      <c r="M509" s="29">
        <f t="shared" si="325"/>
        <v>132.19999999999999</v>
      </c>
      <c r="N509" s="29">
        <f t="shared" si="326"/>
        <v>132.19999999999999</v>
      </c>
      <c r="O509" s="29">
        <f t="shared" si="327"/>
        <v>132.19999999999999</v>
      </c>
    </row>
    <row r="510" spans="1:15" ht="56.25" x14ac:dyDescent="0.2">
      <c r="A510" s="32" t="s">
        <v>323</v>
      </c>
      <c r="B510" s="63">
        <v>12</v>
      </c>
      <c r="C510" s="64" t="s">
        <v>3</v>
      </c>
      <c r="D510" s="63" t="s">
        <v>2</v>
      </c>
      <c r="E510" s="65" t="s">
        <v>9</v>
      </c>
      <c r="F510" s="35" t="s">
        <v>7</v>
      </c>
      <c r="G510" s="66">
        <f>G511+G514+G517+G520+G528+G531+G534</f>
        <v>42681.1</v>
      </c>
      <c r="H510" s="66">
        <f>H511+H514+H517+H520+H528+H531+H534</f>
        <v>23683.300000000003</v>
      </c>
      <c r="I510" s="66">
        <f>I511+I514+I517+I520+I528+I531+I534</f>
        <v>24220.300000000003</v>
      </c>
      <c r="J510" s="66">
        <f>J525</f>
        <v>30</v>
      </c>
      <c r="K510" s="66">
        <f t="shared" ref="K510:L510" si="367">K525</f>
        <v>0</v>
      </c>
      <c r="L510" s="66">
        <f t="shared" si="367"/>
        <v>0</v>
      </c>
      <c r="M510" s="66">
        <f t="shared" si="325"/>
        <v>42711.1</v>
      </c>
      <c r="N510" s="66">
        <f t="shared" si="326"/>
        <v>23683.300000000003</v>
      </c>
      <c r="O510" s="66">
        <f t="shared" si="327"/>
        <v>24220.300000000003</v>
      </c>
    </row>
    <row r="511" spans="1:15" ht="22.5" x14ac:dyDescent="0.2">
      <c r="A511" s="22" t="s">
        <v>145</v>
      </c>
      <c r="B511" s="25">
        <v>12</v>
      </c>
      <c r="C511" s="26" t="s">
        <v>3</v>
      </c>
      <c r="D511" s="25" t="s">
        <v>2</v>
      </c>
      <c r="E511" s="27" t="s">
        <v>143</v>
      </c>
      <c r="F511" s="28" t="s">
        <v>7</v>
      </c>
      <c r="G511" s="29">
        <f t="shared" ref="G511:I511" si="368">G512</f>
        <v>3086.4</v>
      </c>
      <c r="H511" s="29">
        <f t="shared" si="368"/>
        <v>3099.4</v>
      </c>
      <c r="I511" s="29">
        <f t="shared" si="368"/>
        <v>3171.8</v>
      </c>
      <c r="J511" s="29"/>
      <c r="K511" s="29"/>
      <c r="L511" s="29"/>
      <c r="M511" s="29">
        <f t="shared" si="325"/>
        <v>3086.4</v>
      </c>
      <c r="N511" s="29">
        <f t="shared" si="326"/>
        <v>3099.4</v>
      </c>
      <c r="O511" s="29">
        <f t="shared" si="327"/>
        <v>3171.8</v>
      </c>
    </row>
    <row r="512" spans="1:15" x14ac:dyDescent="0.2">
      <c r="A512" s="22" t="s">
        <v>29</v>
      </c>
      <c r="B512" s="25">
        <v>12</v>
      </c>
      <c r="C512" s="26" t="s">
        <v>3</v>
      </c>
      <c r="D512" s="25" t="s">
        <v>2</v>
      </c>
      <c r="E512" s="27" t="s">
        <v>143</v>
      </c>
      <c r="F512" s="28">
        <v>500</v>
      </c>
      <c r="G512" s="29">
        <f t="shared" ref="G512:I512" si="369">G513</f>
        <v>3086.4</v>
      </c>
      <c r="H512" s="29">
        <f t="shared" si="369"/>
        <v>3099.4</v>
      </c>
      <c r="I512" s="29">
        <f t="shared" si="369"/>
        <v>3171.8</v>
      </c>
      <c r="J512" s="29"/>
      <c r="K512" s="29"/>
      <c r="L512" s="29"/>
      <c r="M512" s="29">
        <f t="shared" ref="M512:M581" si="370">G512+J512</f>
        <v>3086.4</v>
      </c>
      <c r="N512" s="29">
        <f t="shared" ref="N512:N581" si="371">H512+K512</f>
        <v>3099.4</v>
      </c>
      <c r="O512" s="29">
        <f t="shared" ref="O512:O581" si="372">I512+L512</f>
        <v>3171.8</v>
      </c>
    </row>
    <row r="513" spans="1:15" x14ac:dyDescent="0.2">
      <c r="A513" s="22" t="s">
        <v>144</v>
      </c>
      <c r="B513" s="25">
        <v>12</v>
      </c>
      <c r="C513" s="26" t="s">
        <v>3</v>
      </c>
      <c r="D513" s="25" t="s">
        <v>2</v>
      </c>
      <c r="E513" s="27" t="s">
        <v>143</v>
      </c>
      <c r="F513" s="28">
        <v>530</v>
      </c>
      <c r="G513" s="29">
        <v>3086.4</v>
      </c>
      <c r="H513" s="29">
        <v>3099.4</v>
      </c>
      <c r="I513" s="29">
        <v>3171.8</v>
      </c>
      <c r="J513" s="29"/>
      <c r="K513" s="29"/>
      <c r="L513" s="29"/>
      <c r="M513" s="29">
        <f t="shared" si="370"/>
        <v>3086.4</v>
      </c>
      <c r="N513" s="29">
        <f t="shared" si="371"/>
        <v>3099.4</v>
      </c>
      <c r="O513" s="29">
        <f t="shared" si="372"/>
        <v>3171.8</v>
      </c>
    </row>
    <row r="514" spans="1:15" x14ac:dyDescent="0.2">
      <c r="A514" s="22" t="s">
        <v>136</v>
      </c>
      <c r="B514" s="25">
        <v>12</v>
      </c>
      <c r="C514" s="26" t="s">
        <v>3</v>
      </c>
      <c r="D514" s="25" t="s">
        <v>2</v>
      </c>
      <c r="E514" s="27" t="s">
        <v>135</v>
      </c>
      <c r="F514" s="28" t="s">
        <v>7</v>
      </c>
      <c r="G514" s="29">
        <f t="shared" ref="G514:I514" si="373">G515</f>
        <v>4841.7</v>
      </c>
      <c r="H514" s="29">
        <f t="shared" si="373"/>
        <v>3873.3</v>
      </c>
      <c r="I514" s="29">
        <f t="shared" si="373"/>
        <v>3873.3</v>
      </c>
      <c r="J514" s="29"/>
      <c r="K514" s="29"/>
      <c r="L514" s="29"/>
      <c r="M514" s="29">
        <f t="shared" si="370"/>
        <v>4841.7</v>
      </c>
      <c r="N514" s="29">
        <f t="shared" si="371"/>
        <v>3873.3</v>
      </c>
      <c r="O514" s="29">
        <f t="shared" si="372"/>
        <v>3873.3</v>
      </c>
    </row>
    <row r="515" spans="1:15" x14ac:dyDescent="0.2">
      <c r="A515" s="22" t="s">
        <v>29</v>
      </c>
      <c r="B515" s="25">
        <v>12</v>
      </c>
      <c r="C515" s="26" t="s">
        <v>3</v>
      </c>
      <c r="D515" s="25" t="s">
        <v>2</v>
      </c>
      <c r="E515" s="27" t="s">
        <v>135</v>
      </c>
      <c r="F515" s="28">
        <v>500</v>
      </c>
      <c r="G515" s="29">
        <f t="shared" ref="G515:I515" si="374">G516</f>
        <v>4841.7</v>
      </c>
      <c r="H515" s="29">
        <f t="shared" si="374"/>
        <v>3873.3</v>
      </c>
      <c r="I515" s="29">
        <f t="shared" si="374"/>
        <v>3873.3</v>
      </c>
      <c r="J515" s="29"/>
      <c r="K515" s="29"/>
      <c r="L515" s="29"/>
      <c r="M515" s="29">
        <f t="shared" si="370"/>
        <v>4841.7</v>
      </c>
      <c r="N515" s="29">
        <f t="shared" si="371"/>
        <v>3873.3</v>
      </c>
      <c r="O515" s="29">
        <f t="shared" si="372"/>
        <v>3873.3</v>
      </c>
    </row>
    <row r="516" spans="1:15" x14ac:dyDescent="0.2">
      <c r="A516" s="22" t="s">
        <v>131</v>
      </c>
      <c r="B516" s="25">
        <v>12</v>
      </c>
      <c r="C516" s="26" t="s">
        <v>3</v>
      </c>
      <c r="D516" s="25" t="s">
        <v>2</v>
      </c>
      <c r="E516" s="27" t="s">
        <v>135</v>
      </c>
      <c r="F516" s="28">
        <v>510</v>
      </c>
      <c r="G516" s="29">
        <v>4841.7</v>
      </c>
      <c r="H516" s="29">
        <v>3873.3</v>
      </c>
      <c r="I516" s="29">
        <v>3873.3</v>
      </c>
      <c r="J516" s="29"/>
      <c r="K516" s="29"/>
      <c r="L516" s="29"/>
      <c r="M516" s="29">
        <f t="shared" si="370"/>
        <v>4841.7</v>
      </c>
      <c r="N516" s="29">
        <f t="shared" si="371"/>
        <v>3873.3</v>
      </c>
      <c r="O516" s="29">
        <f t="shared" si="372"/>
        <v>3873.3</v>
      </c>
    </row>
    <row r="517" spans="1:15" ht="22.5" x14ac:dyDescent="0.2">
      <c r="A517" s="22" t="s">
        <v>152</v>
      </c>
      <c r="B517" s="25">
        <v>12</v>
      </c>
      <c r="C517" s="26" t="s">
        <v>3</v>
      </c>
      <c r="D517" s="25" t="s">
        <v>2</v>
      </c>
      <c r="E517" s="27" t="s">
        <v>151</v>
      </c>
      <c r="F517" s="28" t="s">
        <v>7</v>
      </c>
      <c r="G517" s="29">
        <f t="shared" ref="G517:I517" si="375">G518</f>
        <v>625</v>
      </c>
      <c r="H517" s="29">
        <f t="shared" si="375"/>
        <v>625</v>
      </c>
      <c r="I517" s="29">
        <f t="shared" si="375"/>
        <v>625</v>
      </c>
      <c r="J517" s="29"/>
      <c r="K517" s="29"/>
      <c r="L517" s="29"/>
      <c r="M517" s="29">
        <f t="shared" si="370"/>
        <v>625</v>
      </c>
      <c r="N517" s="29">
        <f t="shared" si="371"/>
        <v>625</v>
      </c>
      <c r="O517" s="29">
        <f t="shared" si="372"/>
        <v>625</v>
      </c>
    </row>
    <row r="518" spans="1:15" x14ac:dyDescent="0.2">
      <c r="A518" s="22" t="s">
        <v>29</v>
      </c>
      <c r="B518" s="25">
        <v>12</v>
      </c>
      <c r="C518" s="26" t="s">
        <v>3</v>
      </c>
      <c r="D518" s="25" t="s">
        <v>2</v>
      </c>
      <c r="E518" s="27" t="s">
        <v>151</v>
      </c>
      <c r="F518" s="28">
        <v>500</v>
      </c>
      <c r="G518" s="29">
        <f t="shared" ref="G518:I518" si="376">G519</f>
        <v>625</v>
      </c>
      <c r="H518" s="29">
        <f t="shared" si="376"/>
        <v>625</v>
      </c>
      <c r="I518" s="29">
        <f t="shared" si="376"/>
        <v>625</v>
      </c>
      <c r="J518" s="29"/>
      <c r="K518" s="29"/>
      <c r="L518" s="29"/>
      <c r="M518" s="29">
        <f t="shared" si="370"/>
        <v>625</v>
      </c>
      <c r="N518" s="29">
        <f t="shared" si="371"/>
        <v>625</v>
      </c>
      <c r="O518" s="29">
        <f t="shared" si="372"/>
        <v>625</v>
      </c>
    </row>
    <row r="519" spans="1:15" x14ac:dyDescent="0.2">
      <c r="A519" s="22" t="s">
        <v>144</v>
      </c>
      <c r="B519" s="25">
        <v>12</v>
      </c>
      <c r="C519" s="26" t="s">
        <v>3</v>
      </c>
      <c r="D519" s="25" t="s">
        <v>2</v>
      </c>
      <c r="E519" s="27" t="s">
        <v>151</v>
      </c>
      <c r="F519" s="28">
        <v>530</v>
      </c>
      <c r="G519" s="29">
        <v>625</v>
      </c>
      <c r="H519" s="29">
        <v>625</v>
      </c>
      <c r="I519" s="29">
        <v>625</v>
      </c>
      <c r="J519" s="29"/>
      <c r="K519" s="29"/>
      <c r="L519" s="29"/>
      <c r="M519" s="29">
        <f t="shared" si="370"/>
        <v>625</v>
      </c>
      <c r="N519" s="29">
        <f t="shared" si="371"/>
        <v>625</v>
      </c>
      <c r="O519" s="29">
        <f t="shared" si="372"/>
        <v>625</v>
      </c>
    </row>
    <row r="520" spans="1:15" ht="22.5" x14ac:dyDescent="0.2">
      <c r="A520" s="22" t="s">
        <v>15</v>
      </c>
      <c r="B520" s="25">
        <v>12</v>
      </c>
      <c r="C520" s="26" t="s">
        <v>3</v>
      </c>
      <c r="D520" s="25" t="s">
        <v>2</v>
      </c>
      <c r="E520" s="27" t="s">
        <v>11</v>
      </c>
      <c r="F520" s="28" t="s">
        <v>7</v>
      </c>
      <c r="G520" s="29">
        <f>G521+G523</f>
        <v>11979.3</v>
      </c>
      <c r="H520" s="29">
        <f t="shared" ref="H520:I520" si="377">H521+H523</f>
        <v>12444.5</v>
      </c>
      <c r="I520" s="29">
        <f t="shared" si="377"/>
        <v>12907.8</v>
      </c>
      <c r="J520" s="29"/>
      <c r="K520" s="29"/>
      <c r="L520" s="29"/>
      <c r="M520" s="29">
        <f t="shared" si="370"/>
        <v>11979.3</v>
      </c>
      <c r="N520" s="29">
        <f t="shared" si="371"/>
        <v>12444.5</v>
      </c>
      <c r="O520" s="29">
        <f t="shared" si="372"/>
        <v>12907.8</v>
      </c>
    </row>
    <row r="521" spans="1:15" ht="45" x14ac:dyDescent="0.2">
      <c r="A521" s="22" t="s">
        <v>6</v>
      </c>
      <c r="B521" s="25">
        <v>12</v>
      </c>
      <c r="C521" s="26" t="s">
        <v>3</v>
      </c>
      <c r="D521" s="25" t="s">
        <v>2</v>
      </c>
      <c r="E521" s="27" t="s">
        <v>11</v>
      </c>
      <c r="F521" s="28">
        <v>100</v>
      </c>
      <c r="G521" s="29">
        <f t="shared" ref="G521:I521" si="378">G522</f>
        <v>11678</v>
      </c>
      <c r="H521" s="29">
        <f t="shared" si="378"/>
        <v>11678</v>
      </c>
      <c r="I521" s="29">
        <f t="shared" si="378"/>
        <v>11678</v>
      </c>
      <c r="J521" s="29"/>
      <c r="K521" s="29"/>
      <c r="L521" s="29"/>
      <c r="M521" s="29">
        <f t="shared" si="370"/>
        <v>11678</v>
      </c>
      <c r="N521" s="29">
        <f t="shared" si="371"/>
        <v>11678</v>
      </c>
      <c r="O521" s="29">
        <f t="shared" si="372"/>
        <v>11678</v>
      </c>
    </row>
    <row r="522" spans="1:15" ht="22.5" x14ac:dyDescent="0.2">
      <c r="A522" s="22" t="s">
        <v>5</v>
      </c>
      <c r="B522" s="25">
        <v>12</v>
      </c>
      <c r="C522" s="26" t="s">
        <v>3</v>
      </c>
      <c r="D522" s="25" t="s">
        <v>2</v>
      </c>
      <c r="E522" s="27" t="s">
        <v>11</v>
      </c>
      <c r="F522" s="28">
        <v>120</v>
      </c>
      <c r="G522" s="29">
        <v>11678</v>
      </c>
      <c r="H522" s="29">
        <v>11678</v>
      </c>
      <c r="I522" s="29">
        <v>11678</v>
      </c>
      <c r="J522" s="29"/>
      <c r="K522" s="29"/>
      <c r="L522" s="29"/>
      <c r="M522" s="29">
        <f t="shared" si="370"/>
        <v>11678</v>
      </c>
      <c r="N522" s="29">
        <f t="shared" si="371"/>
        <v>11678</v>
      </c>
      <c r="O522" s="29">
        <f t="shared" si="372"/>
        <v>11678</v>
      </c>
    </row>
    <row r="523" spans="1:15" ht="22.5" x14ac:dyDescent="0.2">
      <c r="A523" s="22" t="s">
        <v>14</v>
      </c>
      <c r="B523" s="25">
        <v>12</v>
      </c>
      <c r="C523" s="26" t="s">
        <v>3</v>
      </c>
      <c r="D523" s="25" t="s">
        <v>2</v>
      </c>
      <c r="E523" s="27" t="s">
        <v>11</v>
      </c>
      <c r="F523" s="28">
        <v>200</v>
      </c>
      <c r="G523" s="29">
        <f t="shared" ref="G523:I523" si="379">G524</f>
        <v>301.3</v>
      </c>
      <c r="H523" s="29">
        <f t="shared" si="379"/>
        <v>766.5</v>
      </c>
      <c r="I523" s="29">
        <f t="shared" si="379"/>
        <v>1229.8</v>
      </c>
      <c r="J523" s="29"/>
      <c r="K523" s="29"/>
      <c r="L523" s="29"/>
      <c r="M523" s="29">
        <f t="shared" si="370"/>
        <v>301.3</v>
      </c>
      <c r="N523" s="29">
        <f t="shared" si="371"/>
        <v>766.5</v>
      </c>
      <c r="O523" s="29">
        <f t="shared" si="372"/>
        <v>1229.8</v>
      </c>
    </row>
    <row r="524" spans="1:15" ht="22.5" x14ac:dyDescent="0.2">
      <c r="A524" s="22" t="s">
        <v>13</v>
      </c>
      <c r="B524" s="25">
        <v>12</v>
      </c>
      <c r="C524" s="26" t="s">
        <v>3</v>
      </c>
      <c r="D524" s="25" t="s">
        <v>2</v>
      </c>
      <c r="E524" s="27" t="s">
        <v>11</v>
      </c>
      <c r="F524" s="28">
        <v>240</v>
      </c>
      <c r="G524" s="29">
        <v>301.3</v>
      </c>
      <c r="H524" s="29">
        <v>766.5</v>
      </c>
      <c r="I524" s="29">
        <v>1229.8</v>
      </c>
      <c r="J524" s="29"/>
      <c r="K524" s="29"/>
      <c r="L524" s="29"/>
      <c r="M524" s="29">
        <f t="shared" si="370"/>
        <v>301.3</v>
      </c>
      <c r="N524" s="29">
        <f t="shared" si="371"/>
        <v>766.5</v>
      </c>
      <c r="O524" s="29">
        <f t="shared" si="372"/>
        <v>1229.8</v>
      </c>
    </row>
    <row r="525" spans="1:15" x14ac:dyDescent="0.2">
      <c r="A525" s="22" t="s">
        <v>406</v>
      </c>
      <c r="B525" s="25">
        <v>12</v>
      </c>
      <c r="C525" s="26">
        <v>0</v>
      </c>
      <c r="D525" s="25">
        <v>0</v>
      </c>
      <c r="E525" s="27">
        <v>80680</v>
      </c>
      <c r="F525" s="28"/>
      <c r="G525" s="29">
        <f>G526</f>
        <v>0</v>
      </c>
      <c r="H525" s="29">
        <f t="shared" ref="H525:I526" si="380">H526</f>
        <v>0</v>
      </c>
      <c r="I525" s="29">
        <f t="shared" si="380"/>
        <v>0</v>
      </c>
      <c r="J525" s="29">
        <f>J526</f>
        <v>30</v>
      </c>
      <c r="K525" s="29">
        <f t="shared" ref="K525:L526" si="381">K526</f>
        <v>0</v>
      </c>
      <c r="L525" s="29">
        <f t="shared" si="381"/>
        <v>0</v>
      </c>
      <c r="M525" s="29">
        <f t="shared" ref="M525:M527" si="382">G525+J525</f>
        <v>30</v>
      </c>
      <c r="N525" s="29">
        <f t="shared" ref="N525:N527" si="383">H525+K525</f>
        <v>0</v>
      </c>
      <c r="O525" s="29">
        <f t="shared" ref="O525:O527" si="384">I525+L525</f>
        <v>0</v>
      </c>
    </row>
    <row r="526" spans="1:15" ht="22.5" x14ac:dyDescent="0.2">
      <c r="A526" s="22" t="s">
        <v>81</v>
      </c>
      <c r="B526" s="25">
        <v>12</v>
      </c>
      <c r="C526" s="26">
        <v>0</v>
      </c>
      <c r="D526" s="25">
        <v>0</v>
      </c>
      <c r="E526" s="27">
        <v>80680</v>
      </c>
      <c r="F526" s="28">
        <v>600</v>
      </c>
      <c r="G526" s="29">
        <f>G527</f>
        <v>0</v>
      </c>
      <c r="H526" s="29">
        <f t="shared" si="380"/>
        <v>0</v>
      </c>
      <c r="I526" s="29">
        <f t="shared" si="380"/>
        <v>0</v>
      </c>
      <c r="J526" s="29">
        <f>J527</f>
        <v>30</v>
      </c>
      <c r="K526" s="29">
        <f t="shared" si="381"/>
        <v>0</v>
      </c>
      <c r="L526" s="29">
        <f t="shared" si="381"/>
        <v>0</v>
      </c>
      <c r="M526" s="29">
        <f t="shared" si="382"/>
        <v>30</v>
      </c>
      <c r="N526" s="29">
        <f t="shared" si="383"/>
        <v>0</v>
      </c>
      <c r="O526" s="29">
        <f t="shared" si="384"/>
        <v>0</v>
      </c>
    </row>
    <row r="527" spans="1:15" x14ac:dyDescent="0.2">
      <c r="A527" s="22" t="s">
        <v>156</v>
      </c>
      <c r="B527" s="25">
        <v>12</v>
      </c>
      <c r="C527" s="26">
        <v>0</v>
      </c>
      <c r="D527" s="25">
        <v>0</v>
      </c>
      <c r="E527" s="27">
        <v>80680</v>
      </c>
      <c r="F527" s="28">
        <v>610</v>
      </c>
      <c r="G527" s="29">
        <v>0</v>
      </c>
      <c r="H527" s="29">
        <v>0</v>
      </c>
      <c r="I527" s="29">
        <v>0</v>
      </c>
      <c r="J527" s="29">
        <v>30</v>
      </c>
      <c r="K527" s="29">
        <v>0</v>
      </c>
      <c r="L527" s="29">
        <v>0</v>
      </c>
      <c r="M527" s="29">
        <f t="shared" si="382"/>
        <v>30</v>
      </c>
      <c r="N527" s="29">
        <f t="shared" si="383"/>
        <v>0</v>
      </c>
      <c r="O527" s="29">
        <f t="shared" si="384"/>
        <v>0</v>
      </c>
    </row>
    <row r="528" spans="1:15" x14ac:dyDescent="0.2">
      <c r="A528" s="22" t="s">
        <v>139</v>
      </c>
      <c r="B528" s="25">
        <v>12</v>
      </c>
      <c r="C528" s="26" t="s">
        <v>3</v>
      </c>
      <c r="D528" s="25" t="s">
        <v>2</v>
      </c>
      <c r="E528" s="27" t="s">
        <v>138</v>
      </c>
      <c r="F528" s="28" t="s">
        <v>7</v>
      </c>
      <c r="G528" s="29">
        <f t="shared" ref="G528:I528" si="385">G529</f>
        <v>2412.3000000000002</v>
      </c>
      <c r="H528" s="29">
        <f t="shared" si="385"/>
        <v>2413.1999999999998</v>
      </c>
      <c r="I528" s="29">
        <f t="shared" si="385"/>
        <v>2414.5</v>
      </c>
      <c r="J528" s="29"/>
      <c r="K528" s="29"/>
      <c r="L528" s="29"/>
      <c r="M528" s="29">
        <f t="shared" si="370"/>
        <v>2412.3000000000002</v>
      </c>
      <c r="N528" s="29">
        <f t="shared" si="371"/>
        <v>2413.1999999999998</v>
      </c>
      <c r="O528" s="29">
        <f t="shared" si="372"/>
        <v>2414.5</v>
      </c>
    </row>
    <row r="529" spans="1:15" x14ac:dyDescent="0.2">
      <c r="A529" s="22" t="s">
        <v>140</v>
      </c>
      <c r="B529" s="25">
        <v>12</v>
      </c>
      <c r="C529" s="26" t="s">
        <v>3</v>
      </c>
      <c r="D529" s="25" t="s">
        <v>2</v>
      </c>
      <c r="E529" s="27" t="s">
        <v>138</v>
      </c>
      <c r="F529" s="28">
        <v>700</v>
      </c>
      <c r="G529" s="29">
        <f t="shared" ref="G529:I529" si="386">G530</f>
        <v>2412.3000000000002</v>
      </c>
      <c r="H529" s="29">
        <f t="shared" si="386"/>
        <v>2413.1999999999998</v>
      </c>
      <c r="I529" s="29">
        <f t="shared" si="386"/>
        <v>2414.5</v>
      </c>
      <c r="J529" s="29"/>
      <c r="K529" s="29"/>
      <c r="L529" s="29"/>
      <c r="M529" s="29">
        <f t="shared" si="370"/>
        <v>2412.3000000000002</v>
      </c>
      <c r="N529" s="29">
        <f t="shared" si="371"/>
        <v>2413.1999999999998</v>
      </c>
      <c r="O529" s="29">
        <f t="shared" si="372"/>
        <v>2414.5</v>
      </c>
    </row>
    <row r="530" spans="1:15" x14ac:dyDescent="0.2">
      <c r="A530" s="22" t="s">
        <v>139</v>
      </c>
      <c r="B530" s="25">
        <v>12</v>
      </c>
      <c r="C530" s="26" t="s">
        <v>3</v>
      </c>
      <c r="D530" s="25" t="s">
        <v>2</v>
      </c>
      <c r="E530" s="27" t="s">
        <v>138</v>
      </c>
      <c r="F530" s="28">
        <v>730</v>
      </c>
      <c r="G530" s="29">
        <v>2412.3000000000002</v>
      </c>
      <c r="H530" s="29">
        <v>2413.1999999999998</v>
      </c>
      <c r="I530" s="29">
        <v>2414.5</v>
      </c>
      <c r="J530" s="29"/>
      <c r="K530" s="29"/>
      <c r="L530" s="29"/>
      <c r="M530" s="29">
        <f t="shared" si="370"/>
        <v>2412.3000000000002</v>
      </c>
      <c r="N530" s="29">
        <f t="shared" si="371"/>
        <v>2413.1999999999998</v>
      </c>
      <c r="O530" s="29">
        <f t="shared" si="372"/>
        <v>2414.5</v>
      </c>
    </row>
    <row r="531" spans="1:15" ht="22.5" x14ac:dyDescent="0.2">
      <c r="A531" s="22" t="s">
        <v>132</v>
      </c>
      <c r="B531" s="25">
        <v>12</v>
      </c>
      <c r="C531" s="26" t="s">
        <v>3</v>
      </c>
      <c r="D531" s="25" t="s">
        <v>2</v>
      </c>
      <c r="E531" s="27" t="s">
        <v>130</v>
      </c>
      <c r="F531" s="28" t="s">
        <v>7</v>
      </c>
      <c r="G531" s="29">
        <f t="shared" ref="G531:I531" si="387">G532</f>
        <v>18508.5</v>
      </c>
      <c r="H531" s="29">
        <f t="shared" si="387"/>
        <v>0</v>
      </c>
      <c r="I531" s="29">
        <f t="shared" si="387"/>
        <v>0</v>
      </c>
      <c r="J531" s="29"/>
      <c r="K531" s="29"/>
      <c r="L531" s="29"/>
      <c r="M531" s="29">
        <f t="shared" si="370"/>
        <v>18508.5</v>
      </c>
      <c r="N531" s="29">
        <f t="shared" si="371"/>
        <v>0</v>
      </c>
      <c r="O531" s="29">
        <f t="shared" si="372"/>
        <v>0</v>
      </c>
    </row>
    <row r="532" spans="1:15" x14ac:dyDescent="0.2">
      <c r="A532" s="22" t="s">
        <v>29</v>
      </c>
      <c r="B532" s="25">
        <v>12</v>
      </c>
      <c r="C532" s="26" t="s">
        <v>3</v>
      </c>
      <c r="D532" s="25" t="s">
        <v>2</v>
      </c>
      <c r="E532" s="27" t="s">
        <v>130</v>
      </c>
      <c r="F532" s="28">
        <v>500</v>
      </c>
      <c r="G532" s="29">
        <f t="shared" ref="G532:I532" si="388">G533</f>
        <v>18508.5</v>
      </c>
      <c r="H532" s="29">
        <f t="shared" si="388"/>
        <v>0</v>
      </c>
      <c r="I532" s="29">
        <f t="shared" si="388"/>
        <v>0</v>
      </c>
      <c r="J532" s="29"/>
      <c r="K532" s="29"/>
      <c r="L532" s="29"/>
      <c r="M532" s="29">
        <f t="shared" si="370"/>
        <v>18508.5</v>
      </c>
      <c r="N532" s="29">
        <f t="shared" si="371"/>
        <v>0</v>
      </c>
      <c r="O532" s="29">
        <f t="shared" si="372"/>
        <v>0</v>
      </c>
    </row>
    <row r="533" spans="1:15" x14ac:dyDescent="0.2">
      <c r="A533" s="22" t="s">
        <v>28</v>
      </c>
      <c r="B533" s="25">
        <v>12</v>
      </c>
      <c r="C533" s="26" t="s">
        <v>3</v>
      </c>
      <c r="D533" s="25" t="s">
        <v>2</v>
      </c>
      <c r="E533" s="27" t="s">
        <v>130</v>
      </c>
      <c r="F533" s="28">
        <v>540</v>
      </c>
      <c r="G533" s="29">
        <v>18508.5</v>
      </c>
      <c r="H533" s="29">
        <v>0</v>
      </c>
      <c r="I533" s="29">
        <v>0</v>
      </c>
      <c r="J533" s="29"/>
      <c r="K533" s="29"/>
      <c r="L533" s="29"/>
      <c r="M533" s="29">
        <f t="shared" si="370"/>
        <v>18508.5</v>
      </c>
      <c r="N533" s="29">
        <f t="shared" si="371"/>
        <v>0</v>
      </c>
      <c r="O533" s="29">
        <f t="shared" si="372"/>
        <v>0</v>
      </c>
    </row>
    <row r="534" spans="1:15" ht="22.5" x14ac:dyDescent="0.2">
      <c r="A534" s="22" t="s">
        <v>134</v>
      </c>
      <c r="B534" s="25">
        <v>12</v>
      </c>
      <c r="C534" s="26" t="s">
        <v>3</v>
      </c>
      <c r="D534" s="25" t="s">
        <v>2</v>
      </c>
      <c r="E534" s="27" t="s">
        <v>133</v>
      </c>
      <c r="F534" s="28" t="s">
        <v>7</v>
      </c>
      <c r="G534" s="29">
        <f t="shared" ref="G534:I534" si="389">G535</f>
        <v>1227.9000000000001</v>
      </c>
      <c r="H534" s="29">
        <f t="shared" si="389"/>
        <v>1227.9000000000001</v>
      </c>
      <c r="I534" s="29">
        <f t="shared" si="389"/>
        <v>1227.9000000000001</v>
      </c>
      <c r="J534" s="29"/>
      <c r="K534" s="29"/>
      <c r="L534" s="29"/>
      <c r="M534" s="29">
        <f t="shared" si="370"/>
        <v>1227.9000000000001</v>
      </c>
      <c r="N534" s="29">
        <f t="shared" si="371"/>
        <v>1227.9000000000001</v>
      </c>
      <c r="O534" s="29">
        <f t="shared" si="372"/>
        <v>1227.9000000000001</v>
      </c>
    </row>
    <row r="535" spans="1:15" x14ac:dyDescent="0.2">
      <c r="A535" s="22" t="s">
        <v>29</v>
      </c>
      <c r="B535" s="25">
        <v>12</v>
      </c>
      <c r="C535" s="26" t="s">
        <v>3</v>
      </c>
      <c r="D535" s="25" t="s">
        <v>2</v>
      </c>
      <c r="E535" s="27" t="s">
        <v>133</v>
      </c>
      <c r="F535" s="28">
        <v>500</v>
      </c>
      <c r="G535" s="29">
        <f t="shared" ref="G535:I535" si="390">G536</f>
        <v>1227.9000000000001</v>
      </c>
      <c r="H535" s="29">
        <f t="shared" si="390"/>
        <v>1227.9000000000001</v>
      </c>
      <c r="I535" s="29">
        <f t="shared" si="390"/>
        <v>1227.9000000000001</v>
      </c>
      <c r="J535" s="29"/>
      <c r="K535" s="29"/>
      <c r="L535" s="29"/>
      <c r="M535" s="29">
        <f t="shared" si="370"/>
        <v>1227.9000000000001</v>
      </c>
      <c r="N535" s="29">
        <f t="shared" si="371"/>
        <v>1227.9000000000001</v>
      </c>
      <c r="O535" s="29">
        <f t="shared" si="372"/>
        <v>1227.9000000000001</v>
      </c>
    </row>
    <row r="536" spans="1:15" x14ac:dyDescent="0.2">
      <c r="A536" s="22" t="s">
        <v>131</v>
      </c>
      <c r="B536" s="25">
        <v>12</v>
      </c>
      <c r="C536" s="26" t="s">
        <v>3</v>
      </c>
      <c r="D536" s="25" t="s">
        <v>2</v>
      </c>
      <c r="E536" s="27" t="s">
        <v>133</v>
      </c>
      <c r="F536" s="28">
        <v>510</v>
      </c>
      <c r="G536" s="29">
        <v>1227.9000000000001</v>
      </c>
      <c r="H536" s="29">
        <v>1227.9000000000001</v>
      </c>
      <c r="I536" s="29">
        <v>1227.9000000000001</v>
      </c>
      <c r="J536" s="29"/>
      <c r="K536" s="29"/>
      <c r="L536" s="29"/>
      <c r="M536" s="29">
        <f t="shared" si="370"/>
        <v>1227.9000000000001</v>
      </c>
      <c r="N536" s="29">
        <f t="shared" si="371"/>
        <v>1227.9000000000001</v>
      </c>
      <c r="O536" s="29">
        <f t="shared" si="372"/>
        <v>1227.9000000000001</v>
      </c>
    </row>
    <row r="537" spans="1:15" ht="33.75" x14ac:dyDescent="0.2">
      <c r="A537" s="32" t="s">
        <v>330</v>
      </c>
      <c r="B537" s="63">
        <v>13</v>
      </c>
      <c r="C537" s="64" t="s">
        <v>3</v>
      </c>
      <c r="D537" s="63" t="s">
        <v>2</v>
      </c>
      <c r="E537" s="65" t="s">
        <v>9</v>
      </c>
      <c r="F537" s="35" t="s">
        <v>7</v>
      </c>
      <c r="G537" s="66">
        <f>G538+G543+G546</f>
        <v>11197.2</v>
      </c>
      <c r="H537" s="66">
        <f>H538+H543+H546</f>
        <v>11485.5</v>
      </c>
      <c r="I537" s="66">
        <f>I538+I543+I546</f>
        <v>11888.8</v>
      </c>
      <c r="J537" s="66">
        <f>J538</f>
        <v>3134.2640299999998</v>
      </c>
      <c r="K537" s="66">
        <f t="shared" ref="K537:L537" si="391">K538</f>
        <v>0</v>
      </c>
      <c r="L537" s="66">
        <f t="shared" si="391"/>
        <v>0</v>
      </c>
      <c r="M537" s="66">
        <f t="shared" si="370"/>
        <v>14331.464030000001</v>
      </c>
      <c r="N537" s="66">
        <f t="shared" si="371"/>
        <v>11485.5</v>
      </c>
      <c r="O537" s="66">
        <f t="shared" si="372"/>
        <v>11888.8</v>
      </c>
    </row>
    <row r="538" spans="1:15" ht="22.5" x14ac:dyDescent="0.2">
      <c r="A538" s="22" t="s">
        <v>15</v>
      </c>
      <c r="B538" s="25">
        <v>13</v>
      </c>
      <c r="C538" s="26" t="s">
        <v>3</v>
      </c>
      <c r="D538" s="25" t="s">
        <v>2</v>
      </c>
      <c r="E538" s="27" t="s">
        <v>11</v>
      </c>
      <c r="F538" s="28" t="s">
        <v>7</v>
      </c>
      <c r="G538" s="29">
        <f>G539+G541</f>
        <v>10724.2</v>
      </c>
      <c r="H538" s="29">
        <f t="shared" ref="H538:I538" si="392">H539+H541</f>
        <v>11042.5</v>
      </c>
      <c r="I538" s="29">
        <f t="shared" si="392"/>
        <v>11445.8</v>
      </c>
      <c r="J538" s="29">
        <f>J541+J549</f>
        <v>3134.2640299999998</v>
      </c>
      <c r="K538" s="29">
        <f t="shared" ref="K538:L538" si="393">K541+K549</f>
        <v>0</v>
      </c>
      <c r="L538" s="29">
        <f t="shared" si="393"/>
        <v>0</v>
      </c>
      <c r="M538" s="29">
        <f>G538+J538</f>
        <v>13858.464030000001</v>
      </c>
      <c r="N538" s="29">
        <f t="shared" si="371"/>
        <v>11042.5</v>
      </c>
      <c r="O538" s="29">
        <f t="shared" si="372"/>
        <v>11445.8</v>
      </c>
    </row>
    <row r="539" spans="1:15" ht="45" x14ac:dyDescent="0.2">
      <c r="A539" s="22" t="s">
        <v>6</v>
      </c>
      <c r="B539" s="25">
        <v>13</v>
      </c>
      <c r="C539" s="26" t="s">
        <v>3</v>
      </c>
      <c r="D539" s="25" t="s">
        <v>2</v>
      </c>
      <c r="E539" s="27" t="s">
        <v>11</v>
      </c>
      <c r="F539" s="28">
        <v>100</v>
      </c>
      <c r="G539" s="29">
        <f t="shared" ref="G539:I539" si="394">G540</f>
        <v>10367.200000000001</v>
      </c>
      <c r="H539" s="29">
        <f t="shared" si="394"/>
        <v>10741</v>
      </c>
      <c r="I539" s="29">
        <f t="shared" si="394"/>
        <v>11166.4</v>
      </c>
      <c r="J539" s="29"/>
      <c r="K539" s="29"/>
      <c r="L539" s="29"/>
      <c r="M539" s="29">
        <f t="shared" si="370"/>
        <v>10367.200000000001</v>
      </c>
      <c r="N539" s="29">
        <f t="shared" si="371"/>
        <v>10741</v>
      </c>
      <c r="O539" s="29">
        <f t="shared" si="372"/>
        <v>11166.4</v>
      </c>
    </row>
    <row r="540" spans="1:15" ht="22.5" x14ac:dyDescent="0.2">
      <c r="A540" s="22" t="s">
        <v>5</v>
      </c>
      <c r="B540" s="25">
        <v>13</v>
      </c>
      <c r="C540" s="26" t="s">
        <v>3</v>
      </c>
      <c r="D540" s="25" t="s">
        <v>2</v>
      </c>
      <c r="E540" s="27" t="s">
        <v>11</v>
      </c>
      <c r="F540" s="28">
        <v>120</v>
      </c>
      <c r="G540" s="29">
        <f>7517.9+603+2246.3</f>
        <v>10367.200000000001</v>
      </c>
      <c r="H540" s="29">
        <f>7839+560+2342</f>
        <v>10741</v>
      </c>
      <c r="I540" s="29">
        <f>8142.9+591+2432.5</f>
        <v>11166.4</v>
      </c>
      <c r="J540" s="29"/>
      <c r="K540" s="29"/>
      <c r="L540" s="29"/>
      <c r="M540" s="29">
        <f t="shared" si="370"/>
        <v>10367.200000000001</v>
      </c>
      <c r="N540" s="29">
        <f t="shared" si="371"/>
        <v>10741</v>
      </c>
      <c r="O540" s="29">
        <f t="shared" si="372"/>
        <v>11166.4</v>
      </c>
    </row>
    <row r="541" spans="1:15" ht="22.5" x14ac:dyDescent="0.2">
      <c r="A541" s="22" t="s">
        <v>14</v>
      </c>
      <c r="B541" s="25">
        <v>13</v>
      </c>
      <c r="C541" s="26" t="s">
        <v>3</v>
      </c>
      <c r="D541" s="25" t="s">
        <v>2</v>
      </c>
      <c r="E541" s="27" t="s">
        <v>11</v>
      </c>
      <c r="F541" s="28">
        <v>200</v>
      </c>
      <c r="G541" s="29">
        <f t="shared" ref="G541:I541" si="395">G542</f>
        <v>357</v>
      </c>
      <c r="H541" s="29">
        <f t="shared" si="395"/>
        <v>301.5</v>
      </c>
      <c r="I541" s="29">
        <f t="shared" si="395"/>
        <v>279.39999999999998</v>
      </c>
      <c r="J541" s="29">
        <f>J542</f>
        <v>149.9307</v>
      </c>
      <c r="K541" s="29">
        <f t="shared" ref="K541:L541" si="396">K542</f>
        <v>0</v>
      </c>
      <c r="L541" s="29">
        <f t="shared" si="396"/>
        <v>0</v>
      </c>
      <c r="M541" s="29">
        <f t="shared" si="370"/>
        <v>506.9307</v>
      </c>
      <c r="N541" s="29">
        <f t="shared" si="371"/>
        <v>301.5</v>
      </c>
      <c r="O541" s="29">
        <f t="shared" si="372"/>
        <v>279.39999999999998</v>
      </c>
    </row>
    <row r="542" spans="1:15" ht="22.5" x14ac:dyDescent="0.2">
      <c r="A542" s="22" t="s">
        <v>13</v>
      </c>
      <c r="B542" s="25">
        <v>13</v>
      </c>
      <c r="C542" s="26" t="s">
        <v>3</v>
      </c>
      <c r="D542" s="25" t="s">
        <v>2</v>
      </c>
      <c r="E542" s="27" t="s">
        <v>11</v>
      </c>
      <c r="F542" s="28">
        <v>240</v>
      </c>
      <c r="G542" s="29">
        <v>357</v>
      </c>
      <c r="H542" s="29">
        <v>301.5</v>
      </c>
      <c r="I542" s="29">
        <v>279.39999999999998</v>
      </c>
      <c r="J542" s="29">
        <v>149.9307</v>
      </c>
      <c r="K542" s="29">
        <v>0</v>
      </c>
      <c r="L542" s="29">
        <v>0</v>
      </c>
      <c r="M542" s="29">
        <f t="shared" si="370"/>
        <v>506.9307</v>
      </c>
      <c r="N542" s="29">
        <f t="shared" si="371"/>
        <v>301.5</v>
      </c>
      <c r="O542" s="29">
        <f t="shared" si="372"/>
        <v>279.39999999999998</v>
      </c>
    </row>
    <row r="543" spans="1:15" ht="56.25" x14ac:dyDescent="0.2">
      <c r="A543" s="22" t="s">
        <v>112</v>
      </c>
      <c r="B543" s="25">
        <v>13</v>
      </c>
      <c r="C543" s="26" t="s">
        <v>3</v>
      </c>
      <c r="D543" s="25" t="s">
        <v>2</v>
      </c>
      <c r="E543" s="27" t="s">
        <v>111</v>
      </c>
      <c r="F543" s="28" t="s">
        <v>7</v>
      </c>
      <c r="G543" s="29">
        <f t="shared" ref="G543:I544" si="397">G544</f>
        <v>400</v>
      </c>
      <c r="H543" s="29">
        <f t="shared" si="397"/>
        <v>370</v>
      </c>
      <c r="I543" s="29">
        <f t="shared" si="397"/>
        <v>370</v>
      </c>
      <c r="J543" s="29"/>
      <c r="K543" s="29"/>
      <c r="L543" s="29"/>
      <c r="M543" s="29">
        <f t="shared" si="370"/>
        <v>400</v>
      </c>
      <c r="N543" s="29">
        <f t="shared" si="371"/>
        <v>370</v>
      </c>
      <c r="O543" s="29">
        <f t="shared" si="372"/>
        <v>370</v>
      </c>
    </row>
    <row r="544" spans="1:15" ht="22.5" x14ac:dyDescent="0.2">
      <c r="A544" s="22" t="s">
        <v>14</v>
      </c>
      <c r="B544" s="25">
        <v>13</v>
      </c>
      <c r="C544" s="26" t="s">
        <v>3</v>
      </c>
      <c r="D544" s="25" t="s">
        <v>2</v>
      </c>
      <c r="E544" s="27" t="s">
        <v>111</v>
      </c>
      <c r="F544" s="28">
        <v>200</v>
      </c>
      <c r="G544" s="29">
        <f t="shared" si="397"/>
        <v>400</v>
      </c>
      <c r="H544" s="29">
        <f t="shared" si="397"/>
        <v>370</v>
      </c>
      <c r="I544" s="29">
        <f t="shared" si="397"/>
        <v>370</v>
      </c>
      <c r="J544" s="29"/>
      <c r="K544" s="29"/>
      <c r="L544" s="29"/>
      <c r="M544" s="29">
        <f t="shared" si="370"/>
        <v>400</v>
      </c>
      <c r="N544" s="29">
        <f t="shared" si="371"/>
        <v>370</v>
      </c>
      <c r="O544" s="29">
        <f t="shared" si="372"/>
        <v>370</v>
      </c>
    </row>
    <row r="545" spans="1:15" ht="22.5" x14ac:dyDescent="0.2">
      <c r="A545" s="22" t="s">
        <v>13</v>
      </c>
      <c r="B545" s="25">
        <v>13</v>
      </c>
      <c r="C545" s="26" t="s">
        <v>3</v>
      </c>
      <c r="D545" s="25" t="s">
        <v>2</v>
      </c>
      <c r="E545" s="27" t="s">
        <v>111</v>
      </c>
      <c r="F545" s="28">
        <v>240</v>
      </c>
      <c r="G545" s="29">
        <v>400</v>
      </c>
      <c r="H545" s="29">
        <v>370</v>
      </c>
      <c r="I545" s="29">
        <v>370</v>
      </c>
      <c r="J545" s="29"/>
      <c r="K545" s="29"/>
      <c r="L545" s="29"/>
      <c r="M545" s="29">
        <f t="shared" si="370"/>
        <v>400</v>
      </c>
      <c r="N545" s="29">
        <f t="shared" si="371"/>
        <v>370</v>
      </c>
      <c r="O545" s="29">
        <f t="shared" si="372"/>
        <v>370</v>
      </c>
    </row>
    <row r="546" spans="1:15" ht="33.75" x14ac:dyDescent="0.2">
      <c r="A546" s="22" t="s">
        <v>110</v>
      </c>
      <c r="B546" s="25">
        <v>13</v>
      </c>
      <c r="C546" s="26" t="s">
        <v>3</v>
      </c>
      <c r="D546" s="25" t="s">
        <v>2</v>
      </c>
      <c r="E546" s="27" t="s">
        <v>109</v>
      </c>
      <c r="F546" s="28" t="s">
        <v>7</v>
      </c>
      <c r="G546" s="29">
        <f t="shared" ref="G546:I546" si="398">G547</f>
        <v>73</v>
      </c>
      <c r="H546" s="29">
        <f t="shared" si="398"/>
        <v>73</v>
      </c>
      <c r="I546" s="29">
        <f t="shared" si="398"/>
        <v>73</v>
      </c>
      <c r="J546" s="29"/>
      <c r="K546" s="29"/>
      <c r="L546" s="29"/>
      <c r="M546" s="29">
        <f t="shared" si="370"/>
        <v>73</v>
      </c>
      <c r="N546" s="29">
        <f t="shared" si="371"/>
        <v>73</v>
      </c>
      <c r="O546" s="29">
        <f t="shared" si="372"/>
        <v>73</v>
      </c>
    </row>
    <row r="547" spans="1:15" ht="22.5" x14ac:dyDescent="0.2">
      <c r="A547" s="22" t="s">
        <v>14</v>
      </c>
      <c r="B547" s="25">
        <v>13</v>
      </c>
      <c r="C547" s="26" t="s">
        <v>3</v>
      </c>
      <c r="D547" s="25" t="s">
        <v>2</v>
      </c>
      <c r="E547" s="27" t="s">
        <v>109</v>
      </c>
      <c r="F547" s="28">
        <v>200</v>
      </c>
      <c r="G547" s="29">
        <f t="shared" ref="G547:I547" si="399">G548</f>
        <v>73</v>
      </c>
      <c r="H547" s="29">
        <f t="shared" si="399"/>
        <v>73</v>
      </c>
      <c r="I547" s="29">
        <f t="shared" si="399"/>
        <v>73</v>
      </c>
      <c r="J547" s="29"/>
      <c r="K547" s="29"/>
      <c r="L547" s="29"/>
      <c r="M547" s="29">
        <f t="shared" si="370"/>
        <v>73</v>
      </c>
      <c r="N547" s="29">
        <f t="shared" si="371"/>
        <v>73</v>
      </c>
      <c r="O547" s="29">
        <f t="shared" si="372"/>
        <v>73</v>
      </c>
    </row>
    <row r="548" spans="1:15" ht="22.5" x14ac:dyDescent="0.2">
      <c r="A548" s="22" t="s">
        <v>13</v>
      </c>
      <c r="B548" s="25">
        <v>13</v>
      </c>
      <c r="C548" s="26" t="s">
        <v>3</v>
      </c>
      <c r="D548" s="25" t="s">
        <v>2</v>
      </c>
      <c r="E548" s="27" t="s">
        <v>109</v>
      </c>
      <c r="F548" s="28">
        <v>240</v>
      </c>
      <c r="G548" s="29">
        <v>73</v>
      </c>
      <c r="H548" s="29">
        <v>73</v>
      </c>
      <c r="I548" s="29">
        <v>73</v>
      </c>
      <c r="J548" s="29"/>
      <c r="K548" s="29"/>
      <c r="L548" s="29"/>
      <c r="M548" s="29">
        <f t="shared" si="370"/>
        <v>73</v>
      </c>
      <c r="N548" s="29">
        <f t="shared" si="371"/>
        <v>73</v>
      </c>
      <c r="O548" s="29">
        <f t="shared" si="372"/>
        <v>73</v>
      </c>
    </row>
    <row r="549" spans="1:15" x14ac:dyDescent="0.2">
      <c r="A549" s="22" t="s">
        <v>405</v>
      </c>
      <c r="B549" s="25">
        <v>13</v>
      </c>
      <c r="C549" s="26" t="s">
        <v>3</v>
      </c>
      <c r="D549" s="25" t="s">
        <v>2</v>
      </c>
      <c r="E549" s="27" t="s">
        <v>404</v>
      </c>
      <c r="F549" s="28"/>
      <c r="G549" s="29">
        <f>G550</f>
        <v>0</v>
      </c>
      <c r="H549" s="29">
        <f t="shared" ref="H549:I550" si="400">H550</f>
        <v>0</v>
      </c>
      <c r="I549" s="29">
        <f t="shared" si="400"/>
        <v>0</v>
      </c>
      <c r="J549" s="29">
        <f>J550</f>
        <v>2984.3333299999999</v>
      </c>
      <c r="K549" s="29">
        <f t="shared" ref="K549:L550" si="401">K550</f>
        <v>0</v>
      </c>
      <c r="L549" s="29">
        <f t="shared" si="401"/>
        <v>0</v>
      </c>
      <c r="M549" s="29">
        <f t="shared" ref="M549:M551" si="402">G549+J549</f>
        <v>2984.3333299999999</v>
      </c>
      <c r="N549" s="29">
        <f t="shared" ref="N549:N551" si="403">H549+K549</f>
        <v>0</v>
      </c>
      <c r="O549" s="29">
        <f t="shared" ref="O549:O551" si="404">I549+L549</f>
        <v>0</v>
      </c>
    </row>
    <row r="550" spans="1:15" ht="22.5" x14ac:dyDescent="0.2">
      <c r="A550" s="22" t="s">
        <v>14</v>
      </c>
      <c r="B550" s="25">
        <v>13</v>
      </c>
      <c r="C550" s="26" t="s">
        <v>3</v>
      </c>
      <c r="D550" s="25" t="s">
        <v>2</v>
      </c>
      <c r="E550" s="27" t="s">
        <v>404</v>
      </c>
      <c r="F550" s="28">
        <v>200</v>
      </c>
      <c r="G550" s="29">
        <f>G551</f>
        <v>0</v>
      </c>
      <c r="H550" s="29">
        <f t="shared" si="400"/>
        <v>0</v>
      </c>
      <c r="I550" s="29">
        <f t="shared" si="400"/>
        <v>0</v>
      </c>
      <c r="J550" s="29">
        <f>J551</f>
        <v>2984.3333299999999</v>
      </c>
      <c r="K550" s="29">
        <f t="shared" si="401"/>
        <v>0</v>
      </c>
      <c r="L550" s="29">
        <f t="shared" si="401"/>
        <v>0</v>
      </c>
      <c r="M550" s="29">
        <f t="shared" si="402"/>
        <v>2984.3333299999999</v>
      </c>
      <c r="N550" s="29">
        <f t="shared" si="403"/>
        <v>0</v>
      </c>
      <c r="O550" s="29">
        <f t="shared" si="404"/>
        <v>0</v>
      </c>
    </row>
    <row r="551" spans="1:15" ht="22.5" x14ac:dyDescent="0.2">
      <c r="A551" s="22" t="s">
        <v>13</v>
      </c>
      <c r="B551" s="25">
        <v>13</v>
      </c>
      <c r="C551" s="26" t="s">
        <v>3</v>
      </c>
      <c r="D551" s="25" t="s">
        <v>2</v>
      </c>
      <c r="E551" s="27" t="s">
        <v>404</v>
      </c>
      <c r="F551" s="28">
        <v>240</v>
      </c>
      <c r="G551" s="29">
        <v>0</v>
      </c>
      <c r="H551" s="29">
        <v>0</v>
      </c>
      <c r="I551" s="29">
        <v>0</v>
      </c>
      <c r="J551" s="29">
        <f>2835.1+149.23333</f>
        <v>2984.3333299999999</v>
      </c>
      <c r="K551" s="29">
        <v>0</v>
      </c>
      <c r="L551" s="29">
        <v>0</v>
      </c>
      <c r="M551" s="29">
        <f t="shared" si="402"/>
        <v>2984.3333299999999</v>
      </c>
      <c r="N551" s="29">
        <f t="shared" si="403"/>
        <v>0</v>
      </c>
      <c r="O551" s="29">
        <f t="shared" si="404"/>
        <v>0</v>
      </c>
    </row>
    <row r="552" spans="1:15" x14ac:dyDescent="0.2">
      <c r="A552" s="32" t="s">
        <v>270</v>
      </c>
      <c r="B552" s="25"/>
      <c r="C552" s="26"/>
      <c r="D552" s="25"/>
      <c r="E552" s="65"/>
      <c r="F552" s="35"/>
      <c r="G552" s="66">
        <f>G553+G558+G575+G581+G585</f>
        <v>25904.5</v>
      </c>
      <c r="H552" s="66">
        <f t="shared" ref="H552:I552" si="405">H553+H558+H575+H581+H585</f>
        <v>26476.9</v>
      </c>
      <c r="I552" s="66">
        <f t="shared" si="405"/>
        <v>26802.300000000003</v>
      </c>
      <c r="J552" s="66">
        <f>J553+J558+J575+J581+J585</f>
        <v>4545.5666700000002</v>
      </c>
      <c r="K552" s="66">
        <f t="shared" ref="K552:L552" si="406">K553+K558+K575+K581+K585</f>
        <v>0</v>
      </c>
      <c r="L552" s="66">
        <f t="shared" si="406"/>
        <v>9500.0023999999994</v>
      </c>
      <c r="M552" s="66">
        <f t="shared" si="370"/>
        <v>30450.06667</v>
      </c>
      <c r="N552" s="66">
        <f t="shared" si="371"/>
        <v>26476.9</v>
      </c>
      <c r="O552" s="66">
        <f t="shared" si="372"/>
        <v>36302.3024</v>
      </c>
    </row>
    <row r="553" spans="1:15" ht="22.5" x14ac:dyDescent="0.2">
      <c r="A553" s="32" t="s">
        <v>285</v>
      </c>
      <c r="B553" s="63" t="s">
        <v>97</v>
      </c>
      <c r="C553" s="64" t="s">
        <v>3</v>
      </c>
      <c r="D553" s="63" t="s">
        <v>2</v>
      </c>
      <c r="E553" s="65" t="s">
        <v>9</v>
      </c>
      <c r="F553" s="35" t="s">
        <v>7</v>
      </c>
      <c r="G553" s="66">
        <f t="shared" ref="G553:I556" si="407">G554</f>
        <v>2753.2</v>
      </c>
      <c r="H553" s="66">
        <f t="shared" si="407"/>
        <v>2836.5</v>
      </c>
      <c r="I553" s="29">
        <f t="shared" si="407"/>
        <v>2943.5</v>
      </c>
      <c r="J553" s="66"/>
      <c r="K553" s="66"/>
      <c r="L553" s="29"/>
      <c r="M553" s="66">
        <f t="shared" si="370"/>
        <v>2753.2</v>
      </c>
      <c r="N553" s="66">
        <f t="shared" si="371"/>
        <v>2836.5</v>
      </c>
      <c r="O553" s="29">
        <f t="shared" si="372"/>
        <v>2943.5</v>
      </c>
    </row>
    <row r="554" spans="1:15" ht="22.5" x14ac:dyDescent="0.2">
      <c r="A554" s="22" t="s">
        <v>98</v>
      </c>
      <c r="B554" s="25" t="s">
        <v>97</v>
      </c>
      <c r="C554" s="26" t="s">
        <v>22</v>
      </c>
      <c r="D554" s="25" t="s">
        <v>2</v>
      </c>
      <c r="E554" s="27" t="s">
        <v>9</v>
      </c>
      <c r="F554" s="28" t="s">
        <v>7</v>
      </c>
      <c r="G554" s="29">
        <f t="shared" si="407"/>
        <v>2753.2</v>
      </c>
      <c r="H554" s="29">
        <f t="shared" si="407"/>
        <v>2836.5</v>
      </c>
      <c r="I554" s="29">
        <f t="shared" si="407"/>
        <v>2943.5</v>
      </c>
      <c r="J554" s="29"/>
      <c r="K554" s="29"/>
      <c r="L554" s="29"/>
      <c r="M554" s="29">
        <f t="shared" si="370"/>
        <v>2753.2</v>
      </c>
      <c r="N554" s="29">
        <f t="shared" si="371"/>
        <v>2836.5</v>
      </c>
      <c r="O554" s="29">
        <f t="shared" si="372"/>
        <v>2943.5</v>
      </c>
    </row>
    <row r="555" spans="1:15" ht="22.5" x14ac:dyDescent="0.2">
      <c r="A555" s="22" t="s">
        <v>15</v>
      </c>
      <c r="B555" s="25" t="s">
        <v>97</v>
      </c>
      <c r="C555" s="26" t="s">
        <v>22</v>
      </c>
      <c r="D555" s="25" t="s">
        <v>2</v>
      </c>
      <c r="E555" s="27" t="s">
        <v>11</v>
      </c>
      <c r="F555" s="28" t="s">
        <v>7</v>
      </c>
      <c r="G555" s="29">
        <f t="shared" si="407"/>
        <v>2753.2</v>
      </c>
      <c r="H555" s="29">
        <f t="shared" si="407"/>
        <v>2836.5</v>
      </c>
      <c r="I555" s="29">
        <f t="shared" si="407"/>
        <v>2943.5</v>
      </c>
      <c r="J555" s="29"/>
      <c r="K555" s="29"/>
      <c r="L555" s="29"/>
      <c r="M555" s="29">
        <f t="shared" si="370"/>
        <v>2753.2</v>
      </c>
      <c r="N555" s="29">
        <f t="shared" si="371"/>
        <v>2836.5</v>
      </c>
      <c r="O555" s="29">
        <f t="shared" si="372"/>
        <v>2943.5</v>
      </c>
    </row>
    <row r="556" spans="1:15" ht="45" x14ac:dyDescent="0.2">
      <c r="A556" s="22" t="s">
        <v>6</v>
      </c>
      <c r="B556" s="25" t="s">
        <v>97</v>
      </c>
      <c r="C556" s="26" t="s">
        <v>22</v>
      </c>
      <c r="D556" s="25" t="s">
        <v>2</v>
      </c>
      <c r="E556" s="27" t="s">
        <v>11</v>
      </c>
      <c r="F556" s="28">
        <v>100</v>
      </c>
      <c r="G556" s="29">
        <f t="shared" si="407"/>
        <v>2753.2</v>
      </c>
      <c r="H556" s="29">
        <f t="shared" si="407"/>
        <v>2836.5</v>
      </c>
      <c r="I556" s="29">
        <f t="shared" si="407"/>
        <v>2943.5</v>
      </c>
      <c r="J556" s="29"/>
      <c r="K556" s="29"/>
      <c r="L556" s="29"/>
      <c r="M556" s="29">
        <f t="shared" si="370"/>
        <v>2753.2</v>
      </c>
      <c r="N556" s="29">
        <f t="shared" si="371"/>
        <v>2836.5</v>
      </c>
      <c r="O556" s="29">
        <f t="shared" si="372"/>
        <v>2943.5</v>
      </c>
    </row>
    <row r="557" spans="1:15" ht="22.5" x14ac:dyDescent="0.2">
      <c r="A557" s="22" t="s">
        <v>5</v>
      </c>
      <c r="B557" s="25" t="s">
        <v>97</v>
      </c>
      <c r="C557" s="26" t="s">
        <v>22</v>
      </c>
      <c r="D557" s="25" t="s">
        <v>2</v>
      </c>
      <c r="E557" s="27" t="s">
        <v>11</v>
      </c>
      <c r="F557" s="28">
        <v>120</v>
      </c>
      <c r="G557" s="29">
        <v>2753.2</v>
      </c>
      <c r="H557" s="29">
        <v>2836.5</v>
      </c>
      <c r="I557" s="29">
        <v>2943.5</v>
      </c>
      <c r="J557" s="29"/>
      <c r="K557" s="29"/>
      <c r="L557" s="29"/>
      <c r="M557" s="29">
        <f t="shared" si="370"/>
        <v>2753.2</v>
      </c>
      <c r="N557" s="29">
        <f t="shared" si="371"/>
        <v>2836.5</v>
      </c>
      <c r="O557" s="29">
        <f t="shared" si="372"/>
        <v>2943.5</v>
      </c>
    </row>
    <row r="558" spans="1:15" ht="56.25" x14ac:dyDescent="0.2">
      <c r="A558" s="32" t="s">
        <v>24</v>
      </c>
      <c r="B558" s="63" t="s">
        <v>19</v>
      </c>
      <c r="C558" s="64" t="s">
        <v>3</v>
      </c>
      <c r="D558" s="63" t="s">
        <v>2</v>
      </c>
      <c r="E558" s="65" t="s">
        <v>9</v>
      </c>
      <c r="F558" s="35" t="s">
        <v>7</v>
      </c>
      <c r="G558" s="66">
        <f>G559+G563+G571</f>
        <v>4609.6000000000004</v>
      </c>
      <c r="H558" s="66">
        <f t="shared" ref="H558:I558" si="408">H559+H563+H571</f>
        <v>4710.1000000000004</v>
      </c>
      <c r="I558" s="66">
        <f t="shared" si="408"/>
        <v>4850.1000000000004</v>
      </c>
      <c r="J558" s="66"/>
      <c r="K558" s="66"/>
      <c r="L558" s="66"/>
      <c r="M558" s="66">
        <f t="shared" si="370"/>
        <v>4609.6000000000004</v>
      </c>
      <c r="N558" s="66">
        <f t="shared" si="371"/>
        <v>4710.1000000000004</v>
      </c>
      <c r="O558" s="66">
        <f t="shared" si="372"/>
        <v>4850.1000000000004</v>
      </c>
    </row>
    <row r="559" spans="1:15" ht="22.5" x14ac:dyDescent="0.2">
      <c r="A559" s="32" t="s">
        <v>23</v>
      </c>
      <c r="B559" s="63" t="s">
        <v>19</v>
      </c>
      <c r="C559" s="64" t="s">
        <v>22</v>
      </c>
      <c r="D559" s="63" t="s">
        <v>2</v>
      </c>
      <c r="E559" s="65" t="s">
        <v>9</v>
      </c>
      <c r="F559" s="35" t="s">
        <v>7</v>
      </c>
      <c r="G559" s="66">
        <f t="shared" ref="G559:I561" si="409">G560</f>
        <v>2050.5</v>
      </c>
      <c r="H559" s="66">
        <f t="shared" si="409"/>
        <v>2101.8000000000002</v>
      </c>
      <c r="I559" s="66">
        <f t="shared" si="409"/>
        <v>2179.4</v>
      </c>
      <c r="J559" s="66"/>
      <c r="K559" s="66"/>
      <c r="L559" s="66"/>
      <c r="M559" s="66">
        <f t="shared" si="370"/>
        <v>2050.5</v>
      </c>
      <c r="N559" s="66">
        <f t="shared" si="371"/>
        <v>2101.8000000000002</v>
      </c>
      <c r="O559" s="66">
        <f t="shared" si="372"/>
        <v>2179.4</v>
      </c>
    </row>
    <row r="560" spans="1:15" ht="22.5" x14ac:dyDescent="0.2">
      <c r="A560" s="22" t="s">
        <v>15</v>
      </c>
      <c r="B560" s="25" t="s">
        <v>19</v>
      </c>
      <c r="C560" s="26" t="s">
        <v>22</v>
      </c>
      <c r="D560" s="25" t="s">
        <v>2</v>
      </c>
      <c r="E560" s="27" t="s">
        <v>11</v>
      </c>
      <c r="F560" s="28" t="s">
        <v>7</v>
      </c>
      <c r="G560" s="29">
        <f t="shared" si="409"/>
        <v>2050.5</v>
      </c>
      <c r="H560" s="29">
        <f t="shared" si="409"/>
        <v>2101.8000000000002</v>
      </c>
      <c r="I560" s="29">
        <f t="shared" si="409"/>
        <v>2179.4</v>
      </c>
      <c r="J560" s="29"/>
      <c r="K560" s="29"/>
      <c r="L560" s="29"/>
      <c r="M560" s="29">
        <f t="shared" si="370"/>
        <v>2050.5</v>
      </c>
      <c r="N560" s="29">
        <f t="shared" si="371"/>
        <v>2101.8000000000002</v>
      </c>
      <c r="O560" s="29">
        <f t="shared" si="372"/>
        <v>2179.4</v>
      </c>
    </row>
    <row r="561" spans="1:15" ht="45" x14ac:dyDescent="0.2">
      <c r="A561" s="22" t="s">
        <v>6</v>
      </c>
      <c r="B561" s="25" t="s">
        <v>19</v>
      </c>
      <c r="C561" s="26" t="s">
        <v>22</v>
      </c>
      <c r="D561" s="25" t="s">
        <v>2</v>
      </c>
      <c r="E561" s="27" t="s">
        <v>11</v>
      </c>
      <c r="F561" s="28">
        <v>100</v>
      </c>
      <c r="G561" s="29">
        <f t="shared" si="409"/>
        <v>2050.5</v>
      </c>
      <c r="H561" s="29">
        <f t="shared" si="409"/>
        <v>2101.8000000000002</v>
      </c>
      <c r="I561" s="29">
        <f t="shared" si="409"/>
        <v>2179.4</v>
      </c>
      <c r="J561" s="29"/>
      <c r="K561" s="29"/>
      <c r="L561" s="29"/>
      <c r="M561" s="29">
        <f t="shared" si="370"/>
        <v>2050.5</v>
      </c>
      <c r="N561" s="29">
        <f t="shared" si="371"/>
        <v>2101.8000000000002</v>
      </c>
      <c r="O561" s="29">
        <f t="shared" si="372"/>
        <v>2179.4</v>
      </c>
    </row>
    <row r="562" spans="1:15" ht="22.5" x14ac:dyDescent="0.2">
      <c r="A562" s="22" t="s">
        <v>5</v>
      </c>
      <c r="B562" s="25" t="s">
        <v>19</v>
      </c>
      <c r="C562" s="26" t="s">
        <v>22</v>
      </c>
      <c r="D562" s="25" t="s">
        <v>2</v>
      </c>
      <c r="E562" s="27" t="s">
        <v>11</v>
      </c>
      <c r="F562" s="28">
        <v>120</v>
      </c>
      <c r="G562" s="29">
        <v>2050.5</v>
      </c>
      <c r="H562" s="29">
        <v>2101.8000000000002</v>
      </c>
      <c r="I562" s="29">
        <v>2179.4</v>
      </c>
      <c r="J562" s="29"/>
      <c r="K562" s="29"/>
      <c r="L562" s="29"/>
      <c r="M562" s="29">
        <f t="shared" si="370"/>
        <v>2050.5</v>
      </c>
      <c r="N562" s="29">
        <f t="shared" si="371"/>
        <v>2101.8000000000002</v>
      </c>
      <c r="O562" s="29">
        <f t="shared" si="372"/>
        <v>2179.4</v>
      </c>
    </row>
    <row r="563" spans="1:15" x14ac:dyDescent="0.2">
      <c r="A563" s="32" t="s">
        <v>21</v>
      </c>
      <c r="B563" s="63" t="s">
        <v>19</v>
      </c>
      <c r="C563" s="64" t="s">
        <v>20</v>
      </c>
      <c r="D563" s="63" t="s">
        <v>2</v>
      </c>
      <c r="E563" s="65" t="s">
        <v>9</v>
      </c>
      <c r="F563" s="35" t="s">
        <v>7</v>
      </c>
      <c r="G563" s="66">
        <f t="shared" ref="G563:I563" si="410">G564</f>
        <v>2058.5</v>
      </c>
      <c r="H563" s="66">
        <f t="shared" si="410"/>
        <v>2107.6999999999998</v>
      </c>
      <c r="I563" s="66">
        <f t="shared" si="410"/>
        <v>2170.1</v>
      </c>
      <c r="J563" s="66"/>
      <c r="K563" s="66"/>
      <c r="L563" s="66"/>
      <c r="M563" s="66">
        <f t="shared" si="370"/>
        <v>2058.5</v>
      </c>
      <c r="N563" s="66">
        <f t="shared" si="371"/>
        <v>2107.6999999999998</v>
      </c>
      <c r="O563" s="66">
        <f t="shared" si="372"/>
        <v>2170.1</v>
      </c>
    </row>
    <row r="564" spans="1:15" ht="22.5" x14ac:dyDescent="0.2">
      <c r="A564" s="22" t="s">
        <v>15</v>
      </c>
      <c r="B564" s="25" t="s">
        <v>19</v>
      </c>
      <c r="C564" s="26" t="s">
        <v>20</v>
      </c>
      <c r="D564" s="25" t="s">
        <v>2</v>
      </c>
      <c r="E564" s="27" t="s">
        <v>11</v>
      </c>
      <c r="F564" s="28" t="s">
        <v>7</v>
      </c>
      <c r="G564" s="29">
        <f>G565+G567+G569</f>
        <v>2058.5</v>
      </c>
      <c r="H564" s="29">
        <f t="shared" ref="H564:I564" si="411">H565+H567+H569</f>
        <v>2107.6999999999998</v>
      </c>
      <c r="I564" s="29">
        <f t="shared" si="411"/>
        <v>2170.1</v>
      </c>
      <c r="J564" s="29"/>
      <c r="K564" s="29"/>
      <c r="L564" s="29"/>
      <c r="M564" s="29">
        <f t="shared" si="370"/>
        <v>2058.5</v>
      </c>
      <c r="N564" s="29">
        <f t="shared" si="371"/>
        <v>2107.6999999999998</v>
      </c>
      <c r="O564" s="29">
        <f t="shared" si="372"/>
        <v>2170.1</v>
      </c>
    </row>
    <row r="565" spans="1:15" ht="45" x14ac:dyDescent="0.2">
      <c r="A565" s="22" t="s">
        <v>6</v>
      </c>
      <c r="B565" s="25" t="s">
        <v>19</v>
      </c>
      <c r="C565" s="26" t="s">
        <v>20</v>
      </c>
      <c r="D565" s="25" t="s">
        <v>2</v>
      </c>
      <c r="E565" s="27" t="s">
        <v>11</v>
      </c>
      <c r="F565" s="28">
        <v>100</v>
      </c>
      <c r="G565" s="29">
        <f>G566</f>
        <v>1637.5</v>
      </c>
      <c r="H565" s="29">
        <f t="shared" ref="H565:I565" si="412">H566</f>
        <v>1686.7</v>
      </c>
      <c r="I565" s="29">
        <f t="shared" si="412"/>
        <v>1749.1</v>
      </c>
      <c r="J565" s="29"/>
      <c r="K565" s="29"/>
      <c r="L565" s="29"/>
      <c r="M565" s="29">
        <f t="shared" si="370"/>
        <v>1637.5</v>
      </c>
      <c r="N565" s="29">
        <f t="shared" si="371"/>
        <v>1686.7</v>
      </c>
      <c r="O565" s="29">
        <f t="shared" si="372"/>
        <v>1749.1</v>
      </c>
    </row>
    <row r="566" spans="1:15" ht="22.5" x14ac:dyDescent="0.2">
      <c r="A566" s="22" t="s">
        <v>5</v>
      </c>
      <c r="B566" s="25" t="s">
        <v>19</v>
      </c>
      <c r="C566" s="26" t="s">
        <v>20</v>
      </c>
      <c r="D566" s="25" t="s">
        <v>2</v>
      </c>
      <c r="E566" s="27" t="s">
        <v>11</v>
      </c>
      <c r="F566" s="28">
        <v>120</v>
      </c>
      <c r="G566" s="29">
        <v>1637.5</v>
      </c>
      <c r="H566" s="29">
        <v>1686.7</v>
      </c>
      <c r="I566" s="29">
        <v>1749.1</v>
      </c>
      <c r="J566" s="29"/>
      <c r="K566" s="29"/>
      <c r="L566" s="29"/>
      <c r="M566" s="29">
        <f t="shared" si="370"/>
        <v>1637.5</v>
      </c>
      <c r="N566" s="29">
        <f t="shared" si="371"/>
        <v>1686.7</v>
      </c>
      <c r="O566" s="29">
        <f t="shared" si="372"/>
        <v>1749.1</v>
      </c>
    </row>
    <row r="567" spans="1:15" ht="22.5" x14ac:dyDescent="0.2">
      <c r="A567" s="22" t="s">
        <v>14</v>
      </c>
      <c r="B567" s="25" t="s">
        <v>19</v>
      </c>
      <c r="C567" s="26" t="s">
        <v>20</v>
      </c>
      <c r="D567" s="25" t="s">
        <v>2</v>
      </c>
      <c r="E567" s="27" t="s">
        <v>11</v>
      </c>
      <c r="F567" s="28">
        <v>200</v>
      </c>
      <c r="G567" s="29">
        <f>G568</f>
        <v>420</v>
      </c>
      <c r="H567" s="29">
        <f t="shared" ref="H567:I567" si="413">H568</f>
        <v>420</v>
      </c>
      <c r="I567" s="29">
        <f t="shared" si="413"/>
        <v>420</v>
      </c>
      <c r="J567" s="29"/>
      <c r="K567" s="29"/>
      <c r="L567" s="29"/>
      <c r="M567" s="29">
        <f t="shared" si="370"/>
        <v>420</v>
      </c>
      <c r="N567" s="29">
        <f t="shared" si="371"/>
        <v>420</v>
      </c>
      <c r="O567" s="29">
        <f t="shared" si="372"/>
        <v>420</v>
      </c>
    </row>
    <row r="568" spans="1:15" ht="22.5" x14ac:dyDescent="0.2">
      <c r="A568" s="22" t="s">
        <v>13</v>
      </c>
      <c r="B568" s="25" t="s">
        <v>19</v>
      </c>
      <c r="C568" s="26" t="s">
        <v>20</v>
      </c>
      <c r="D568" s="25" t="s">
        <v>2</v>
      </c>
      <c r="E568" s="27" t="s">
        <v>11</v>
      </c>
      <c r="F568" s="28">
        <v>240</v>
      </c>
      <c r="G568" s="29">
        <v>420</v>
      </c>
      <c r="H568" s="29">
        <v>420</v>
      </c>
      <c r="I568" s="29">
        <v>420</v>
      </c>
      <c r="J568" s="29"/>
      <c r="K568" s="29"/>
      <c r="L568" s="29"/>
      <c r="M568" s="29">
        <f t="shared" si="370"/>
        <v>420</v>
      </c>
      <c r="N568" s="29">
        <f t="shared" si="371"/>
        <v>420</v>
      </c>
      <c r="O568" s="29">
        <f t="shared" si="372"/>
        <v>420</v>
      </c>
    </row>
    <row r="569" spans="1:15" x14ac:dyDescent="0.2">
      <c r="A569" s="22" t="s">
        <v>72</v>
      </c>
      <c r="B569" s="25" t="s">
        <v>19</v>
      </c>
      <c r="C569" s="26" t="s">
        <v>20</v>
      </c>
      <c r="D569" s="25" t="s">
        <v>2</v>
      </c>
      <c r="E569" s="27" t="s">
        <v>11</v>
      </c>
      <c r="F569" s="28">
        <v>800</v>
      </c>
      <c r="G569" s="29">
        <f t="shared" ref="G569:I569" si="414">G570</f>
        <v>1</v>
      </c>
      <c r="H569" s="29">
        <f t="shared" si="414"/>
        <v>1</v>
      </c>
      <c r="I569" s="29">
        <f t="shared" si="414"/>
        <v>1</v>
      </c>
      <c r="J569" s="29"/>
      <c r="K569" s="29"/>
      <c r="L569" s="29"/>
      <c r="M569" s="29">
        <f t="shared" si="370"/>
        <v>1</v>
      </c>
      <c r="N569" s="29">
        <f t="shared" si="371"/>
        <v>1</v>
      </c>
      <c r="O569" s="29">
        <f t="shared" si="372"/>
        <v>1</v>
      </c>
    </row>
    <row r="570" spans="1:15" x14ac:dyDescent="0.2">
      <c r="A570" s="22" t="s">
        <v>71</v>
      </c>
      <c r="B570" s="25" t="s">
        <v>19</v>
      </c>
      <c r="C570" s="26" t="s">
        <v>20</v>
      </c>
      <c r="D570" s="25" t="s">
        <v>2</v>
      </c>
      <c r="E570" s="27" t="s">
        <v>11</v>
      </c>
      <c r="F570" s="28">
        <v>850</v>
      </c>
      <c r="G570" s="29">
        <v>1</v>
      </c>
      <c r="H570" s="29">
        <v>1</v>
      </c>
      <c r="I570" s="29">
        <v>1</v>
      </c>
      <c r="J570" s="29"/>
      <c r="K570" s="29"/>
      <c r="L570" s="29"/>
      <c r="M570" s="29">
        <f t="shared" si="370"/>
        <v>1</v>
      </c>
      <c r="N570" s="29">
        <f t="shared" si="371"/>
        <v>1</v>
      </c>
      <c r="O570" s="29">
        <f t="shared" si="372"/>
        <v>1</v>
      </c>
    </row>
    <row r="571" spans="1:15" ht="22.5" x14ac:dyDescent="0.2">
      <c r="A571" s="32" t="s">
        <v>257</v>
      </c>
      <c r="B571" s="63" t="s">
        <v>19</v>
      </c>
      <c r="C571" s="64" t="s">
        <v>18</v>
      </c>
      <c r="D571" s="63" t="s">
        <v>2</v>
      </c>
      <c r="E571" s="65" t="s">
        <v>9</v>
      </c>
      <c r="F571" s="35" t="s">
        <v>7</v>
      </c>
      <c r="G571" s="66">
        <f t="shared" ref="G571:G573" si="415">G572</f>
        <v>500.6</v>
      </c>
      <c r="H571" s="66">
        <f t="shared" ref="H571:I572" si="416">H572</f>
        <v>500.6</v>
      </c>
      <c r="I571" s="66">
        <f t="shared" si="416"/>
        <v>500.6</v>
      </c>
      <c r="J571" s="66"/>
      <c r="K571" s="66"/>
      <c r="L571" s="66"/>
      <c r="M571" s="66">
        <f t="shared" si="370"/>
        <v>500.6</v>
      </c>
      <c r="N571" s="66">
        <f t="shared" si="371"/>
        <v>500.6</v>
      </c>
      <c r="O571" s="66">
        <f t="shared" si="372"/>
        <v>500.6</v>
      </c>
    </row>
    <row r="572" spans="1:15" ht="22.5" x14ac:dyDescent="0.2">
      <c r="A572" s="22" t="s">
        <v>15</v>
      </c>
      <c r="B572" s="25" t="s">
        <v>19</v>
      </c>
      <c r="C572" s="26" t="s">
        <v>18</v>
      </c>
      <c r="D572" s="25" t="s">
        <v>2</v>
      </c>
      <c r="E572" s="27" t="s">
        <v>11</v>
      </c>
      <c r="F572" s="28" t="s">
        <v>7</v>
      </c>
      <c r="G572" s="29">
        <f t="shared" si="415"/>
        <v>500.6</v>
      </c>
      <c r="H572" s="29">
        <f t="shared" si="416"/>
        <v>500.6</v>
      </c>
      <c r="I572" s="29">
        <f t="shared" si="416"/>
        <v>500.6</v>
      </c>
      <c r="J572" s="29"/>
      <c r="K572" s="29"/>
      <c r="L572" s="29"/>
      <c r="M572" s="29">
        <f t="shared" si="370"/>
        <v>500.6</v>
      </c>
      <c r="N572" s="29">
        <f t="shared" si="371"/>
        <v>500.6</v>
      </c>
      <c r="O572" s="29">
        <f t="shared" si="372"/>
        <v>500.6</v>
      </c>
    </row>
    <row r="573" spans="1:15" ht="45" x14ac:dyDescent="0.2">
      <c r="A573" s="22" t="s">
        <v>6</v>
      </c>
      <c r="B573" s="25" t="s">
        <v>19</v>
      </c>
      <c r="C573" s="26" t="s">
        <v>18</v>
      </c>
      <c r="D573" s="25" t="s">
        <v>2</v>
      </c>
      <c r="E573" s="27" t="s">
        <v>11</v>
      </c>
      <c r="F573" s="28">
        <v>100</v>
      </c>
      <c r="G573" s="29">
        <f t="shared" si="415"/>
        <v>500.6</v>
      </c>
      <c r="H573" s="29">
        <f t="shared" ref="H573:I573" si="417">H574</f>
        <v>500.6</v>
      </c>
      <c r="I573" s="29">
        <f t="shared" si="417"/>
        <v>500.6</v>
      </c>
      <c r="J573" s="29"/>
      <c r="K573" s="29"/>
      <c r="L573" s="29"/>
      <c r="M573" s="29">
        <f t="shared" si="370"/>
        <v>500.6</v>
      </c>
      <c r="N573" s="29">
        <f t="shared" si="371"/>
        <v>500.6</v>
      </c>
      <c r="O573" s="29">
        <f t="shared" si="372"/>
        <v>500.6</v>
      </c>
    </row>
    <row r="574" spans="1:15" ht="22.5" x14ac:dyDescent="0.2">
      <c r="A574" s="22" t="s">
        <v>5</v>
      </c>
      <c r="B574" s="25" t="s">
        <v>19</v>
      </c>
      <c r="C574" s="26" t="s">
        <v>18</v>
      </c>
      <c r="D574" s="25" t="s">
        <v>2</v>
      </c>
      <c r="E574" s="27" t="s">
        <v>11</v>
      </c>
      <c r="F574" s="28">
        <v>120</v>
      </c>
      <c r="G574" s="29">
        <v>500.6</v>
      </c>
      <c r="H574" s="29">
        <v>500.6</v>
      </c>
      <c r="I574" s="29">
        <v>500.6</v>
      </c>
      <c r="J574" s="29"/>
      <c r="K574" s="29"/>
      <c r="L574" s="29"/>
      <c r="M574" s="29">
        <f t="shared" si="370"/>
        <v>500.6</v>
      </c>
      <c r="N574" s="29">
        <f t="shared" si="371"/>
        <v>500.6</v>
      </c>
      <c r="O574" s="29">
        <f t="shared" si="372"/>
        <v>500.6</v>
      </c>
    </row>
    <row r="575" spans="1:15" ht="33.75" x14ac:dyDescent="0.2">
      <c r="A575" s="32" t="s">
        <v>16</v>
      </c>
      <c r="B575" s="63" t="s">
        <v>12</v>
      </c>
      <c r="C575" s="64" t="s">
        <v>3</v>
      </c>
      <c r="D575" s="63" t="s">
        <v>2</v>
      </c>
      <c r="E575" s="65" t="s">
        <v>9</v>
      </c>
      <c r="F575" s="35" t="s">
        <v>7</v>
      </c>
      <c r="G575" s="66">
        <f t="shared" ref="G575:I575" si="418">G576</f>
        <v>1541.6</v>
      </c>
      <c r="H575" s="66">
        <f t="shared" si="418"/>
        <v>1573.6</v>
      </c>
      <c r="I575" s="66">
        <f t="shared" si="418"/>
        <v>1652</v>
      </c>
      <c r="J575" s="66"/>
      <c r="K575" s="66"/>
      <c r="L575" s="66"/>
      <c r="M575" s="66">
        <f t="shared" si="370"/>
        <v>1541.6</v>
      </c>
      <c r="N575" s="66">
        <f t="shared" si="371"/>
        <v>1573.6</v>
      </c>
      <c r="O575" s="66">
        <f t="shared" si="372"/>
        <v>1652</v>
      </c>
    </row>
    <row r="576" spans="1:15" ht="22.5" x14ac:dyDescent="0.2">
      <c r="A576" s="22" t="s">
        <v>15</v>
      </c>
      <c r="B576" s="25" t="s">
        <v>12</v>
      </c>
      <c r="C576" s="26" t="s">
        <v>3</v>
      </c>
      <c r="D576" s="25" t="s">
        <v>2</v>
      </c>
      <c r="E576" s="27" t="s">
        <v>11</v>
      </c>
      <c r="F576" s="28" t="s">
        <v>7</v>
      </c>
      <c r="G576" s="29">
        <f>G577+G579</f>
        <v>1541.6</v>
      </c>
      <c r="H576" s="29">
        <f t="shared" ref="H576:I576" si="419">H577+H579</f>
        <v>1573.6</v>
      </c>
      <c r="I576" s="29">
        <f t="shared" si="419"/>
        <v>1652</v>
      </c>
      <c r="J576" s="29"/>
      <c r="K576" s="29"/>
      <c r="L576" s="29"/>
      <c r="M576" s="29">
        <f t="shared" si="370"/>
        <v>1541.6</v>
      </c>
      <c r="N576" s="29">
        <f t="shared" si="371"/>
        <v>1573.6</v>
      </c>
      <c r="O576" s="29">
        <f t="shared" si="372"/>
        <v>1652</v>
      </c>
    </row>
    <row r="577" spans="1:15" ht="45" x14ac:dyDescent="0.2">
      <c r="A577" s="22" t="s">
        <v>6</v>
      </c>
      <c r="B577" s="25" t="s">
        <v>12</v>
      </c>
      <c r="C577" s="26" t="s">
        <v>3</v>
      </c>
      <c r="D577" s="25" t="s">
        <v>2</v>
      </c>
      <c r="E577" s="27" t="s">
        <v>11</v>
      </c>
      <c r="F577" s="28">
        <v>100</v>
      </c>
      <c r="G577" s="29">
        <f>G578</f>
        <v>1455.6</v>
      </c>
      <c r="H577" s="29">
        <f t="shared" ref="H577:I577" si="420">H578</f>
        <v>1487.6</v>
      </c>
      <c r="I577" s="29">
        <f t="shared" si="420"/>
        <v>1566</v>
      </c>
      <c r="J577" s="29"/>
      <c r="K577" s="29"/>
      <c r="L577" s="29"/>
      <c r="M577" s="29">
        <f t="shared" si="370"/>
        <v>1455.6</v>
      </c>
      <c r="N577" s="29">
        <f t="shared" si="371"/>
        <v>1487.6</v>
      </c>
      <c r="O577" s="29">
        <f t="shared" si="372"/>
        <v>1566</v>
      </c>
    </row>
    <row r="578" spans="1:15" ht="22.5" x14ac:dyDescent="0.2">
      <c r="A578" s="22" t="s">
        <v>5</v>
      </c>
      <c r="B578" s="25" t="s">
        <v>12</v>
      </c>
      <c r="C578" s="26" t="s">
        <v>3</v>
      </c>
      <c r="D578" s="25" t="s">
        <v>2</v>
      </c>
      <c r="E578" s="27" t="s">
        <v>11</v>
      </c>
      <c r="F578" s="28">
        <v>120</v>
      </c>
      <c r="G578" s="29">
        <v>1455.6</v>
      </c>
      <c r="H578" s="29">
        <v>1487.6</v>
      </c>
      <c r="I578" s="29">
        <v>1566</v>
      </c>
      <c r="J578" s="29"/>
      <c r="K578" s="29"/>
      <c r="L578" s="29"/>
      <c r="M578" s="29">
        <f t="shared" si="370"/>
        <v>1455.6</v>
      </c>
      <c r="N578" s="29">
        <f t="shared" si="371"/>
        <v>1487.6</v>
      </c>
      <c r="O578" s="29">
        <f t="shared" si="372"/>
        <v>1566</v>
      </c>
    </row>
    <row r="579" spans="1:15" ht="22.5" x14ac:dyDescent="0.2">
      <c r="A579" s="22" t="s">
        <v>14</v>
      </c>
      <c r="B579" s="25" t="s">
        <v>12</v>
      </c>
      <c r="C579" s="26" t="s">
        <v>3</v>
      </c>
      <c r="D579" s="25" t="s">
        <v>2</v>
      </c>
      <c r="E579" s="27" t="s">
        <v>11</v>
      </c>
      <c r="F579" s="28">
        <v>200</v>
      </c>
      <c r="G579" s="29">
        <f>G580</f>
        <v>86</v>
      </c>
      <c r="H579" s="29">
        <f t="shared" ref="H579:I579" si="421">H580</f>
        <v>86</v>
      </c>
      <c r="I579" s="29">
        <f t="shared" si="421"/>
        <v>86</v>
      </c>
      <c r="J579" s="29"/>
      <c r="K579" s="29"/>
      <c r="L579" s="29"/>
      <c r="M579" s="29">
        <f t="shared" si="370"/>
        <v>86</v>
      </c>
      <c r="N579" s="29">
        <f t="shared" si="371"/>
        <v>86</v>
      </c>
      <c r="O579" s="29">
        <f t="shared" si="372"/>
        <v>86</v>
      </c>
    </row>
    <row r="580" spans="1:15" ht="22.5" x14ac:dyDescent="0.2">
      <c r="A580" s="22" t="s">
        <v>13</v>
      </c>
      <c r="B580" s="25" t="s">
        <v>12</v>
      </c>
      <c r="C580" s="26" t="s">
        <v>3</v>
      </c>
      <c r="D580" s="25" t="s">
        <v>2</v>
      </c>
      <c r="E580" s="27" t="s">
        <v>11</v>
      </c>
      <c r="F580" s="28">
        <v>240</v>
      </c>
      <c r="G580" s="29">
        <v>86</v>
      </c>
      <c r="H580" s="29">
        <v>86</v>
      </c>
      <c r="I580" s="29">
        <v>86</v>
      </c>
      <c r="J580" s="29"/>
      <c r="K580" s="29"/>
      <c r="L580" s="29"/>
      <c r="M580" s="29">
        <f t="shared" si="370"/>
        <v>86</v>
      </c>
      <c r="N580" s="29">
        <f t="shared" si="371"/>
        <v>86</v>
      </c>
      <c r="O580" s="29">
        <f t="shared" si="372"/>
        <v>86</v>
      </c>
    </row>
    <row r="581" spans="1:15" ht="22.5" x14ac:dyDescent="0.2">
      <c r="A581" s="32" t="s">
        <v>32</v>
      </c>
      <c r="B581" s="63" t="s">
        <v>31</v>
      </c>
      <c r="C581" s="64" t="s">
        <v>3</v>
      </c>
      <c r="D581" s="63" t="s">
        <v>2</v>
      </c>
      <c r="E581" s="65" t="s">
        <v>9</v>
      </c>
      <c r="F581" s="35" t="s">
        <v>7</v>
      </c>
      <c r="G581" s="66">
        <f t="shared" ref="G581:I583" si="422">G582</f>
        <v>5000</v>
      </c>
      <c r="H581" s="66">
        <f t="shared" si="422"/>
        <v>5000</v>
      </c>
      <c r="I581" s="66">
        <f t="shared" si="422"/>
        <v>5000</v>
      </c>
      <c r="J581" s="66"/>
      <c r="K581" s="66"/>
      <c r="L581" s="66"/>
      <c r="M581" s="66">
        <f t="shared" si="370"/>
        <v>5000</v>
      </c>
      <c r="N581" s="66">
        <f t="shared" si="371"/>
        <v>5000</v>
      </c>
      <c r="O581" s="66">
        <f t="shared" si="372"/>
        <v>5000</v>
      </c>
    </row>
    <row r="582" spans="1:15" ht="22.5" x14ac:dyDescent="0.2">
      <c r="A582" s="22" t="s">
        <v>32</v>
      </c>
      <c r="B582" s="25" t="s">
        <v>31</v>
      </c>
      <c r="C582" s="26" t="s">
        <v>3</v>
      </c>
      <c r="D582" s="25" t="s">
        <v>2</v>
      </c>
      <c r="E582" s="27" t="s">
        <v>30</v>
      </c>
      <c r="F582" s="28" t="s">
        <v>7</v>
      </c>
      <c r="G582" s="29">
        <f t="shared" si="422"/>
        <v>5000</v>
      </c>
      <c r="H582" s="29">
        <f t="shared" si="422"/>
        <v>5000</v>
      </c>
      <c r="I582" s="29">
        <f t="shared" si="422"/>
        <v>5000</v>
      </c>
      <c r="J582" s="29"/>
      <c r="K582" s="29"/>
      <c r="L582" s="29"/>
      <c r="M582" s="29">
        <f t="shared" ref="M582:M596" si="423">G582+J582</f>
        <v>5000</v>
      </c>
      <c r="N582" s="29">
        <f t="shared" ref="N582:N596" si="424">H582+K582</f>
        <v>5000</v>
      </c>
      <c r="O582" s="29">
        <f t="shared" ref="O582:O596" si="425">I582+L582</f>
        <v>5000</v>
      </c>
    </row>
    <row r="583" spans="1:15" x14ac:dyDescent="0.2">
      <c r="A583" s="22" t="s">
        <v>72</v>
      </c>
      <c r="B583" s="25" t="s">
        <v>31</v>
      </c>
      <c r="C583" s="26" t="s">
        <v>3</v>
      </c>
      <c r="D583" s="25" t="s">
        <v>2</v>
      </c>
      <c r="E583" s="27" t="s">
        <v>30</v>
      </c>
      <c r="F583" s="28">
        <v>800</v>
      </c>
      <c r="G583" s="29">
        <f t="shared" si="422"/>
        <v>5000</v>
      </c>
      <c r="H583" s="29">
        <f t="shared" si="422"/>
        <v>5000</v>
      </c>
      <c r="I583" s="29">
        <f t="shared" si="422"/>
        <v>5000</v>
      </c>
      <c r="J583" s="29"/>
      <c r="K583" s="29"/>
      <c r="L583" s="29"/>
      <c r="M583" s="29">
        <f t="shared" si="423"/>
        <v>5000</v>
      </c>
      <c r="N583" s="29">
        <f t="shared" si="424"/>
        <v>5000</v>
      </c>
      <c r="O583" s="29">
        <f t="shared" si="425"/>
        <v>5000</v>
      </c>
    </row>
    <row r="584" spans="1:15" x14ac:dyDescent="0.2">
      <c r="A584" s="22" t="s">
        <v>149</v>
      </c>
      <c r="B584" s="25" t="s">
        <v>31</v>
      </c>
      <c r="C584" s="26" t="s">
        <v>3</v>
      </c>
      <c r="D584" s="25" t="s">
        <v>2</v>
      </c>
      <c r="E584" s="27" t="s">
        <v>30</v>
      </c>
      <c r="F584" s="28">
        <v>870</v>
      </c>
      <c r="G584" s="29">
        <v>5000</v>
      </c>
      <c r="H584" s="29">
        <v>5000</v>
      </c>
      <c r="I584" s="29">
        <v>5000</v>
      </c>
      <c r="J584" s="29"/>
      <c r="K584" s="29"/>
      <c r="L584" s="29"/>
      <c r="M584" s="29">
        <f t="shared" si="423"/>
        <v>5000</v>
      </c>
      <c r="N584" s="29">
        <f t="shared" si="424"/>
        <v>5000</v>
      </c>
      <c r="O584" s="29">
        <f t="shared" si="425"/>
        <v>5000</v>
      </c>
    </row>
    <row r="585" spans="1:15" ht="22.5" x14ac:dyDescent="0.2">
      <c r="A585" s="32" t="s">
        <v>10</v>
      </c>
      <c r="B585" s="63" t="s">
        <v>4</v>
      </c>
      <c r="C585" s="64" t="s">
        <v>3</v>
      </c>
      <c r="D585" s="63" t="s">
        <v>2</v>
      </c>
      <c r="E585" s="65" t="s">
        <v>9</v>
      </c>
      <c r="F585" s="35" t="s">
        <v>7</v>
      </c>
      <c r="G585" s="66">
        <f t="shared" ref="G585:I585" si="426">G586+G589+G592</f>
        <v>12000.1</v>
      </c>
      <c r="H585" s="66">
        <f t="shared" si="426"/>
        <v>12356.7</v>
      </c>
      <c r="I585" s="66">
        <f t="shared" si="426"/>
        <v>12356.7</v>
      </c>
      <c r="J585" s="66">
        <f>J592</f>
        <v>4545.5666700000002</v>
      </c>
      <c r="K585" s="66"/>
      <c r="L585" s="66">
        <f t="shared" ref="L585" si="427">L592</f>
        <v>9500.0023999999994</v>
      </c>
      <c r="M585" s="66">
        <f t="shared" si="423"/>
        <v>16545.666669999999</v>
      </c>
      <c r="N585" s="66">
        <f t="shared" si="424"/>
        <v>12356.7</v>
      </c>
      <c r="O585" s="66">
        <f t="shared" si="425"/>
        <v>21856.702400000002</v>
      </c>
    </row>
    <row r="586" spans="1:15" ht="45" x14ac:dyDescent="0.2">
      <c r="A586" s="22" t="s">
        <v>8</v>
      </c>
      <c r="B586" s="25" t="s">
        <v>4</v>
      </c>
      <c r="C586" s="26" t="s">
        <v>3</v>
      </c>
      <c r="D586" s="25" t="s">
        <v>2</v>
      </c>
      <c r="E586" s="27" t="s">
        <v>1</v>
      </c>
      <c r="F586" s="28" t="s">
        <v>7</v>
      </c>
      <c r="G586" s="29">
        <f t="shared" ref="G586:I586" si="428">G587</f>
        <v>512</v>
      </c>
      <c r="H586" s="29">
        <f t="shared" si="428"/>
        <v>512</v>
      </c>
      <c r="I586" s="29">
        <f t="shared" si="428"/>
        <v>512</v>
      </c>
      <c r="J586" s="29"/>
      <c r="K586" s="29"/>
      <c r="L586" s="29"/>
      <c r="M586" s="29">
        <f t="shared" si="423"/>
        <v>512</v>
      </c>
      <c r="N586" s="29">
        <f t="shared" si="424"/>
        <v>512</v>
      </c>
      <c r="O586" s="29">
        <f t="shared" si="425"/>
        <v>512</v>
      </c>
    </row>
    <row r="587" spans="1:15" ht="45" x14ac:dyDescent="0.2">
      <c r="A587" s="22" t="s">
        <v>6</v>
      </c>
      <c r="B587" s="25" t="s">
        <v>4</v>
      </c>
      <c r="C587" s="26" t="s">
        <v>3</v>
      </c>
      <c r="D587" s="25" t="s">
        <v>2</v>
      </c>
      <c r="E587" s="27" t="s">
        <v>1</v>
      </c>
      <c r="F587" s="28">
        <v>100</v>
      </c>
      <c r="G587" s="29">
        <f t="shared" ref="G587:I587" si="429">G588</f>
        <v>512</v>
      </c>
      <c r="H587" s="29">
        <f t="shared" si="429"/>
        <v>512</v>
      </c>
      <c r="I587" s="29">
        <f t="shared" si="429"/>
        <v>512</v>
      </c>
      <c r="J587" s="29"/>
      <c r="K587" s="29"/>
      <c r="L587" s="29"/>
      <c r="M587" s="29">
        <f t="shared" si="423"/>
        <v>512</v>
      </c>
      <c r="N587" s="29">
        <f t="shared" si="424"/>
        <v>512</v>
      </c>
      <c r="O587" s="29">
        <f t="shared" si="425"/>
        <v>512</v>
      </c>
    </row>
    <row r="588" spans="1:15" ht="22.5" x14ac:dyDescent="0.2">
      <c r="A588" s="22" t="s">
        <v>5</v>
      </c>
      <c r="B588" s="25" t="s">
        <v>4</v>
      </c>
      <c r="C588" s="26" t="s">
        <v>3</v>
      </c>
      <c r="D588" s="25" t="s">
        <v>2</v>
      </c>
      <c r="E588" s="27" t="s">
        <v>1</v>
      </c>
      <c r="F588" s="28">
        <v>120</v>
      </c>
      <c r="G588" s="29">
        <v>512</v>
      </c>
      <c r="H588" s="29">
        <v>512</v>
      </c>
      <c r="I588" s="29">
        <v>512</v>
      </c>
      <c r="J588" s="29"/>
      <c r="K588" s="29"/>
      <c r="L588" s="29"/>
      <c r="M588" s="29">
        <f t="shared" si="423"/>
        <v>512</v>
      </c>
      <c r="N588" s="29">
        <f t="shared" si="424"/>
        <v>512</v>
      </c>
      <c r="O588" s="29">
        <f t="shared" si="425"/>
        <v>512</v>
      </c>
    </row>
    <row r="589" spans="1:15" ht="33.75" x14ac:dyDescent="0.2">
      <c r="A589" s="22" t="s">
        <v>78</v>
      </c>
      <c r="B589" s="25" t="s">
        <v>4</v>
      </c>
      <c r="C589" s="26" t="s">
        <v>3</v>
      </c>
      <c r="D589" s="25" t="s">
        <v>2</v>
      </c>
      <c r="E589" s="27" t="s">
        <v>77</v>
      </c>
      <c r="F589" s="28" t="s">
        <v>7</v>
      </c>
      <c r="G589" s="29">
        <f t="shared" ref="G589:I589" si="430">G590</f>
        <v>3000</v>
      </c>
      <c r="H589" s="29">
        <f t="shared" si="430"/>
        <v>3000</v>
      </c>
      <c r="I589" s="29">
        <f t="shared" si="430"/>
        <v>3000</v>
      </c>
      <c r="J589" s="29"/>
      <c r="K589" s="29"/>
      <c r="L589" s="29"/>
      <c r="M589" s="29">
        <f t="shared" si="423"/>
        <v>3000</v>
      </c>
      <c r="N589" s="29">
        <f t="shared" si="424"/>
        <v>3000</v>
      </c>
      <c r="O589" s="29">
        <f t="shared" si="425"/>
        <v>3000</v>
      </c>
    </row>
    <row r="590" spans="1:15" x14ac:dyDescent="0.2">
      <c r="A590" s="22" t="s">
        <v>72</v>
      </c>
      <c r="B590" s="25" t="s">
        <v>4</v>
      </c>
      <c r="C590" s="26" t="s">
        <v>3</v>
      </c>
      <c r="D590" s="25" t="s">
        <v>2</v>
      </c>
      <c r="E590" s="27" t="s">
        <v>77</v>
      </c>
      <c r="F590" s="28">
        <v>800</v>
      </c>
      <c r="G590" s="29">
        <f t="shared" ref="G590:I590" si="431">G591</f>
        <v>3000</v>
      </c>
      <c r="H590" s="29">
        <f t="shared" si="431"/>
        <v>3000</v>
      </c>
      <c r="I590" s="29">
        <f t="shared" si="431"/>
        <v>3000</v>
      </c>
      <c r="J590" s="29"/>
      <c r="K590" s="29"/>
      <c r="L590" s="29"/>
      <c r="M590" s="29">
        <f t="shared" si="423"/>
        <v>3000</v>
      </c>
      <c r="N590" s="29">
        <f t="shared" si="424"/>
        <v>3000</v>
      </c>
      <c r="O590" s="29">
        <f t="shared" si="425"/>
        <v>3000</v>
      </c>
    </row>
    <row r="591" spans="1:15" x14ac:dyDescent="0.2">
      <c r="A591" s="22" t="s">
        <v>149</v>
      </c>
      <c r="B591" s="25" t="s">
        <v>4</v>
      </c>
      <c r="C591" s="26" t="s">
        <v>3</v>
      </c>
      <c r="D591" s="25" t="s">
        <v>2</v>
      </c>
      <c r="E591" s="27" t="s">
        <v>77</v>
      </c>
      <c r="F591" s="28">
        <v>870</v>
      </c>
      <c r="G591" s="29">
        <v>3000</v>
      </c>
      <c r="H591" s="29">
        <v>3000</v>
      </c>
      <c r="I591" s="29">
        <v>3000</v>
      </c>
      <c r="J591" s="29"/>
      <c r="K591" s="29"/>
      <c r="L591" s="29"/>
      <c r="M591" s="29">
        <f t="shared" si="423"/>
        <v>3000</v>
      </c>
      <c r="N591" s="29">
        <f t="shared" si="424"/>
        <v>3000</v>
      </c>
      <c r="O591" s="29">
        <f t="shared" si="425"/>
        <v>3000</v>
      </c>
    </row>
    <row r="592" spans="1:15" ht="56.25" x14ac:dyDescent="0.2">
      <c r="A592" s="22" t="s">
        <v>284</v>
      </c>
      <c r="B592" s="25" t="s">
        <v>4</v>
      </c>
      <c r="C592" s="26" t="s">
        <v>3</v>
      </c>
      <c r="D592" s="25" t="s">
        <v>2</v>
      </c>
      <c r="E592" s="27" t="s">
        <v>148</v>
      </c>
      <c r="F592" s="28" t="s">
        <v>7</v>
      </c>
      <c r="G592" s="29">
        <f t="shared" ref="G592:I593" si="432">G593</f>
        <v>8488.1</v>
      </c>
      <c r="H592" s="29">
        <f t="shared" si="432"/>
        <v>8844.7000000000007</v>
      </c>
      <c r="I592" s="29">
        <f t="shared" si="432"/>
        <v>8844.7000000000007</v>
      </c>
      <c r="J592" s="29">
        <f>J593</f>
        <v>4545.5666700000002</v>
      </c>
      <c r="K592" s="29"/>
      <c r="L592" s="29">
        <f>L593</f>
        <v>9500.0023999999994</v>
      </c>
      <c r="M592" s="29">
        <f t="shared" si="423"/>
        <v>13033.666670000001</v>
      </c>
      <c r="N592" s="29">
        <f t="shared" si="424"/>
        <v>8844.7000000000007</v>
      </c>
      <c r="O592" s="29">
        <f t="shared" si="425"/>
        <v>18344.702400000002</v>
      </c>
    </row>
    <row r="593" spans="1:15" x14ac:dyDescent="0.2">
      <c r="A593" s="22" t="s">
        <v>72</v>
      </c>
      <c r="B593" s="25" t="s">
        <v>4</v>
      </c>
      <c r="C593" s="26" t="s">
        <v>3</v>
      </c>
      <c r="D593" s="25" t="s">
        <v>2</v>
      </c>
      <c r="E593" s="27" t="s">
        <v>148</v>
      </c>
      <c r="F593" s="28">
        <v>800</v>
      </c>
      <c r="G593" s="29">
        <f t="shared" si="432"/>
        <v>8488.1</v>
      </c>
      <c r="H593" s="29">
        <f t="shared" si="432"/>
        <v>8844.7000000000007</v>
      </c>
      <c r="I593" s="29">
        <f t="shared" si="432"/>
        <v>8844.7000000000007</v>
      </c>
      <c r="J593" s="29">
        <f>J594</f>
        <v>4545.5666700000002</v>
      </c>
      <c r="K593" s="29"/>
      <c r="L593" s="29">
        <f>L594</f>
        <v>9500.0023999999994</v>
      </c>
      <c r="M593" s="29">
        <f t="shared" si="423"/>
        <v>13033.666670000001</v>
      </c>
      <c r="N593" s="29">
        <f t="shared" si="424"/>
        <v>8844.7000000000007</v>
      </c>
      <c r="O593" s="29">
        <f t="shared" si="425"/>
        <v>18344.702400000002</v>
      </c>
    </row>
    <row r="594" spans="1:15" ht="13.5" thickBot="1" x14ac:dyDescent="0.25">
      <c r="A594" s="22" t="s">
        <v>149</v>
      </c>
      <c r="B594" s="70" t="s">
        <v>4</v>
      </c>
      <c r="C594" s="71" t="s">
        <v>3</v>
      </c>
      <c r="D594" s="70" t="s">
        <v>2</v>
      </c>
      <c r="E594" s="72" t="s">
        <v>148</v>
      </c>
      <c r="F594" s="73">
        <v>870</v>
      </c>
      <c r="G594" s="31">
        <f>9203.4-560-155.3</f>
        <v>8488.1</v>
      </c>
      <c r="H594" s="31">
        <f>9000-155.3</f>
        <v>8844.7000000000007</v>
      </c>
      <c r="I594" s="31">
        <f>9000-155.3</f>
        <v>8844.7000000000007</v>
      </c>
      <c r="J594" s="31">
        <f>-149.23333-69+5250-440-46.2</f>
        <v>4545.5666700000002</v>
      </c>
      <c r="K594" s="31"/>
      <c r="L594" s="31">
        <f>9500+0.0024</f>
        <v>9500.0023999999994</v>
      </c>
      <c r="M594" s="31">
        <f t="shared" si="423"/>
        <v>13033.666670000001</v>
      </c>
      <c r="N594" s="31">
        <f t="shared" si="424"/>
        <v>8844.7000000000007</v>
      </c>
      <c r="O594" s="31">
        <f t="shared" si="425"/>
        <v>18344.702400000002</v>
      </c>
    </row>
    <row r="595" spans="1:15" ht="13.5" thickBot="1" x14ac:dyDescent="0.25">
      <c r="A595" s="47" t="s">
        <v>353</v>
      </c>
      <c r="B595" s="74"/>
      <c r="C595" s="51"/>
      <c r="D595" s="50"/>
      <c r="E595" s="52"/>
      <c r="F595" s="75"/>
      <c r="G595" s="54">
        <f t="shared" ref="G595" si="433">D595+F595</f>
        <v>0</v>
      </c>
      <c r="H595" s="55">
        <v>20000</v>
      </c>
      <c r="I595" s="55">
        <v>37000</v>
      </c>
      <c r="J595" s="54"/>
      <c r="K595" s="55"/>
      <c r="L595" s="55"/>
      <c r="M595" s="54">
        <f t="shared" si="423"/>
        <v>0</v>
      </c>
      <c r="N595" s="55">
        <f t="shared" si="424"/>
        <v>20000</v>
      </c>
      <c r="O595" s="55">
        <f t="shared" si="425"/>
        <v>37000</v>
      </c>
    </row>
    <row r="596" spans="1:15" ht="13.5" thickBot="1" x14ac:dyDescent="0.25">
      <c r="A596" s="111" t="s">
        <v>0</v>
      </c>
      <c r="B596" s="111"/>
      <c r="C596" s="111"/>
      <c r="D596" s="111"/>
      <c r="E596" s="111"/>
      <c r="F596" s="111"/>
      <c r="G596" s="54">
        <f t="shared" ref="G596:L596" si="434">G16+G552+G595</f>
        <v>1222707.1000000003</v>
      </c>
      <c r="H596" s="76">
        <f t="shared" si="434"/>
        <v>1214178.2999999998</v>
      </c>
      <c r="I596" s="77">
        <f t="shared" si="434"/>
        <v>1278072.7000000004</v>
      </c>
      <c r="J596" s="54">
        <f t="shared" si="434"/>
        <v>59019.954329999986</v>
      </c>
      <c r="K596" s="54">
        <f t="shared" si="434"/>
        <v>167.21800000000076</v>
      </c>
      <c r="L596" s="54">
        <f t="shared" si="434"/>
        <v>13112.074659999998</v>
      </c>
      <c r="M596" s="54">
        <f t="shared" si="423"/>
        <v>1281727.0543300004</v>
      </c>
      <c r="N596" s="76">
        <f t="shared" si="424"/>
        <v>1214345.5179999999</v>
      </c>
      <c r="O596" s="77">
        <f t="shared" si="425"/>
        <v>1291184.7746600003</v>
      </c>
    </row>
    <row r="597" spans="1:15" x14ac:dyDescent="0.2">
      <c r="A597" s="2"/>
      <c r="B597" s="2"/>
      <c r="C597" s="2"/>
      <c r="D597" s="2"/>
      <c r="E597" s="2"/>
      <c r="F597" s="2"/>
      <c r="G597" s="78"/>
      <c r="H597" s="78"/>
      <c r="I597" s="78"/>
      <c r="J597" s="78"/>
      <c r="K597" s="78"/>
      <c r="L597" s="78"/>
      <c r="M597" s="78"/>
      <c r="N597" s="78"/>
      <c r="O597" s="78"/>
    </row>
    <row r="598" spans="1:15" x14ac:dyDescent="0.2">
      <c r="A598" s="3"/>
      <c r="B598" s="3"/>
      <c r="C598" s="3"/>
      <c r="D598" s="3"/>
      <c r="E598" s="3"/>
      <c r="F598" s="3"/>
    </row>
    <row r="599" spans="1:15" x14ac:dyDescent="0.2">
      <c r="A599" s="3"/>
      <c r="B599" s="3"/>
      <c r="C599" s="3"/>
      <c r="D599" s="3"/>
      <c r="E599" s="3"/>
      <c r="F599" s="3"/>
    </row>
    <row r="600" spans="1:15" x14ac:dyDescent="0.2">
      <c r="A600" s="3"/>
      <c r="B600" s="3"/>
      <c r="C600" s="3"/>
      <c r="D600" s="3"/>
      <c r="G600" s="78"/>
      <c r="H600" s="78"/>
      <c r="I600" s="78"/>
      <c r="J600" s="78"/>
      <c r="K600" s="78"/>
      <c r="L600" s="78"/>
      <c r="M600" s="78"/>
      <c r="N600" s="78"/>
      <c r="O600" s="78"/>
    </row>
    <row r="601" spans="1:15" x14ac:dyDescent="0.2">
      <c r="A601" s="3"/>
      <c r="B601" s="3"/>
      <c r="C601" s="3"/>
      <c r="D601" s="3"/>
      <c r="E601" s="3"/>
      <c r="F601" s="3"/>
    </row>
    <row r="602" spans="1:15" x14ac:dyDescent="0.2">
      <c r="A602" s="3"/>
      <c r="D602" s="79"/>
      <c r="E602" s="79"/>
      <c r="F602" s="80"/>
    </row>
    <row r="604" spans="1:15" x14ac:dyDescent="0.2">
      <c r="G604" s="81"/>
      <c r="J604" s="81"/>
      <c r="M604" s="81"/>
    </row>
    <row r="605" spans="1:15" x14ac:dyDescent="0.2">
      <c r="G605" s="81"/>
      <c r="J605" s="81"/>
      <c r="M605" s="81"/>
    </row>
    <row r="606" spans="1:15" x14ac:dyDescent="0.2">
      <c r="G606" s="81"/>
      <c r="J606" s="81"/>
      <c r="M606" s="81"/>
    </row>
    <row r="607" spans="1:15" x14ac:dyDescent="0.2">
      <c r="G607" s="81"/>
      <c r="J607" s="81"/>
      <c r="M607" s="81"/>
    </row>
    <row r="608" spans="1:15" x14ac:dyDescent="0.2">
      <c r="G608" s="82"/>
      <c r="H608" s="83"/>
      <c r="J608" s="82"/>
      <c r="K608" s="83"/>
      <c r="M608" s="82"/>
      <c r="N608" s="83"/>
    </row>
    <row r="609" spans="4:13" x14ac:dyDescent="0.2">
      <c r="D609" s="79"/>
      <c r="E609" s="79"/>
      <c r="F609" s="79"/>
      <c r="G609" s="81"/>
      <c r="J609" s="81"/>
      <c r="M609" s="81"/>
    </row>
    <row r="610" spans="4:13" x14ac:dyDescent="0.2">
      <c r="D610" s="79"/>
      <c r="G610" s="81"/>
      <c r="J610" s="81"/>
      <c r="M610" s="81"/>
    </row>
    <row r="611" spans="4:13" x14ac:dyDescent="0.2">
      <c r="D611" s="79"/>
      <c r="E611" s="79"/>
      <c r="F611" s="79"/>
      <c r="G611" s="81"/>
      <c r="J611" s="81"/>
      <c r="M611" s="81"/>
    </row>
    <row r="612" spans="4:13" x14ac:dyDescent="0.2">
      <c r="G612" s="81"/>
      <c r="J612" s="81"/>
      <c r="M612" s="81"/>
    </row>
    <row r="613" spans="4:13" x14ac:dyDescent="0.2">
      <c r="G613" s="81"/>
      <c r="J613" s="81"/>
      <c r="M613" s="81"/>
    </row>
    <row r="615" spans="4:13" x14ac:dyDescent="0.2">
      <c r="G615" s="84"/>
      <c r="J615" s="84"/>
      <c r="M615" s="84"/>
    </row>
  </sheetData>
  <mergeCells count="15">
    <mergeCell ref="N2:O2"/>
    <mergeCell ref="M3:O3"/>
    <mergeCell ref="M4:O4"/>
    <mergeCell ref="A596:F596"/>
    <mergeCell ref="A13:A14"/>
    <mergeCell ref="B13:E14"/>
    <mergeCell ref="F13:F14"/>
    <mergeCell ref="G13:I13"/>
    <mergeCell ref="M6:O7"/>
    <mergeCell ref="A10:O12"/>
    <mergeCell ref="J8:L9"/>
    <mergeCell ref="M8:O9"/>
    <mergeCell ref="J13:L13"/>
    <mergeCell ref="M13:O13"/>
    <mergeCell ref="G8:I9"/>
  </mergeCells>
  <pageMargins left="0.39370078740157483" right="0.39370078740157483" top="0.78740157480314965" bottom="0.39370078740157483" header="0.31496062992125984" footer="0.31496062992125984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№4</vt:lpstr>
      <vt:lpstr>Приложение №5</vt:lpstr>
      <vt:lpstr>'Приложение №4'!Заголовки_для_печати</vt:lpstr>
      <vt:lpstr>'Приложение №4'!Область_печати</vt:lpstr>
      <vt:lpstr>'Приложение №5'!Область_печати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Илязова Светлана Валентиновна</dc:creator>
  <cp:lastModifiedBy>Мельников Дмитрий Анатольевич</cp:lastModifiedBy>
  <cp:lastPrinted>2020-01-31T10:39:38Z</cp:lastPrinted>
  <dcterms:created xsi:type="dcterms:W3CDTF">2018-05-31T13:02:00Z</dcterms:created>
  <dcterms:modified xsi:type="dcterms:W3CDTF">2020-02-11T13:33:05Z</dcterms:modified>
</cp:coreProperties>
</file>