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0" windowWidth="15360" windowHeight="9630" activeTab="1"/>
  </bookViews>
  <sheets>
    <sheet name="Приложение №5" sheetId="2" r:id="rId1"/>
    <sheet name="Приложение №6" sheetId="4" r:id="rId2"/>
  </sheets>
  <definedNames>
    <definedName name="_xlnm._FilterDatabase" localSheetId="0" hidden="1">'Приложение №5'!$A$12:$Q$857</definedName>
    <definedName name="_xlnm._FilterDatabase" localSheetId="1" hidden="1">'Приложение №6'!$A$9:$Q$589</definedName>
    <definedName name="_xlnm.Print_Titles" localSheetId="0">'Приложение №5'!$10:$12</definedName>
    <definedName name="_xlnm.Print_Area" localSheetId="0">'Приложение №5'!$A$1:$Q$857</definedName>
    <definedName name="_xlnm.Print_Area" localSheetId="1">'Приложение №6'!$A$1:$O$591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64" i="4" l="1"/>
  <c r="J563" i="4"/>
  <c r="M563" i="4" s="1"/>
  <c r="J561" i="4"/>
  <c r="M561" i="4" s="1"/>
  <c r="N561" i="4"/>
  <c r="O561" i="4"/>
  <c r="M562" i="4"/>
  <c r="N562" i="4"/>
  <c r="O562" i="4"/>
  <c r="N563" i="4"/>
  <c r="O563" i="4"/>
  <c r="M564" i="4"/>
  <c r="N564" i="4"/>
  <c r="O564" i="4"/>
  <c r="J567" i="4"/>
  <c r="J566" i="4" l="1"/>
  <c r="J565" i="4" s="1"/>
  <c r="J560" i="4" s="1"/>
  <c r="J577" i="4"/>
  <c r="L495" i="2"/>
  <c r="L482" i="2"/>
  <c r="M921" i="2"/>
  <c r="H591" i="4" l="1"/>
  <c r="G591" i="4"/>
  <c r="K495" i="2"/>
  <c r="J495" i="2"/>
  <c r="I495" i="2"/>
  <c r="I492" i="2"/>
  <c r="N932" i="2"/>
  <c r="N883" i="2"/>
  <c r="O87" i="2" l="1"/>
  <c r="P87" i="2"/>
  <c r="Q87" i="2"/>
  <c r="K100" i="4" l="1"/>
  <c r="J100" i="4"/>
  <c r="M109" i="4"/>
  <c r="N109" i="4"/>
  <c r="M110" i="4"/>
  <c r="N110" i="4"/>
  <c r="O110" i="4"/>
  <c r="N108" i="4"/>
  <c r="M108" i="4"/>
  <c r="L109" i="4"/>
  <c r="L108" i="4" s="1"/>
  <c r="O108" i="4" s="1"/>
  <c r="L577" i="4"/>
  <c r="P883" i="2"/>
  <c r="Q883" i="2"/>
  <c r="N495" i="2"/>
  <c r="M81" i="2"/>
  <c r="M80" i="2" s="1"/>
  <c r="M79" i="2" s="1"/>
  <c r="M78" i="2" s="1"/>
  <c r="L81" i="2"/>
  <c r="L80" i="2" s="1"/>
  <c r="L79" i="2" s="1"/>
  <c r="L78" i="2" s="1"/>
  <c r="O89" i="2"/>
  <c r="P89" i="2"/>
  <c r="O90" i="2"/>
  <c r="P90" i="2"/>
  <c r="Q90" i="2"/>
  <c r="P88" i="2"/>
  <c r="O88" i="2"/>
  <c r="N89" i="2"/>
  <c r="N88" i="2" s="1"/>
  <c r="O109" i="4" l="1"/>
  <c r="L100" i="4"/>
  <c r="Q88" i="2"/>
  <c r="N81" i="2"/>
  <c r="N80" i="2" s="1"/>
  <c r="N79" i="2" s="1"/>
  <c r="N78" i="2" s="1"/>
  <c r="Q89" i="2"/>
  <c r="J123" i="4"/>
  <c r="L47" i="2"/>
  <c r="M869" i="2"/>
  <c r="J125" i="4"/>
  <c r="J124" i="4" s="1"/>
  <c r="L49" i="2"/>
  <c r="L48" i="2" s="1"/>
  <c r="M922" i="2" l="1"/>
  <c r="K577" i="4"/>
  <c r="K576" i="4" s="1"/>
  <c r="K575" i="4" s="1"/>
  <c r="J576" i="4"/>
  <c r="J575" i="4" s="1"/>
  <c r="L576" i="4"/>
  <c r="L575" i="4" s="1"/>
  <c r="J526" i="4"/>
  <c r="J525" i="4" s="1"/>
  <c r="J524" i="4" s="1"/>
  <c r="L299" i="4"/>
  <c r="L298" i="4" s="1"/>
  <c r="L297" i="4" s="1"/>
  <c r="L262" i="4" s="1"/>
  <c r="K299" i="4"/>
  <c r="K298" i="4" s="1"/>
  <c r="K297" i="4" s="1"/>
  <c r="K262" i="4" s="1"/>
  <c r="J299" i="4"/>
  <c r="J298" i="4" s="1"/>
  <c r="J297" i="4" s="1"/>
  <c r="J306" i="4"/>
  <c r="J305" i="4" s="1"/>
  <c r="J304" i="4" s="1"/>
  <c r="J303" i="4" s="1"/>
  <c r="K248" i="4"/>
  <c r="J248" i="4"/>
  <c r="J247" i="4" s="1"/>
  <c r="J246" i="4" s="1"/>
  <c r="K247" i="4"/>
  <c r="K246" i="4" s="1"/>
  <c r="J245" i="4"/>
  <c r="J244" i="4"/>
  <c r="J243" i="4" s="1"/>
  <c r="L614" i="2"/>
  <c r="M495" i="2"/>
  <c r="L287" i="2"/>
  <c r="L286" i="2" s="1"/>
  <c r="N288" i="2"/>
  <c r="N287" i="2" s="1"/>
  <c r="N286" i="2" s="1"/>
  <c r="N261" i="2" s="1"/>
  <c r="N260" i="2" s="1"/>
  <c r="N254" i="2" s="1"/>
  <c r="M288" i="2"/>
  <c r="M287" i="2" s="1"/>
  <c r="M286" i="2" s="1"/>
  <c r="M261" i="2" s="1"/>
  <c r="M260" i="2" s="1"/>
  <c r="M254" i="2" s="1"/>
  <c r="L288" i="2"/>
  <c r="L295" i="2"/>
  <c r="L248" i="2"/>
  <c r="M244" i="2"/>
  <c r="L244" i="2"/>
  <c r="L241" i="2"/>
  <c r="O922" i="2"/>
  <c r="O932" i="2" s="1"/>
  <c r="L105" i="2"/>
  <c r="L104" i="2" s="1"/>
  <c r="P103" i="2"/>
  <c r="Q103" i="2"/>
  <c r="P104" i="2"/>
  <c r="Q104" i="2"/>
  <c r="P105" i="2"/>
  <c r="Q105" i="2"/>
  <c r="O106" i="2"/>
  <c r="P106" i="2"/>
  <c r="Q106" i="2"/>
  <c r="L251" i="2"/>
  <c r="L250" i="2" s="1"/>
  <c r="P249" i="2"/>
  <c r="Q249" i="2"/>
  <c r="P250" i="2"/>
  <c r="Q250" i="2"/>
  <c r="P251" i="2"/>
  <c r="Q251" i="2"/>
  <c r="O252" i="2"/>
  <c r="P252" i="2"/>
  <c r="Q252" i="2"/>
  <c r="L382" i="2"/>
  <c r="L381" i="2" s="1"/>
  <c r="O383" i="2"/>
  <c r="P380" i="2"/>
  <c r="Q380" i="2"/>
  <c r="P381" i="2"/>
  <c r="Q381" i="2"/>
  <c r="P382" i="2"/>
  <c r="Q382" i="2"/>
  <c r="P383" i="2"/>
  <c r="Q383" i="2"/>
  <c r="L481" i="2"/>
  <c r="L480" i="2" s="1"/>
  <c r="L479" i="2" s="1"/>
  <c r="L478" i="2" s="1"/>
  <c r="M256" i="4"/>
  <c r="N256" i="4"/>
  <c r="O256" i="4"/>
  <c r="N253" i="4"/>
  <c r="O253" i="4"/>
  <c r="N254" i="4"/>
  <c r="O254" i="4"/>
  <c r="N255" i="4"/>
  <c r="O255" i="4"/>
  <c r="J255" i="4"/>
  <c r="J254" i="4" s="1"/>
  <c r="J253" i="4" s="1"/>
  <c r="M253" i="4" s="1"/>
  <c r="L367" i="2"/>
  <c r="L366" i="2" s="1"/>
  <c r="P365" i="2"/>
  <c r="Q365" i="2"/>
  <c r="P366" i="2"/>
  <c r="Q366" i="2"/>
  <c r="P367" i="2"/>
  <c r="Q367" i="2"/>
  <c r="O368" i="2"/>
  <c r="P368" i="2"/>
  <c r="Q368" i="2"/>
  <c r="M255" i="4" l="1"/>
  <c r="M254" i="4"/>
  <c r="O105" i="2"/>
  <c r="O104" i="2"/>
  <c r="L103" i="2"/>
  <c r="O103" i="2" s="1"/>
  <c r="O250" i="2"/>
  <c r="L249" i="2"/>
  <c r="O249" i="2" s="1"/>
  <c r="O251" i="2"/>
  <c r="O382" i="2"/>
  <c r="O381" i="2"/>
  <c r="L380" i="2"/>
  <c r="O380" i="2" s="1"/>
  <c r="L365" i="2"/>
  <c r="O365" i="2" s="1"/>
  <c r="O366" i="2"/>
  <c r="O367" i="2"/>
  <c r="J202" i="4"/>
  <c r="J208" i="4"/>
  <c r="L358" i="2"/>
  <c r="L330" i="2"/>
  <c r="J356" i="4"/>
  <c r="M356" i="4" s="1"/>
  <c r="J354" i="4"/>
  <c r="J191" i="4"/>
  <c r="J190" i="4" s="1"/>
  <c r="J189" i="4" s="1"/>
  <c r="J281" i="4"/>
  <c r="J280" i="4" s="1"/>
  <c r="J279" i="4" s="1"/>
  <c r="L349" i="2"/>
  <c r="L348" i="2" s="1"/>
  <c r="L273" i="2"/>
  <c r="L272" i="2" s="1"/>
  <c r="L271" i="2" s="1"/>
  <c r="L227" i="2"/>
  <c r="L226" i="2" s="1"/>
  <c r="J271" i="4"/>
  <c r="J267" i="4"/>
  <c r="N271" i="4"/>
  <c r="O271" i="4"/>
  <c r="M272" i="4"/>
  <c r="N272" i="4"/>
  <c r="O272" i="4"/>
  <c r="L304" i="2"/>
  <c r="O304" i="2" s="1"/>
  <c r="L300" i="2"/>
  <c r="P304" i="2"/>
  <c r="Q304" i="2"/>
  <c r="O305" i="2"/>
  <c r="P305" i="2"/>
  <c r="Q305" i="2"/>
  <c r="P773" i="2"/>
  <c r="Q773" i="2"/>
  <c r="P774" i="2"/>
  <c r="Q774" i="2"/>
  <c r="P775" i="2"/>
  <c r="Q775" i="2"/>
  <c r="P776" i="2"/>
  <c r="Q776" i="2"/>
  <c r="O777" i="2"/>
  <c r="P777" i="2"/>
  <c r="Q777" i="2"/>
  <c r="L776" i="2"/>
  <c r="O776" i="2" s="1"/>
  <c r="L771" i="2"/>
  <c r="L770" i="2" s="1"/>
  <c r="L769" i="2" s="1"/>
  <c r="L765" i="2" s="1"/>
  <c r="L764" i="2" s="1"/>
  <c r="L763" i="2" s="1"/>
  <c r="J507" i="4"/>
  <c r="J506" i="4" s="1"/>
  <c r="J485" i="4" s="1"/>
  <c r="L526" i="2"/>
  <c r="L525" i="2" s="1"/>
  <c r="L524" i="2" s="1"/>
  <c r="L523" i="2" s="1"/>
  <c r="L514" i="2" s="1"/>
  <c r="J295" i="4"/>
  <c r="J294" i="4" s="1"/>
  <c r="J289" i="4"/>
  <c r="J288" i="4" s="1"/>
  <c r="J278" i="4"/>
  <c r="J277" i="4" s="1"/>
  <c r="J276" i="4" s="1"/>
  <c r="L284" i="2"/>
  <c r="L283" i="2" s="1"/>
  <c r="L278" i="2"/>
  <c r="L277" i="2" s="1"/>
  <c r="L270" i="2"/>
  <c r="L269" i="2" s="1"/>
  <c r="L268" i="2" s="1"/>
  <c r="J470" i="4"/>
  <c r="J469" i="4" s="1"/>
  <c r="J463" i="4" s="1"/>
  <c r="J434" i="4"/>
  <c r="J433" i="4" s="1"/>
  <c r="J432" i="4" s="1"/>
  <c r="L683" i="2"/>
  <c r="L682" i="2" s="1"/>
  <c r="L681" i="2" s="1"/>
  <c r="L696" i="2"/>
  <c r="L695" i="2" s="1"/>
  <c r="L689" i="2" s="1"/>
  <c r="J396" i="4"/>
  <c r="J393" i="4" s="1"/>
  <c r="J387" i="4" s="1"/>
  <c r="N353" i="4"/>
  <c r="O353" i="4"/>
  <c r="N354" i="4"/>
  <c r="O354" i="4"/>
  <c r="M355" i="4"/>
  <c r="N355" i="4"/>
  <c r="O355" i="4"/>
  <c r="N356" i="4"/>
  <c r="O356" i="4"/>
  <c r="M357" i="4"/>
  <c r="N357" i="4"/>
  <c r="O357" i="4"/>
  <c r="M358" i="4"/>
  <c r="N358" i="4"/>
  <c r="O358" i="4"/>
  <c r="J266" i="4" l="1"/>
  <c r="M271" i="4"/>
  <c r="J431" i="4"/>
  <c r="J353" i="4"/>
  <c r="L680" i="2"/>
  <c r="L675" i="2" s="1"/>
  <c r="L632" i="2" s="1"/>
  <c r="L775" i="2"/>
  <c r="L299" i="2"/>
  <c r="L298" i="2" s="1"/>
  <c r="L297" i="2" s="1"/>
  <c r="L296" i="2" s="1"/>
  <c r="M354" i="4"/>
  <c r="O883" i="2"/>
  <c r="N139" i="2"/>
  <c r="L139" i="2"/>
  <c r="M143" i="2"/>
  <c r="M142" i="2" s="1"/>
  <c r="M141" i="2" s="1"/>
  <c r="M140" i="2" s="1"/>
  <c r="M139" i="2" s="1"/>
  <c r="M353" i="4" l="1"/>
  <c r="J338" i="4"/>
  <c r="J321" i="4" s="1"/>
  <c r="L774" i="2"/>
  <c r="O775" i="2"/>
  <c r="L796" i="2"/>
  <c r="O796" i="2" s="1"/>
  <c r="L794" i="2"/>
  <c r="P793" i="2"/>
  <c r="Q793" i="2"/>
  <c r="P794" i="2"/>
  <c r="Q794" i="2"/>
  <c r="O795" i="2"/>
  <c r="P795" i="2"/>
  <c r="Q795" i="2"/>
  <c r="P796" i="2"/>
  <c r="Q796" i="2"/>
  <c r="O797" i="2"/>
  <c r="P797" i="2"/>
  <c r="Q797" i="2"/>
  <c r="O798" i="2"/>
  <c r="P798" i="2"/>
  <c r="Q798" i="2"/>
  <c r="L793" i="2" l="1"/>
  <c r="O793" i="2" s="1"/>
  <c r="O774" i="2"/>
  <c r="L773" i="2"/>
  <c r="O794" i="2"/>
  <c r="L717" i="2"/>
  <c r="L714" i="2" s="1"/>
  <c r="L708" i="2" s="1"/>
  <c r="L707" i="2" s="1"/>
  <c r="L706" i="2" s="1"/>
  <c r="M932" i="2"/>
  <c r="J207" i="4"/>
  <c r="J206" i="4" s="1"/>
  <c r="L329" i="2"/>
  <c r="L328" i="2" s="1"/>
  <c r="L357" i="2"/>
  <c r="L354" i="2" s="1"/>
  <c r="J201" i="4"/>
  <c r="J198" i="4" s="1"/>
  <c r="L784" i="2" l="1"/>
  <c r="L783" i="2" s="1"/>
  <c r="L782" i="2" s="1"/>
  <c r="L772" i="2"/>
  <c r="O773" i="2"/>
  <c r="L242" i="4"/>
  <c r="O246" i="4"/>
  <c r="M247" i="4"/>
  <c r="N247" i="4"/>
  <c r="O247" i="4"/>
  <c r="M248" i="4"/>
  <c r="N248" i="4"/>
  <c r="O248" i="4"/>
  <c r="K242" i="4"/>
  <c r="M246" i="4"/>
  <c r="N303" i="4"/>
  <c r="O303" i="4"/>
  <c r="N304" i="4"/>
  <c r="O304" i="4"/>
  <c r="N305" i="4"/>
  <c r="O305" i="4"/>
  <c r="M306" i="4"/>
  <c r="N306" i="4"/>
  <c r="O306" i="4"/>
  <c r="M305" i="4"/>
  <c r="M303" i="4"/>
  <c r="N249" i="4"/>
  <c r="O249" i="4"/>
  <c r="M250" i="4"/>
  <c r="N250" i="4"/>
  <c r="O250" i="4"/>
  <c r="M251" i="4"/>
  <c r="N251" i="4"/>
  <c r="O251" i="4"/>
  <c r="M252" i="4"/>
  <c r="N252" i="4"/>
  <c r="O252" i="4"/>
  <c r="M249" i="4"/>
  <c r="M253" i="2"/>
  <c r="N253" i="2"/>
  <c r="L294" i="2"/>
  <c r="O294" i="2" s="1"/>
  <c r="P292" i="2"/>
  <c r="Q292" i="2"/>
  <c r="P293" i="2"/>
  <c r="Q293" i="2"/>
  <c r="P294" i="2"/>
  <c r="Q294" i="2"/>
  <c r="O295" i="2"/>
  <c r="P295" i="2"/>
  <c r="Q295" i="2"/>
  <c r="P245" i="2"/>
  <c r="Q245" i="2"/>
  <c r="P246" i="2"/>
  <c r="Q246" i="2"/>
  <c r="P247" i="2"/>
  <c r="Q247" i="2"/>
  <c r="O248" i="2"/>
  <c r="P248" i="2"/>
  <c r="Q248" i="2"/>
  <c r="L247" i="2"/>
  <c r="O247" i="2" s="1"/>
  <c r="L756" i="2" l="1"/>
  <c r="L631" i="2" s="1"/>
  <c r="M304" i="4"/>
  <c r="N246" i="4"/>
  <c r="L246" i="2"/>
  <c r="L245" i="2" s="1"/>
  <c r="O245" i="2" s="1"/>
  <c r="L293" i="2"/>
  <c r="L873" i="2"/>
  <c r="M177" i="2"/>
  <c r="M176" i="2" s="1"/>
  <c r="M175" i="2" s="1"/>
  <c r="L177" i="2"/>
  <c r="O177" i="2" s="1"/>
  <c r="J424" i="4"/>
  <c r="J423" i="4" s="1"/>
  <c r="J422" i="4" s="1"/>
  <c r="L178" i="2"/>
  <c r="L179" i="2"/>
  <c r="L180" i="2"/>
  <c r="N42" i="4"/>
  <c r="O42" i="4"/>
  <c r="M43" i="4"/>
  <c r="N43" i="4"/>
  <c r="O43" i="4"/>
  <c r="N41" i="4"/>
  <c r="O41" i="4"/>
  <c r="J42" i="4"/>
  <c r="J41" i="4" s="1"/>
  <c r="M41" i="4" s="1"/>
  <c r="P555" i="2"/>
  <c r="Q555" i="2"/>
  <c r="O556" i="2"/>
  <c r="P556" i="2"/>
  <c r="Q556" i="2"/>
  <c r="P554" i="2"/>
  <c r="Q554" i="2"/>
  <c r="L555" i="2"/>
  <c r="O555" i="2" s="1"/>
  <c r="M419" i="4"/>
  <c r="N419" i="4"/>
  <c r="O419" i="4"/>
  <c r="O418" i="4"/>
  <c r="K418" i="4"/>
  <c r="K415" i="4" s="1"/>
  <c r="J418" i="4"/>
  <c r="M418" i="4" s="1"/>
  <c r="J414" i="4"/>
  <c r="K414" i="4"/>
  <c r="Q176" i="2"/>
  <c r="Q177" i="2"/>
  <c r="Q175" i="2"/>
  <c r="M174" i="2"/>
  <c r="L174" i="2"/>
  <c r="M864" i="2"/>
  <c r="J74" i="4"/>
  <c r="L102" i="2"/>
  <c r="N418" i="4" l="1"/>
  <c r="P177" i="2"/>
  <c r="L176" i="2"/>
  <c r="L175" i="2" s="1"/>
  <c r="O175" i="2" s="1"/>
  <c r="O246" i="2"/>
  <c r="M42" i="4"/>
  <c r="L292" i="2"/>
  <c r="L261" i="2" s="1"/>
  <c r="O293" i="2"/>
  <c r="L554" i="2"/>
  <c r="P175" i="2"/>
  <c r="P176" i="2"/>
  <c r="N238" i="2"/>
  <c r="N219" i="2" s="1"/>
  <c r="N218" i="2" s="1"/>
  <c r="N217" i="2" s="1"/>
  <c r="N191" i="2" s="1"/>
  <c r="Q242" i="2"/>
  <c r="Q243" i="2"/>
  <c r="O244" i="2"/>
  <c r="P244" i="2"/>
  <c r="Q244" i="2"/>
  <c r="M243" i="2"/>
  <c r="M242" i="2" s="1"/>
  <c r="M238" i="2" s="1"/>
  <c r="M219" i="2" s="1"/>
  <c r="M218" i="2" s="1"/>
  <c r="M217" i="2" s="1"/>
  <c r="M191" i="2" s="1"/>
  <c r="L243" i="2"/>
  <c r="O243" i="2" s="1"/>
  <c r="K512" i="4"/>
  <c r="L512" i="4"/>
  <c r="N524" i="4"/>
  <c r="O524" i="4"/>
  <c r="N525" i="4"/>
  <c r="O525" i="4"/>
  <c r="M526" i="4"/>
  <c r="N526" i="4"/>
  <c r="O526" i="4"/>
  <c r="M594" i="2"/>
  <c r="M593" i="2" s="1"/>
  <c r="M592" i="2" s="1"/>
  <c r="N594" i="2"/>
  <c r="N593" i="2" s="1"/>
  <c r="N592" i="2" s="1"/>
  <c r="L613" i="2"/>
  <c r="L612" i="2" s="1"/>
  <c r="L600" i="2" s="1"/>
  <c r="L594" i="2" s="1"/>
  <c r="P612" i="2"/>
  <c r="Q612" i="2"/>
  <c r="P613" i="2"/>
  <c r="Q613" i="2"/>
  <c r="O614" i="2"/>
  <c r="P614" i="2"/>
  <c r="Q614" i="2"/>
  <c r="L163" i="4"/>
  <c r="L162" i="4" s="1"/>
  <c r="K163" i="4"/>
  <c r="K162" i="4" s="1"/>
  <c r="J163" i="4"/>
  <c r="J162" i="4" s="1"/>
  <c r="M321" i="2"/>
  <c r="M320" i="2" s="1"/>
  <c r="M316" i="2" s="1"/>
  <c r="M315" i="2" s="1"/>
  <c r="N321" i="2"/>
  <c r="N320" i="2" s="1"/>
  <c r="N316" i="2" s="1"/>
  <c r="N315" i="2" s="1"/>
  <c r="L321" i="2"/>
  <c r="L320" i="2" s="1"/>
  <c r="M238" i="4"/>
  <c r="N238" i="4"/>
  <c r="O238" i="4"/>
  <c r="L237" i="4"/>
  <c r="L236" i="4" s="1"/>
  <c r="O236" i="4" s="1"/>
  <c r="K237" i="4"/>
  <c r="K236" i="4" s="1"/>
  <c r="N236" i="4" s="1"/>
  <c r="J237" i="4"/>
  <c r="J236" i="4" s="1"/>
  <c r="M236" i="4" s="1"/>
  <c r="K235" i="4"/>
  <c r="K234" i="4" s="1"/>
  <c r="K233" i="4" s="1"/>
  <c r="J235" i="4"/>
  <c r="J234" i="4" s="1"/>
  <c r="J233" i="4" s="1"/>
  <c r="M453" i="2"/>
  <c r="M452" i="2" s="1"/>
  <c r="P452" i="2" s="1"/>
  <c r="N453" i="2"/>
  <c r="N452" i="2" s="1"/>
  <c r="Q452" i="2" s="1"/>
  <c r="L453" i="2"/>
  <c r="O453" i="2" s="1"/>
  <c r="O454" i="2"/>
  <c r="P454" i="2"/>
  <c r="Q454" i="2"/>
  <c r="M451" i="2"/>
  <c r="M450" i="2" s="1"/>
  <c r="M449" i="2" s="1"/>
  <c r="L451" i="2"/>
  <c r="L450" i="2" s="1"/>
  <c r="L449" i="2" s="1"/>
  <c r="M152" i="4"/>
  <c r="N152" i="4"/>
  <c r="O152" i="4"/>
  <c r="L151" i="4"/>
  <c r="L150" i="4" s="1"/>
  <c r="K151" i="4"/>
  <c r="K150" i="4" s="1"/>
  <c r="J151" i="4"/>
  <c r="M151" i="4" s="1"/>
  <c r="L932" i="2"/>
  <c r="M337" i="2"/>
  <c r="M336" i="2" s="1"/>
  <c r="N337" i="2"/>
  <c r="N336" i="2" s="1"/>
  <c r="L337" i="2"/>
  <c r="L336" i="2" s="1"/>
  <c r="L335" i="2" s="1"/>
  <c r="L334" i="2" s="1"/>
  <c r="O338" i="2"/>
  <c r="P338" i="2"/>
  <c r="Q338" i="2"/>
  <c r="L168" i="4"/>
  <c r="L167" i="4" s="1"/>
  <c r="N445" i="2"/>
  <c r="N444" i="2" s="1"/>
  <c r="P932" i="2"/>
  <c r="J242" i="4"/>
  <c r="L240" i="2"/>
  <c r="L239" i="2" s="1"/>
  <c r="K11" i="4"/>
  <c r="L11" i="4"/>
  <c r="N12" i="4"/>
  <c r="O12" i="4"/>
  <c r="N13" i="4"/>
  <c r="O13" i="4"/>
  <c r="M14" i="4"/>
  <c r="N14" i="4"/>
  <c r="O14" i="4"/>
  <c r="J13" i="4"/>
  <c r="M13" i="4" s="1"/>
  <c r="L538" i="2"/>
  <c r="L537" i="2" s="1"/>
  <c r="P537" i="2"/>
  <c r="Q537" i="2"/>
  <c r="P538" i="2"/>
  <c r="Q538" i="2"/>
  <c r="O539" i="2"/>
  <c r="P539" i="2"/>
  <c r="Q539" i="2"/>
  <c r="Q932" i="2"/>
  <c r="J12" i="4" l="1"/>
  <c r="J11" i="4" s="1"/>
  <c r="J150" i="4"/>
  <c r="M150" i="4" s="1"/>
  <c r="M237" i="4"/>
  <c r="O176" i="2"/>
  <c r="L260" i="2"/>
  <c r="O337" i="2"/>
  <c r="J512" i="4"/>
  <c r="M524" i="4"/>
  <c r="M525" i="4"/>
  <c r="K149" i="4"/>
  <c r="L149" i="4"/>
  <c r="L452" i="2"/>
  <c r="O452" i="2" s="1"/>
  <c r="O292" i="2"/>
  <c r="O538" i="2"/>
  <c r="L316" i="2"/>
  <c r="L315" i="2" s="1"/>
  <c r="L242" i="2"/>
  <c r="O242" i="2" s="1"/>
  <c r="O537" i="2"/>
  <c r="L536" i="2"/>
  <c r="L535" i="2" s="1"/>
  <c r="L529" i="2" s="1"/>
  <c r="O612" i="2"/>
  <c r="L593" i="2"/>
  <c r="L592" i="2" s="1"/>
  <c r="O336" i="2"/>
  <c r="O613" i="2"/>
  <c r="P242" i="2"/>
  <c r="P243" i="2"/>
  <c r="L550" i="2"/>
  <c r="L549" i="2" s="1"/>
  <c r="L548" i="2" s="1"/>
  <c r="O554" i="2"/>
  <c r="P933" i="2"/>
  <c r="L933" i="2"/>
  <c r="Q453" i="2"/>
  <c r="P453" i="2"/>
  <c r="N440" i="2"/>
  <c r="N439" i="2" s="1"/>
  <c r="N438" i="2" s="1"/>
  <c r="M440" i="2"/>
  <c r="M439" i="2" s="1"/>
  <c r="M438" i="2" s="1"/>
  <c r="O150" i="4"/>
  <c r="O151" i="4"/>
  <c r="N150" i="4"/>
  <c r="O237" i="4"/>
  <c r="N151" i="4"/>
  <c r="N237" i="4"/>
  <c r="N933" i="2"/>
  <c r="N335" i="2"/>
  <c r="N334" i="2" s="1"/>
  <c r="N314" i="2" s="1"/>
  <c r="Q336" i="2"/>
  <c r="M335" i="2"/>
  <c r="M334" i="2" s="1"/>
  <c r="M314" i="2" s="1"/>
  <c r="P336" i="2"/>
  <c r="Q337" i="2"/>
  <c r="P337" i="2"/>
  <c r="J573" i="4"/>
  <c r="J572" i="4" s="1"/>
  <c r="N494" i="2"/>
  <c r="N493" i="2" s="1"/>
  <c r="N489" i="2" s="1"/>
  <c r="L490" i="2"/>
  <c r="N940" i="2"/>
  <c r="O940" i="2"/>
  <c r="P940" i="2"/>
  <c r="Q940" i="2"/>
  <c r="N860" i="2" s="1"/>
  <c r="M940" i="2"/>
  <c r="M860" i="2" l="1"/>
  <c r="M12" i="4"/>
  <c r="L254" i="2"/>
  <c r="L253" i="2" s="1"/>
  <c r="L440" i="2"/>
  <c r="L439" i="2" s="1"/>
  <c r="L438" i="2" s="1"/>
  <c r="L314" i="2"/>
  <c r="N306" i="2"/>
  <c r="L238" i="2"/>
  <c r="M306" i="2"/>
  <c r="J416" i="4"/>
  <c r="J415" i="4" s="1"/>
  <c r="L591" i="2"/>
  <c r="L590" i="2" s="1"/>
  <c r="L589" i="2" s="1"/>
  <c r="L588" i="2" s="1"/>
  <c r="L587" i="2" s="1"/>
  <c r="L586" i="2" s="1"/>
  <c r="L528" i="2" s="1"/>
  <c r="L306" i="2" l="1"/>
  <c r="L219" i="2"/>
  <c r="J118" i="4"/>
  <c r="J117" i="4" s="1"/>
  <c r="J116" i="4" s="1"/>
  <c r="L876" i="2"/>
  <c r="L883" i="2" s="1"/>
  <c r="L37" i="2"/>
  <c r="L36" i="2" s="1"/>
  <c r="L35" i="2" s="1"/>
  <c r="L34" i="2" s="1"/>
  <c r="L33" i="2" s="1"/>
  <c r="M879" i="2"/>
  <c r="L218" i="2" l="1"/>
  <c r="L217" i="2" s="1"/>
  <c r="L191" i="2" s="1"/>
  <c r="L568" i="4"/>
  <c r="L527" i="4" s="1"/>
  <c r="K568" i="4"/>
  <c r="K527" i="4" s="1"/>
  <c r="J568" i="4"/>
  <c r="J527" i="4" s="1"/>
  <c r="O82" i="4"/>
  <c r="O83" i="4"/>
  <c r="O84" i="4"/>
  <c r="O81" i="4"/>
  <c r="K84" i="4"/>
  <c r="K83" i="4" s="1"/>
  <c r="K82" i="4" s="1"/>
  <c r="K81" i="4" s="1"/>
  <c r="N81" i="4" s="1"/>
  <c r="J84" i="4"/>
  <c r="J83" i="4" s="1"/>
  <c r="J82" i="4" s="1"/>
  <c r="J81" i="4" s="1"/>
  <c r="N483" i="2"/>
  <c r="N470" i="2" s="1"/>
  <c r="N469" i="2" s="1"/>
  <c r="L494" i="2"/>
  <c r="L493" i="2" s="1"/>
  <c r="M494" i="2"/>
  <c r="M493" i="2" s="1"/>
  <c r="M489" i="2" s="1"/>
  <c r="M483" i="2" s="1"/>
  <c r="M470" i="2" s="1"/>
  <c r="M469" i="2" s="1"/>
  <c r="M126" i="2"/>
  <c r="P126" i="2" s="1"/>
  <c r="L126" i="2"/>
  <c r="O126" i="2" s="1"/>
  <c r="N115" i="2"/>
  <c r="N114" i="2" s="1"/>
  <c r="N113" i="2" s="1"/>
  <c r="Q124" i="2"/>
  <c r="Q125" i="2"/>
  <c r="Q126" i="2"/>
  <c r="Q123" i="2"/>
  <c r="N84" i="4" l="1"/>
  <c r="M84" i="4"/>
  <c r="M81" i="4"/>
  <c r="M83" i="4"/>
  <c r="K45" i="4"/>
  <c r="N82" i="4"/>
  <c r="N83" i="4"/>
  <c r="M82" i="4"/>
  <c r="L125" i="2"/>
  <c r="O125" i="2" s="1"/>
  <c r="M125" i="2"/>
  <c r="L124" i="2" l="1"/>
  <c r="L123" i="2" s="1"/>
  <c r="M124" i="2"/>
  <c r="P125" i="2"/>
  <c r="O124" i="2" l="1"/>
  <c r="P124" i="2"/>
  <c r="M123" i="2"/>
  <c r="L115" i="2"/>
  <c r="L114" i="2" s="1"/>
  <c r="L113" i="2" s="1"/>
  <c r="O123" i="2"/>
  <c r="J142" i="4"/>
  <c r="J141" i="4" s="1"/>
  <c r="J122" i="4"/>
  <c r="J121" i="4" s="1"/>
  <c r="L63" i="2"/>
  <c r="L62" i="2" s="1"/>
  <c r="L46" i="2"/>
  <c r="L45" i="2" s="1"/>
  <c r="K115" i="4"/>
  <c r="L115" i="4"/>
  <c r="N141" i="4"/>
  <c r="O141" i="4"/>
  <c r="N142" i="4"/>
  <c r="O142" i="4"/>
  <c r="N140" i="4"/>
  <c r="O140" i="4"/>
  <c r="M44" i="2"/>
  <c r="M43" i="2" s="1"/>
  <c r="M32" i="2" s="1"/>
  <c r="N44" i="2"/>
  <c r="N43" i="2" s="1"/>
  <c r="N32" i="2" s="1"/>
  <c r="P62" i="2"/>
  <c r="Q62" i="2"/>
  <c r="P63" i="2"/>
  <c r="Q63" i="2"/>
  <c r="P61" i="2"/>
  <c r="Q61" i="2"/>
  <c r="O63" i="2" l="1"/>
  <c r="M115" i="2"/>
  <c r="M114" i="2" s="1"/>
  <c r="M113" i="2" s="1"/>
  <c r="P123" i="2"/>
  <c r="O62" i="2"/>
  <c r="L61" i="2"/>
  <c r="L60" i="2" s="1"/>
  <c r="M141" i="4"/>
  <c r="J140" i="4"/>
  <c r="J115" i="4" s="1"/>
  <c r="M142" i="4"/>
  <c r="K261" i="4"/>
  <c r="L261" i="4"/>
  <c r="N286" i="4"/>
  <c r="O286" i="4"/>
  <c r="M287" i="4"/>
  <c r="N287" i="4"/>
  <c r="O287" i="4"/>
  <c r="N285" i="4"/>
  <c r="O285" i="4"/>
  <c r="J286" i="4"/>
  <c r="J285" i="4" s="1"/>
  <c r="J262" i="4" s="1"/>
  <c r="P170" i="2"/>
  <c r="Q170" i="2"/>
  <c r="M169" i="2"/>
  <c r="P169" i="2" s="1"/>
  <c r="N169" i="2"/>
  <c r="N168" i="2" s="1"/>
  <c r="N167" i="2" s="1"/>
  <c r="N166" i="2" s="1"/>
  <c r="N165" i="2" s="1"/>
  <c r="N164" i="2" s="1"/>
  <c r="L170" i="2"/>
  <c r="L169" i="2" s="1"/>
  <c r="O169" i="2" s="1"/>
  <c r="B167" i="2"/>
  <c r="N196" i="4"/>
  <c r="O196" i="4"/>
  <c r="N195" i="4"/>
  <c r="O195" i="4"/>
  <c r="N197" i="4"/>
  <c r="O197" i="4"/>
  <c r="M197" i="4"/>
  <c r="J196" i="4"/>
  <c r="M196" i="4" s="1"/>
  <c r="M866" i="2"/>
  <c r="M883" i="2" s="1"/>
  <c r="M144" i="2"/>
  <c r="M138" i="2" s="1"/>
  <c r="N144" i="2"/>
  <c r="N138" i="2" s="1"/>
  <c r="P152" i="2"/>
  <c r="Q152" i="2"/>
  <c r="P153" i="2"/>
  <c r="Q153" i="2"/>
  <c r="P154" i="2"/>
  <c r="Q154" i="2"/>
  <c r="P151" i="2"/>
  <c r="Q151" i="2"/>
  <c r="L154" i="2"/>
  <c r="L153" i="2" s="1"/>
  <c r="O153" i="2" s="1"/>
  <c r="L45" i="4"/>
  <c r="N63" i="4"/>
  <c r="O63" i="4"/>
  <c r="N64" i="4"/>
  <c r="O64" i="4"/>
  <c r="N65" i="4"/>
  <c r="O65" i="4"/>
  <c r="M65" i="4"/>
  <c r="J64" i="4"/>
  <c r="J63" i="4" s="1"/>
  <c r="M63" i="4" s="1"/>
  <c r="P94" i="2"/>
  <c r="Q94" i="2"/>
  <c r="P95" i="2"/>
  <c r="Q95" i="2"/>
  <c r="Q96" i="2"/>
  <c r="P96" i="2"/>
  <c r="O96" i="2"/>
  <c r="L95" i="2"/>
  <c r="O95" i="2" s="1"/>
  <c r="M286" i="4" l="1"/>
  <c r="M64" i="4"/>
  <c r="L44" i="2"/>
  <c r="L43" i="2" s="1"/>
  <c r="L32" i="2" s="1"/>
  <c r="J261" i="4"/>
  <c r="M285" i="4"/>
  <c r="J139" i="4"/>
  <c r="J195" i="4"/>
  <c r="J149" i="4" s="1"/>
  <c r="O170" i="2"/>
  <c r="O154" i="2"/>
  <c r="O61" i="2"/>
  <c r="M140" i="4"/>
  <c r="Q169" i="2"/>
  <c r="Q167" i="2"/>
  <c r="M168" i="2"/>
  <c r="L168" i="2"/>
  <c r="Q166" i="2"/>
  <c r="Q168" i="2"/>
  <c r="L94" i="2"/>
  <c r="O94" i="2" s="1"/>
  <c r="L152" i="2"/>
  <c r="M195" i="4" l="1"/>
  <c r="M167" i="2"/>
  <c r="P168" i="2"/>
  <c r="L167" i="2"/>
  <c r="O168" i="2"/>
  <c r="O152" i="2"/>
  <c r="L151" i="2"/>
  <c r="M166" i="2" l="1"/>
  <c r="P167" i="2"/>
  <c r="O167" i="2"/>
  <c r="L166" i="2"/>
  <c r="L144" i="2"/>
  <c r="L138" i="2" s="1"/>
  <c r="O151" i="2"/>
  <c r="P166" i="2" l="1"/>
  <c r="O166" i="2"/>
  <c r="K44" i="4"/>
  <c r="K10" i="4" s="1"/>
  <c r="K589" i="4" s="1"/>
  <c r="L44" i="4"/>
  <c r="L10" i="4" s="1"/>
  <c r="L589" i="4" s="1"/>
  <c r="J73" i="4"/>
  <c r="J72" i="4" s="1"/>
  <c r="J45" i="4" s="1"/>
  <c r="J44" i="4" s="1"/>
  <c r="L860" i="2"/>
  <c r="M93" i="2"/>
  <c r="M92" i="2" s="1"/>
  <c r="M91" i="2" s="1"/>
  <c r="M77" i="2" s="1"/>
  <c r="N93" i="2"/>
  <c r="N92" i="2" s="1"/>
  <c r="N91" i="2" s="1"/>
  <c r="N77" i="2" s="1"/>
  <c r="N13" i="2" s="1"/>
  <c r="N857" i="2" s="1"/>
  <c r="N861" i="2" s="1"/>
  <c r="L101" i="2"/>
  <c r="L100" i="2" s="1"/>
  <c r="L594" i="4" l="1"/>
  <c r="L93" i="2"/>
  <c r="L92" i="2" s="1"/>
  <c r="O20" i="2"/>
  <c r="P20" i="2"/>
  <c r="Q20" i="2"/>
  <c r="O26" i="2"/>
  <c r="P26" i="2"/>
  <c r="Q26" i="2"/>
  <c r="O31" i="2"/>
  <c r="P31" i="2"/>
  <c r="Q31" i="2"/>
  <c r="O37" i="2"/>
  <c r="P37" i="2"/>
  <c r="Q37" i="2"/>
  <c r="O39" i="2"/>
  <c r="P39" i="2"/>
  <c r="Q39" i="2"/>
  <c r="P40" i="2"/>
  <c r="Q40" i="2"/>
  <c r="P41" i="2"/>
  <c r="Q41" i="2"/>
  <c r="O42" i="2"/>
  <c r="P42" i="2"/>
  <c r="Q42" i="2"/>
  <c r="O47" i="2"/>
  <c r="P47" i="2"/>
  <c r="Q47" i="2"/>
  <c r="O50" i="2"/>
  <c r="P50" i="2"/>
  <c r="Q50" i="2"/>
  <c r="O53" i="2"/>
  <c r="P53" i="2"/>
  <c r="Q53" i="2"/>
  <c r="O56" i="2"/>
  <c r="P56" i="2"/>
  <c r="Q56" i="2"/>
  <c r="O59" i="2"/>
  <c r="P59" i="2"/>
  <c r="Q59" i="2"/>
  <c r="O66" i="2"/>
  <c r="P66" i="2"/>
  <c r="Q66" i="2"/>
  <c r="O72" i="2"/>
  <c r="P72" i="2"/>
  <c r="Q72" i="2"/>
  <c r="O74" i="2"/>
  <c r="P74" i="2"/>
  <c r="Q74" i="2"/>
  <c r="O76" i="2"/>
  <c r="P76" i="2"/>
  <c r="Q76" i="2"/>
  <c r="O84" i="2"/>
  <c r="P84" i="2"/>
  <c r="Q84" i="2"/>
  <c r="O99" i="2"/>
  <c r="P99" i="2"/>
  <c r="Q99" i="2"/>
  <c r="O102" i="2"/>
  <c r="P102" i="2"/>
  <c r="Q102" i="2"/>
  <c r="O112" i="2"/>
  <c r="P112" i="2"/>
  <c r="Q112" i="2"/>
  <c r="O118" i="2"/>
  <c r="P118" i="2"/>
  <c r="Q118" i="2"/>
  <c r="O120" i="2"/>
  <c r="P120" i="2"/>
  <c r="Q120" i="2"/>
  <c r="O122" i="2"/>
  <c r="P122" i="2"/>
  <c r="Q122" i="2"/>
  <c r="O130" i="2"/>
  <c r="P130" i="2"/>
  <c r="Q130" i="2"/>
  <c r="O137" i="2"/>
  <c r="P137" i="2"/>
  <c r="Q137" i="2"/>
  <c r="O143" i="2"/>
  <c r="P143" i="2"/>
  <c r="Q143" i="2"/>
  <c r="O150" i="2"/>
  <c r="P150" i="2"/>
  <c r="Q150" i="2"/>
  <c r="O160" i="2"/>
  <c r="P160" i="2"/>
  <c r="Q160" i="2"/>
  <c r="O163" i="2"/>
  <c r="P163" i="2"/>
  <c r="Q163" i="2"/>
  <c r="O174" i="2"/>
  <c r="P174" i="2"/>
  <c r="Q174" i="2"/>
  <c r="P178" i="2"/>
  <c r="Q178" i="2"/>
  <c r="P179" i="2"/>
  <c r="Q179" i="2"/>
  <c r="O180" i="2"/>
  <c r="P180" i="2"/>
  <c r="Q180" i="2"/>
  <c r="O187" i="2"/>
  <c r="P187" i="2"/>
  <c r="Q187" i="2"/>
  <c r="O190" i="2"/>
  <c r="P190" i="2"/>
  <c r="Q190" i="2"/>
  <c r="O198" i="2"/>
  <c r="P198" i="2"/>
  <c r="Q198" i="2"/>
  <c r="O201" i="2"/>
  <c r="P201" i="2"/>
  <c r="Q201" i="2"/>
  <c r="O206" i="2"/>
  <c r="P206" i="2"/>
  <c r="Q206" i="2"/>
  <c r="O213" i="2"/>
  <c r="P213" i="2"/>
  <c r="Q213" i="2"/>
  <c r="O216" i="2"/>
  <c r="P216" i="2"/>
  <c r="Q216" i="2"/>
  <c r="O222" i="2"/>
  <c r="P222" i="2"/>
  <c r="Q222" i="2"/>
  <c r="O228" i="2"/>
  <c r="P228" i="2"/>
  <c r="Q228" i="2"/>
  <c r="O231" i="2"/>
  <c r="P231" i="2"/>
  <c r="Q231" i="2"/>
  <c r="O234" i="2"/>
  <c r="P234" i="2"/>
  <c r="Q234" i="2"/>
  <c r="O237" i="2"/>
  <c r="P237" i="2"/>
  <c r="Q237" i="2"/>
  <c r="O241" i="2"/>
  <c r="P241" i="2"/>
  <c r="Q241" i="2"/>
  <c r="O259" i="2"/>
  <c r="P259" i="2"/>
  <c r="Q259" i="2"/>
  <c r="O264" i="2"/>
  <c r="P264" i="2"/>
  <c r="Q264" i="2"/>
  <c r="O267" i="2"/>
  <c r="P267" i="2"/>
  <c r="Q267" i="2"/>
  <c r="O270" i="2"/>
  <c r="P270" i="2"/>
  <c r="Q270" i="2"/>
  <c r="O273" i="2"/>
  <c r="P273" i="2"/>
  <c r="Q273" i="2"/>
  <c r="O276" i="2"/>
  <c r="P276" i="2"/>
  <c r="Q276" i="2"/>
  <c r="O279" i="2"/>
  <c r="P279" i="2"/>
  <c r="Q279" i="2"/>
  <c r="O282" i="2"/>
  <c r="P282" i="2"/>
  <c r="Q282" i="2"/>
  <c r="O285" i="2"/>
  <c r="P285" i="2"/>
  <c r="Q285" i="2"/>
  <c r="O288" i="2"/>
  <c r="P288" i="2"/>
  <c r="Q288" i="2"/>
  <c r="O291" i="2"/>
  <c r="P291" i="2"/>
  <c r="Q291" i="2"/>
  <c r="O303" i="2"/>
  <c r="P303" i="2"/>
  <c r="Q303" i="2"/>
  <c r="O313" i="2"/>
  <c r="P313" i="2"/>
  <c r="Q313" i="2"/>
  <c r="O319" i="2"/>
  <c r="P319" i="2"/>
  <c r="Q319" i="2"/>
  <c r="O324" i="2"/>
  <c r="P324" i="2"/>
  <c r="Q324" i="2"/>
  <c r="O327" i="2"/>
  <c r="P327" i="2"/>
  <c r="Q327" i="2"/>
  <c r="O330" i="2"/>
  <c r="P330" i="2"/>
  <c r="Q330" i="2"/>
  <c r="O333" i="2"/>
  <c r="P333" i="2"/>
  <c r="Q333" i="2"/>
  <c r="O341" i="2"/>
  <c r="P341" i="2"/>
  <c r="Q341" i="2"/>
  <c r="O344" i="2"/>
  <c r="P344" i="2"/>
  <c r="Q344" i="2"/>
  <c r="O347" i="2"/>
  <c r="P347" i="2"/>
  <c r="Q347" i="2"/>
  <c r="O350" i="2"/>
  <c r="P350" i="2"/>
  <c r="Q350" i="2"/>
  <c r="O353" i="2"/>
  <c r="P353" i="2"/>
  <c r="Q353" i="2"/>
  <c r="O356" i="2"/>
  <c r="P356" i="2"/>
  <c r="Q356" i="2"/>
  <c r="O358" i="2"/>
  <c r="P358" i="2"/>
  <c r="Q358" i="2"/>
  <c r="O361" i="2"/>
  <c r="P361" i="2"/>
  <c r="Q361" i="2"/>
  <c r="O364" i="2"/>
  <c r="P364" i="2"/>
  <c r="Q364" i="2"/>
  <c r="O372" i="2"/>
  <c r="P372" i="2"/>
  <c r="Q372" i="2"/>
  <c r="P376" i="2"/>
  <c r="Q376" i="2"/>
  <c r="P379" i="2"/>
  <c r="Q379" i="2"/>
  <c r="O388" i="2"/>
  <c r="P388" i="2"/>
  <c r="Q388" i="2"/>
  <c r="O391" i="2"/>
  <c r="P391" i="2"/>
  <c r="Q391" i="2"/>
  <c r="O394" i="2"/>
  <c r="P394" i="2"/>
  <c r="Q394" i="2"/>
  <c r="O397" i="2"/>
  <c r="P397" i="2"/>
  <c r="Q397" i="2"/>
  <c r="O402" i="2"/>
  <c r="P402" i="2"/>
  <c r="Q402" i="2"/>
  <c r="O408" i="2"/>
  <c r="P408" i="2"/>
  <c r="Q408" i="2"/>
  <c r="O412" i="2"/>
  <c r="P412" i="2"/>
  <c r="Q412" i="2"/>
  <c r="P416" i="2"/>
  <c r="Q416" i="2"/>
  <c r="O418" i="2"/>
  <c r="P418" i="2"/>
  <c r="Q418" i="2"/>
  <c r="O420" i="2"/>
  <c r="P420" i="2"/>
  <c r="Q420" i="2"/>
  <c r="O425" i="2"/>
  <c r="P425" i="2"/>
  <c r="Q425" i="2"/>
  <c r="O427" i="2"/>
  <c r="P427" i="2"/>
  <c r="Q427" i="2"/>
  <c r="O430" i="2"/>
  <c r="P430" i="2"/>
  <c r="Q430" i="2"/>
  <c r="O433" i="2"/>
  <c r="P433" i="2"/>
  <c r="Q433" i="2"/>
  <c r="O437" i="2"/>
  <c r="P437" i="2"/>
  <c r="Q437" i="2"/>
  <c r="O443" i="2"/>
  <c r="P443" i="2"/>
  <c r="Q443" i="2"/>
  <c r="O448" i="2"/>
  <c r="P448" i="2"/>
  <c r="Q448" i="2"/>
  <c r="O451" i="2"/>
  <c r="P451" i="2"/>
  <c r="Q451" i="2"/>
  <c r="O463" i="2"/>
  <c r="P463" i="2"/>
  <c r="Q463" i="2"/>
  <c r="O468" i="2"/>
  <c r="P468" i="2"/>
  <c r="Q468" i="2"/>
  <c r="O475" i="2"/>
  <c r="P475" i="2"/>
  <c r="Q475" i="2"/>
  <c r="O477" i="2"/>
  <c r="P477" i="2"/>
  <c r="Q477" i="2"/>
  <c r="O482" i="2"/>
  <c r="P482" i="2"/>
  <c r="Q482" i="2"/>
  <c r="O488" i="2"/>
  <c r="P488" i="2"/>
  <c r="Q488" i="2"/>
  <c r="O492" i="2"/>
  <c r="P492" i="2"/>
  <c r="Q492" i="2"/>
  <c r="P495" i="2"/>
  <c r="O501" i="2"/>
  <c r="P501" i="2"/>
  <c r="Q501" i="2"/>
  <c r="O507" i="2"/>
  <c r="P507" i="2"/>
  <c r="Q507" i="2"/>
  <c r="O513" i="2"/>
  <c r="P513" i="2"/>
  <c r="Q513" i="2"/>
  <c r="O519" i="2"/>
  <c r="P519" i="2"/>
  <c r="Q519" i="2"/>
  <c r="O522" i="2"/>
  <c r="P522" i="2"/>
  <c r="Q522" i="2"/>
  <c r="O527" i="2"/>
  <c r="P527" i="2"/>
  <c r="Q527" i="2"/>
  <c r="O534" i="2"/>
  <c r="P534" i="2"/>
  <c r="Q534" i="2"/>
  <c r="O542" i="2"/>
  <c r="P542" i="2"/>
  <c r="Q542" i="2"/>
  <c r="O547" i="2"/>
  <c r="P547" i="2"/>
  <c r="Q547" i="2"/>
  <c r="O553" i="2"/>
  <c r="P553" i="2"/>
  <c r="Q553" i="2"/>
  <c r="O561" i="2"/>
  <c r="P561" i="2"/>
  <c r="Q561" i="2"/>
  <c r="P564" i="2"/>
  <c r="Q564" i="2"/>
  <c r="O569" i="2"/>
  <c r="P569" i="2"/>
  <c r="Q569" i="2"/>
  <c r="O572" i="2"/>
  <c r="P572" i="2"/>
  <c r="Q572" i="2"/>
  <c r="O575" i="2"/>
  <c r="P575" i="2"/>
  <c r="Q575" i="2"/>
  <c r="O579" i="2"/>
  <c r="P579" i="2"/>
  <c r="Q579" i="2"/>
  <c r="O585" i="2"/>
  <c r="P585" i="2"/>
  <c r="Q585" i="2"/>
  <c r="O591" i="2"/>
  <c r="P591" i="2"/>
  <c r="Q591" i="2"/>
  <c r="O599" i="2"/>
  <c r="P599" i="2"/>
  <c r="Q599" i="2"/>
  <c r="P603" i="2"/>
  <c r="Q603" i="2"/>
  <c r="O605" i="2"/>
  <c r="P605" i="2"/>
  <c r="Q605" i="2"/>
  <c r="O608" i="2"/>
  <c r="P608" i="2"/>
  <c r="Q608" i="2"/>
  <c r="O611" i="2"/>
  <c r="P611" i="2"/>
  <c r="Q611" i="2"/>
  <c r="O620" i="2"/>
  <c r="P620" i="2"/>
  <c r="Q620" i="2"/>
  <c r="O627" i="2"/>
  <c r="P627" i="2"/>
  <c r="Q627" i="2"/>
  <c r="O630" i="2"/>
  <c r="P630" i="2"/>
  <c r="Q630" i="2"/>
  <c r="O638" i="2"/>
  <c r="P638" i="2"/>
  <c r="Q638" i="2"/>
  <c r="O644" i="2"/>
  <c r="P644" i="2"/>
  <c r="Q644" i="2"/>
  <c r="O646" i="2"/>
  <c r="P646" i="2"/>
  <c r="Q646" i="2"/>
  <c r="O649" i="2"/>
  <c r="P649" i="2"/>
  <c r="Q649" i="2"/>
  <c r="O651" i="2"/>
  <c r="P651" i="2"/>
  <c r="Q651" i="2"/>
  <c r="O653" i="2"/>
  <c r="P653" i="2"/>
  <c r="Q653" i="2"/>
  <c r="O657" i="2"/>
  <c r="P657" i="2"/>
  <c r="Q657" i="2"/>
  <c r="O659" i="2"/>
  <c r="P659" i="2"/>
  <c r="Q659" i="2"/>
  <c r="O663" i="2"/>
  <c r="P663" i="2"/>
  <c r="Q663" i="2"/>
  <c r="O669" i="2"/>
  <c r="P669" i="2"/>
  <c r="Q669" i="2"/>
  <c r="O674" i="2"/>
  <c r="P674" i="2"/>
  <c r="Q674" i="2"/>
  <c r="O679" i="2"/>
  <c r="P679" i="2"/>
  <c r="Q679" i="2"/>
  <c r="O684" i="2"/>
  <c r="P684" i="2"/>
  <c r="Q684" i="2"/>
  <c r="O688" i="2"/>
  <c r="P688" i="2"/>
  <c r="Q688" i="2"/>
  <c r="O692" i="2"/>
  <c r="P692" i="2"/>
  <c r="Q692" i="2"/>
  <c r="O694" i="2"/>
  <c r="P694" i="2"/>
  <c r="Q694" i="2"/>
  <c r="P697" i="2"/>
  <c r="Q697" i="2"/>
  <c r="O701" i="2"/>
  <c r="P701" i="2"/>
  <c r="Q701" i="2"/>
  <c r="O705" i="2"/>
  <c r="P705" i="2"/>
  <c r="Q705" i="2"/>
  <c r="O711" i="2"/>
  <c r="P711" i="2"/>
  <c r="Q711" i="2"/>
  <c r="O713" i="2"/>
  <c r="P713" i="2"/>
  <c r="Q713" i="2"/>
  <c r="O716" i="2"/>
  <c r="P716" i="2"/>
  <c r="Q716" i="2"/>
  <c r="O718" i="2"/>
  <c r="P718" i="2"/>
  <c r="Q718" i="2"/>
  <c r="O720" i="2"/>
  <c r="P720" i="2"/>
  <c r="Q720" i="2"/>
  <c r="O723" i="2"/>
  <c r="P723" i="2"/>
  <c r="Q723" i="2"/>
  <c r="P724" i="2"/>
  <c r="Q724" i="2"/>
  <c r="O726" i="2"/>
  <c r="P726" i="2"/>
  <c r="Q726" i="2"/>
  <c r="O728" i="2"/>
  <c r="P728" i="2"/>
  <c r="Q728" i="2"/>
  <c r="O731" i="2"/>
  <c r="P731" i="2"/>
  <c r="Q731" i="2"/>
  <c r="O736" i="2"/>
  <c r="P736" i="2"/>
  <c r="Q736" i="2"/>
  <c r="O743" i="2"/>
  <c r="P743" i="2"/>
  <c r="Q743" i="2"/>
  <c r="O749" i="2"/>
  <c r="P749" i="2"/>
  <c r="Q749" i="2"/>
  <c r="O751" i="2"/>
  <c r="P751" i="2"/>
  <c r="Q751" i="2"/>
  <c r="O755" i="2"/>
  <c r="P755" i="2"/>
  <c r="Q755" i="2"/>
  <c r="O762" i="2"/>
  <c r="P762" i="2"/>
  <c r="Q762" i="2"/>
  <c r="O768" i="2"/>
  <c r="P768" i="2"/>
  <c r="Q768" i="2"/>
  <c r="O771" i="2"/>
  <c r="P771" i="2"/>
  <c r="Q771" i="2"/>
  <c r="O781" i="2"/>
  <c r="P781" i="2"/>
  <c r="Q781" i="2"/>
  <c r="O787" i="2"/>
  <c r="P787" i="2"/>
  <c r="Q787" i="2"/>
  <c r="O790" i="2"/>
  <c r="P790" i="2"/>
  <c r="Q790" i="2"/>
  <c r="O792" i="2"/>
  <c r="P792" i="2"/>
  <c r="Q792" i="2"/>
  <c r="O801" i="2"/>
  <c r="P801" i="2"/>
  <c r="Q801" i="2"/>
  <c r="O804" i="2"/>
  <c r="P804" i="2"/>
  <c r="Q804" i="2"/>
  <c r="O809" i="2"/>
  <c r="P809" i="2"/>
  <c r="Q809" i="2"/>
  <c r="O811" i="2"/>
  <c r="P811" i="2"/>
  <c r="Q811" i="2"/>
  <c r="O818" i="2"/>
  <c r="P818" i="2"/>
  <c r="Q818" i="2"/>
  <c r="O820" i="2"/>
  <c r="P820" i="2"/>
  <c r="Q820" i="2"/>
  <c r="O824" i="2"/>
  <c r="P824" i="2"/>
  <c r="Q824" i="2"/>
  <c r="O832" i="2"/>
  <c r="P832" i="2"/>
  <c r="Q832" i="2"/>
  <c r="P836" i="2"/>
  <c r="Q836" i="2"/>
  <c r="O838" i="2"/>
  <c r="P838" i="2"/>
  <c r="Q838" i="2"/>
  <c r="O840" i="2"/>
  <c r="P840" i="2"/>
  <c r="Q840" i="2"/>
  <c r="O844" i="2"/>
  <c r="P844" i="2"/>
  <c r="Q844" i="2"/>
  <c r="O849" i="2"/>
  <c r="P849" i="2"/>
  <c r="Q849" i="2"/>
  <c r="O851" i="2"/>
  <c r="P851" i="2"/>
  <c r="Q851" i="2"/>
  <c r="O855" i="2"/>
  <c r="P855" i="2"/>
  <c r="Q855" i="2"/>
  <c r="P856" i="2"/>
  <c r="Q856" i="2"/>
  <c r="M17" i="4"/>
  <c r="N17" i="4"/>
  <c r="O17" i="4"/>
  <c r="M20" i="4"/>
  <c r="N20" i="4"/>
  <c r="O20" i="4"/>
  <c r="M23" i="4"/>
  <c r="N23" i="4"/>
  <c r="O23" i="4"/>
  <c r="N26" i="4"/>
  <c r="O26" i="4"/>
  <c r="M28" i="4"/>
  <c r="N28" i="4"/>
  <c r="O28" i="4"/>
  <c r="M31" i="4"/>
  <c r="N31" i="4"/>
  <c r="O31" i="4"/>
  <c r="M34" i="4"/>
  <c r="N34" i="4"/>
  <c r="O34" i="4"/>
  <c r="M37" i="4"/>
  <c r="N37" i="4"/>
  <c r="O37" i="4"/>
  <c r="M40" i="4"/>
  <c r="N40" i="4"/>
  <c r="O40" i="4"/>
  <c r="M48" i="4"/>
  <c r="N48" i="4"/>
  <c r="O48" i="4"/>
  <c r="M51" i="4"/>
  <c r="N51" i="4"/>
  <c r="O51" i="4"/>
  <c r="M53" i="4"/>
  <c r="N53" i="4"/>
  <c r="O53" i="4"/>
  <c r="M55" i="4"/>
  <c r="N55" i="4"/>
  <c r="O55" i="4"/>
  <c r="M58" i="4"/>
  <c r="N58" i="4"/>
  <c r="O58" i="4"/>
  <c r="M60" i="4"/>
  <c r="N60" i="4"/>
  <c r="O60" i="4"/>
  <c r="M62" i="4"/>
  <c r="N62" i="4"/>
  <c r="O62" i="4"/>
  <c r="M68" i="4"/>
  <c r="N68" i="4"/>
  <c r="O68" i="4"/>
  <c r="M71" i="4"/>
  <c r="N71" i="4"/>
  <c r="O71" i="4"/>
  <c r="M74" i="4"/>
  <c r="N74" i="4"/>
  <c r="O74" i="4"/>
  <c r="M77" i="4"/>
  <c r="N77" i="4"/>
  <c r="O77" i="4"/>
  <c r="M80" i="4"/>
  <c r="N80" i="4"/>
  <c r="O80" i="4"/>
  <c r="M88" i="4"/>
  <c r="N88" i="4"/>
  <c r="O88" i="4"/>
  <c r="N89" i="4"/>
  <c r="O89" i="4"/>
  <c r="N90" i="4"/>
  <c r="O90" i="4"/>
  <c r="M91" i="4"/>
  <c r="N91" i="4"/>
  <c r="O91" i="4"/>
  <c r="M94" i="4"/>
  <c r="N94" i="4"/>
  <c r="O94" i="4"/>
  <c r="M99" i="4"/>
  <c r="N99" i="4"/>
  <c r="O99" i="4"/>
  <c r="M104" i="4"/>
  <c r="N104" i="4"/>
  <c r="O104" i="4"/>
  <c r="M107" i="4"/>
  <c r="N107" i="4"/>
  <c r="O107" i="4"/>
  <c r="M114" i="4"/>
  <c r="N114" i="4"/>
  <c r="O114" i="4"/>
  <c r="M118" i="4"/>
  <c r="N118" i="4"/>
  <c r="O118" i="4"/>
  <c r="M120" i="4"/>
  <c r="N120" i="4"/>
  <c r="O120" i="4"/>
  <c r="M123" i="4"/>
  <c r="N123" i="4"/>
  <c r="O123" i="4"/>
  <c r="M126" i="4"/>
  <c r="N126" i="4"/>
  <c r="O126" i="4"/>
  <c r="M129" i="4"/>
  <c r="N129" i="4"/>
  <c r="O129" i="4"/>
  <c r="M132" i="4"/>
  <c r="N132" i="4"/>
  <c r="O132" i="4"/>
  <c r="N133" i="4"/>
  <c r="O133" i="4"/>
  <c r="N134" i="4"/>
  <c r="O134" i="4"/>
  <c r="M135" i="4"/>
  <c r="N135" i="4"/>
  <c r="O135" i="4"/>
  <c r="M138" i="4"/>
  <c r="N138" i="4"/>
  <c r="O138" i="4"/>
  <c r="M145" i="4"/>
  <c r="N145" i="4"/>
  <c r="O145" i="4"/>
  <c r="M148" i="4"/>
  <c r="N148" i="4"/>
  <c r="O148" i="4"/>
  <c r="M155" i="4"/>
  <c r="N155" i="4"/>
  <c r="O155" i="4"/>
  <c r="M158" i="4"/>
  <c r="N158" i="4"/>
  <c r="O158" i="4"/>
  <c r="M161" i="4"/>
  <c r="N161" i="4"/>
  <c r="O161" i="4"/>
  <c r="M166" i="4"/>
  <c r="N166" i="4"/>
  <c r="O166" i="4"/>
  <c r="M171" i="4"/>
  <c r="N171" i="4"/>
  <c r="O171" i="4"/>
  <c r="N174" i="4"/>
  <c r="O174" i="4"/>
  <c r="M176" i="4"/>
  <c r="N176" i="4"/>
  <c r="O176" i="4"/>
  <c r="M178" i="4"/>
  <c r="N178" i="4"/>
  <c r="O178" i="4"/>
  <c r="M180" i="4"/>
  <c r="N180" i="4"/>
  <c r="O180" i="4"/>
  <c r="M181" i="4"/>
  <c r="N181" i="4"/>
  <c r="O181" i="4"/>
  <c r="M182" i="4"/>
  <c r="N182" i="4"/>
  <c r="O182" i="4"/>
  <c r="M183" i="4"/>
  <c r="N183" i="4"/>
  <c r="O183" i="4"/>
  <c r="M184" i="4"/>
  <c r="N184" i="4"/>
  <c r="O184" i="4"/>
  <c r="M185" i="4"/>
  <c r="N185" i="4"/>
  <c r="O185" i="4"/>
  <c r="M188" i="4"/>
  <c r="N188" i="4"/>
  <c r="O188" i="4"/>
  <c r="M191" i="4"/>
  <c r="N191" i="4"/>
  <c r="O191" i="4"/>
  <c r="M194" i="4"/>
  <c r="N194" i="4"/>
  <c r="O194" i="4"/>
  <c r="M200" i="4"/>
  <c r="N200" i="4"/>
  <c r="O200" i="4"/>
  <c r="M202" i="4"/>
  <c r="N202" i="4"/>
  <c r="O202" i="4"/>
  <c r="M205" i="4"/>
  <c r="N205" i="4"/>
  <c r="O205" i="4"/>
  <c r="M208" i="4"/>
  <c r="N208" i="4"/>
  <c r="O208" i="4"/>
  <c r="M211" i="4"/>
  <c r="N211" i="4"/>
  <c r="O211" i="4"/>
  <c r="M214" i="4"/>
  <c r="N214" i="4"/>
  <c r="O214" i="4"/>
  <c r="M217" i="4"/>
  <c r="N217" i="4"/>
  <c r="O217" i="4"/>
  <c r="M220" i="4"/>
  <c r="N220" i="4"/>
  <c r="O220" i="4"/>
  <c r="M223" i="4"/>
  <c r="N223" i="4"/>
  <c r="O223" i="4"/>
  <c r="M226" i="4"/>
  <c r="N226" i="4"/>
  <c r="O226" i="4"/>
  <c r="M229" i="4"/>
  <c r="N229" i="4"/>
  <c r="O229" i="4"/>
  <c r="M232" i="4"/>
  <c r="N232" i="4"/>
  <c r="O232" i="4"/>
  <c r="M235" i="4"/>
  <c r="N235" i="4"/>
  <c r="O235" i="4"/>
  <c r="M241" i="4"/>
  <c r="N241" i="4"/>
  <c r="O241" i="4"/>
  <c r="M245" i="4"/>
  <c r="N245" i="4"/>
  <c r="O245" i="4"/>
  <c r="M257" i="4"/>
  <c r="N257" i="4"/>
  <c r="O257" i="4"/>
  <c r="M258" i="4"/>
  <c r="N258" i="4"/>
  <c r="O258" i="4"/>
  <c r="M259" i="4"/>
  <c r="N259" i="4"/>
  <c r="O259" i="4"/>
  <c r="M260" i="4"/>
  <c r="N260" i="4"/>
  <c r="O260" i="4"/>
  <c r="M265" i="4"/>
  <c r="N265" i="4"/>
  <c r="O265" i="4"/>
  <c r="M270" i="4"/>
  <c r="N270" i="4"/>
  <c r="O270" i="4"/>
  <c r="M275" i="4"/>
  <c r="N275" i="4"/>
  <c r="O275" i="4"/>
  <c r="M278" i="4"/>
  <c r="N278" i="4"/>
  <c r="O278" i="4"/>
  <c r="M281" i="4"/>
  <c r="N281" i="4"/>
  <c r="O281" i="4"/>
  <c r="M284" i="4"/>
  <c r="N284" i="4"/>
  <c r="O284" i="4"/>
  <c r="M290" i="4"/>
  <c r="N290" i="4"/>
  <c r="O290" i="4"/>
  <c r="M293" i="4"/>
  <c r="N293" i="4"/>
  <c r="O293" i="4"/>
  <c r="M296" i="4"/>
  <c r="N296" i="4"/>
  <c r="O296" i="4"/>
  <c r="M299" i="4"/>
  <c r="N299" i="4"/>
  <c r="O299" i="4"/>
  <c r="M302" i="4"/>
  <c r="N302" i="4"/>
  <c r="O302" i="4"/>
  <c r="M310" i="4"/>
  <c r="N310" i="4"/>
  <c r="O310" i="4"/>
  <c r="M313" i="4"/>
  <c r="N313" i="4"/>
  <c r="O313" i="4"/>
  <c r="M317" i="4"/>
  <c r="N317" i="4"/>
  <c r="O317" i="4"/>
  <c r="M320" i="4"/>
  <c r="N320" i="4"/>
  <c r="O320" i="4"/>
  <c r="M325" i="4"/>
  <c r="N325" i="4"/>
  <c r="O325" i="4"/>
  <c r="M327" i="4"/>
  <c r="N327" i="4"/>
  <c r="O327" i="4"/>
  <c r="M331" i="4"/>
  <c r="N331" i="4"/>
  <c r="O331" i="4"/>
  <c r="M335" i="4"/>
  <c r="N335" i="4"/>
  <c r="O335" i="4"/>
  <c r="M337" i="4"/>
  <c r="N337" i="4"/>
  <c r="O337" i="4"/>
  <c r="M341" i="4"/>
  <c r="N341" i="4"/>
  <c r="O341" i="4"/>
  <c r="M344" i="4"/>
  <c r="N344" i="4"/>
  <c r="O344" i="4"/>
  <c r="M345" i="4"/>
  <c r="N345" i="4"/>
  <c r="O345" i="4"/>
  <c r="M346" i="4"/>
  <c r="N346" i="4"/>
  <c r="O346" i="4"/>
  <c r="M347" i="4"/>
  <c r="N347" i="4"/>
  <c r="O347" i="4"/>
  <c r="M350" i="4"/>
  <c r="N350" i="4"/>
  <c r="O350" i="4"/>
  <c r="M352" i="4"/>
  <c r="N352" i="4"/>
  <c r="O352" i="4"/>
  <c r="M361" i="4"/>
  <c r="N361" i="4"/>
  <c r="O361" i="4"/>
  <c r="M364" i="4"/>
  <c r="N364" i="4"/>
  <c r="O364" i="4"/>
  <c r="M367" i="4"/>
  <c r="N367" i="4"/>
  <c r="O367" i="4"/>
  <c r="M370" i="4"/>
  <c r="N370" i="4"/>
  <c r="O370" i="4"/>
  <c r="M373" i="4"/>
  <c r="N373" i="4"/>
  <c r="O373" i="4"/>
  <c r="M377" i="4"/>
  <c r="N377" i="4"/>
  <c r="O377" i="4"/>
  <c r="M380" i="4"/>
  <c r="N380" i="4"/>
  <c r="O380" i="4"/>
  <c r="M383" i="4"/>
  <c r="N383" i="4"/>
  <c r="O383" i="4"/>
  <c r="M386" i="4"/>
  <c r="N386" i="4"/>
  <c r="O386" i="4"/>
  <c r="M390" i="4"/>
  <c r="N390" i="4"/>
  <c r="O390" i="4"/>
  <c r="M392" i="4"/>
  <c r="N392" i="4"/>
  <c r="O392" i="4"/>
  <c r="M395" i="4"/>
  <c r="N395" i="4"/>
  <c r="O395" i="4"/>
  <c r="M397" i="4"/>
  <c r="N397" i="4"/>
  <c r="O397" i="4"/>
  <c r="M399" i="4"/>
  <c r="N399" i="4"/>
  <c r="O399" i="4"/>
  <c r="M402" i="4"/>
  <c r="N402" i="4"/>
  <c r="O402" i="4"/>
  <c r="M405" i="4"/>
  <c r="N405" i="4"/>
  <c r="O405" i="4"/>
  <c r="M407" i="4"/>
  <c r="N407" i="4"/>
  <c r="O407" i="4"/>
  <c r="M410" i="4"/>
  <c r="N410" i="4"/>
  <c r="O410" i="4"/>
  <c r="M414" i="4"/>
  <c r="N414" i="4"/>
  <c r="O414" i="4"/>
  <c r="M417" i="4"/>
  <c r="N417" i="4"/>
  <c r="O417" i="4"/>
  <c r="M421" i="4"/>
  <c r="N421" i="4"/>
  <c r="O421" i="4"/>
  <c r="N422" i="4"/>
  <c r="O422" i="4"/>
  <c r="N423" i="4"/>
  <c r="O423" i="4"/>
  <c r="M424" i="4"/>
  <c r="N424" i="4"/>
  <c r="O424" i="4"/>
  <c r="N427" i="4"/>
  <c r="O427" i="4"/>
  <c r="N430" i="4"/>
  <c r="O430" i="4"/>
  <c r="M435" i="4"/>
  <c r="N435" i="4"/>
  <c r="O435" i="4"/>
  <c r="M439" i="4"/>
  <c r="N439" i="4"/>
  <c r="O439" i="4"/>
  <c r="M442" i="4"/>
  <c r="N442" i="4"/>
  <c r="O442" i="4"/>
  <c r="M444" i="4"/>
  <c r="N444" i="4"/>
  <c r="O444" i="4"/>
  <c r="M447" i="4"/>
  <c r="N447" i="4"/>
  <c r="O447" i="4"/>
  <c r="M449" i="4"/>
  <c r="N449" i="4"/>
  <c r="O449" i="4"/>
  <c r="M452" i="4"/>
  <c r="N452" i="4"/>
  <c r="O452" i="4"/>
  <c r="M454" i="4"/>
  <c r="N454" i="4"/>
  <c r="O454" i="4"/>
  <c r="M456" i="4"/>
  <c r="N456" i="4"/>
  <c r="O456" i="4"/>
  <c r="M459" i="4"/>
  <c r="N459" i="4"/>
  <c r="O459" i="4"/>
  <c r="M462" i="4"/>
  <c r="N462" i="4"/>
  <c r="O462" i="4"/>
  <c r="M466" i="4"/>
  <c r="N466" i="4"/>
  <c r="O466" i="4"/>
  <c r="M468" i="4"/>
  <c r="N468" i="4"/>
  <c r="O468" i="4"/>
  <c r="M471" i="4"/>
  <c r="N471" i="4"/>
  <c r="O471" i="4"/>
  <c r="M475" i="4"/>
  <c r="N475" i="4"/>
  <c r="O475" i="4"/>
  <c r="M479" i="4"/>
  <c r="N479" i="4"/>
  <c r="O479" i="4"/>
  <c r="M480" i="4"/>
  <c r="N480" i="4"/>
  <c r="O480" i="4"/>
  <c r="M481" i="4"/>
  <c r="N481" i="4"/>
  <c r="O481" i="4"/>
  <c r="M484" i="4"/>
  <c r="N484" i="4"/>
  <c r="O484" i="4"/>
  <c r="M488" i="4"/>
  <c r="N488" i="4"/>
  <c r="O488" i="4"/>
  <c r="M491" i="4"/>
  <c r="N491" i="4"/>
  <c r="O491" i="4"/>
  <c r="M494" i="4"/>
  <c r="N494" i="4"/>
  <c r="O494" i="4"/>
  <c r="M497" i="4"/>
  <c r="N497" i="4"/>
  <c r="O497" i="4"/>
  <c r="M499" i="4"/>
  <c r="N499" i="4"/>
  <c r="O499" i="4"/>
  <c r="M502" i="4"/>
  <c r="N502" i="4"/>
  <c r="O502" i="4"/>
  <c r="M505" i="4"/>
  <c r="N505" i="4"/>
  <c r="O505" i="4"/>
  <c r="M508" i="4"/>
  <c r="N508" i="4"/>
  <c r="O508" i="4"/>
  <c r="M511" i="4"/>
  <c r="N511" i="4"/>
  <c r="O511" i="4"/>
  <c r="N515" i="4"/>
  <c r="O515" i="4"/>
  <c r="M517" i="4"/>
  <c r="N517" i="4"/>
  <c r="O517" i="4"/>
  <c r="M520" i="4"/>
  <c r="N520" i="4"/>
  <c r="O520" i="4"/>
  <c r="M523" i="4"/>
  <c r="N523" i="4"/>
  <c r="O523" i="4"/>
  <c r="M532" i="4"/>
  <c r="N532" i="4"/>
  <c r="O532" i="4"/>
  <c r="M537" i="4"/>
  <c r="N537" i="4"/>
  <c r="O537" i="4"/>
  <c r="M541" i="4"/>
  <c r="N541" i="4"/>
  <c r="O541" i="4"/>
  <c r="M542" i="4"/>
  <c r="N542" i="4"/>
  <c r="O542" i="4"/>
  <c r="M543" i="4"/>
  <c r="N543" i="4"/>
  <c r="O543" i="4"/>
  <c r="M544" i="4"/>
  <c r="N544" i="4"/>
  <c r="O544" i="4"/>
  <c r="M545" i="4"/>
  <c r="N545" i="4"/>
  <c r="O545" i="4"/>
  <c r="M549" i="4"/>
  <c r="N549" i="4"/>
  <c r="O549" i="4"/>
  <c r="M553" i="4"/>
  <c r="N553" i="4"/>
  <c r="O553" i="4"/>
  <c r="M554" i="4"/>
  <c r="N554" i="4"/>
  <c r="O554" i="4"/>
  <c r="M555" i="4"/>
  <c r="N555" i="4"/>
  <c r="O555" i="4"/>
  <c r="M559" i="4"/>
  <c r="N559" i="4"/>
  <c r="O559" i="4"/>
  <c r="M567" i="4"/>
  <c r="N567" i="4"/>
  <c r="O567" i="4"/>
  <c r="M571" i="4"/>
  <c r="N571" i="4"/>
  <c r="O571" i="4"/>
  <c r="M574" i="4"/>
  <c r="N574" i="4"/>
  <c r="O574" i="4"/>
  <c r="N577" i="4"/>
  <c r="O577" i="4"/>
  <c r="M581" i="4"/>
  <c r="N581" i="4"/>
  <c r="O581" i="4"/>
  <c r="M585" i="4"/>
  <c r="N585" i="4"/>
  <c r="O585" i="4"/>
  <c r="M586" i="4"/>
  <c r="N586" i="4"/>
  <c r="O586" i="4"/>
  <c r="M587" i="4"/>
  <c r="N587" i="4"/>
  <c r="O587" i="4"/>
  <c r="N588" i="4"/>
  <c r="O588" i="4"/>
  <c r="L91" i="2" l="1"/>
  <c r="L77" i="2" s="1"/>
  <c r="I169" i="4"/>
  <c r="H169" i="4"/>
  <c r="G169" i="4"/>
  <c r="I170" i="4"/>
  <c r="O170" i="4" s="1"/>
  <c r="H170" i="4"/>
  <c r="N170" i="4" s="1"/>
  <c r="G170" i="4"/>
  <c r="M170" i="4" s="1"/>
  <c r="J447" i="2"/>
  <c r="P447" i="2" s="1"/>
  <c r="K447" i="2"/>
  <c r="Q447" i="2" s="1"/>
  <c r="I447" i="2"/>
  <c r="O447" i="2" s="1"/>
  <c r="K446" i="2"/>
  <c r="Q446" i="2" s="1"/>
  <c r="J446" i="2"/>
  <c r="P446" i="2" s="1"/>
  <c r="I446" i="2"/>
  <c r="H165" i="4"/>
  <c r="N165" i="4" s="1"/>
  <c r="I165" i="4"/>
  <c r="O165" i="4" s="1"/>
  <c r="G165" i="4"/>
  <c r="M165" i="4" s="1"/>
  <c r="I164" i="4"/>
  <c r="O164" i="4" s="1"/>
  <c r="H164" i="4"/>
  <c r="N164" i="4" s="1"/>
  <c r="G164" i="4"/>
  <c r="M164" i="4" s="1"/>
  <c r="K323" i="2"/>
  <c r="Q323" i="2" s="1"/>
  <c r="J323" i="2"/>
  <c r="P323" i="2" s="1"/>
  <c r="I323" i="2"/>
  <c r="O323" i="2" s="1"/>
  <c r="K322" i="2"/>
  <c r="Q322" i="2" s="1"/>
  <c r="J322" i="2"/>
  <c r="P322" i="2" s="1"/>
  <c r="I322" i="2"/>
  <c r="O322" i="2" s="1"/>
  <c r="G168" i="4" l="1"/>
  <c r="M169" i="4"/>
  <c r="H168" i="4"/>
  <c r="N169" i="4"/>
  <c r="I168" i="4"/>
  <c r="O169" i="4"/>
  <c r="I445" i="2"/>
  <c r="I444" i="2" s="1"/>
  <c r="O444" i="2" s="1"/>
  <c r="O446" i="2"/>
  <c r="G465" i="4"/>
  <c r="M465" i="4" s="1"/>
  <c r="H467" i="4"/>
  <c r="N467" i="4" s="1"/>
  <c r="I467" i="4"/>
  <c r="O467" i="4" s="1"/>
  <c r="G467" i="4"/>
  <c r="M467" i="4" s="1"/>
  <c r="J693" i="2"/>
  <c r="P693" i="2" s="1"/>
  <c r="K693" i="2"/>
  <c r="Q693" i="2" s="1"/>
  <c r="I693" i="2"/>
  <c r="O693" i="2" s="1"/>
  <c r="H167" i="4" l="1"/>
  <c r="N167" i="4" s="1"/>
  <c r="N168" i="4"/>
  <c r="I167" i="4"/>
  <c r="O167" i="4" s="1"/>
  <c r="O168" i="4"/>
  <c r="G167" i="4"/>
  <c r="M167" i="4" s="1"/>
  <c r="M168" i="4"/>
  <c r="O445" i="2"/>
  <c r="G464" i="4"/>
  <c r="M464" i="4" s="1"/>
  <c r="I817" i="2"/>
  <c r="O817" i="2" s="1"/>
  <c r="K521" i="2"/>
  <c r="Q521" i="2" s="1"/>
  <c r="Q495" i="2" l="1"/>
  <c r="G577" i="4" l="1"/>
  <c r="M577" i="4" s="1"/>
  <c r="O495" i="2"/>
  <c r="J371" i="2"/>
  <c r="K371" i="2"/>
  <c r="I371" i="2"/>
  <c r="I370" i="2" l="1"/>
  <c r="O371" i="2"/>
  <c r="K370" i="2"/>
  <c r="Q371" i="2"/>
  <c r="J370" i="2"/>
  <c r="P371" i="2"/>
  <c r="I558" i="4"/>
  <c r="H558" i="4"/>
  <c r="G558" i="4"/>
  <c r="I584" i="4"/>
  <c r="H584" i="4"/>
  <c r="G584" i="4"/>
  <c r="G430" i="4"/>
  <c r="I429" i="4"/>
  <c r="H429" i="4"/>
  <c r="G427" i="4"/>
  <c r="I426" i="4"/>
  <c r="H426" i="4"/>
  <c r="I234" i="4"/>
  <c r="H234" i="4"/>
  <c r="G234" i="4"/>
  <c r="I154" i="4"/>
  <c r="H154" i="4"/>
  <c r="G154" i="4"/>
  <c r="I177" i="4"/>
  <c r="O177" i="4" s="1"/>
  <c r="H177" i="4"/>
  <c r="N177" i="4" s="1"/>
  <c r="G177" i="4"/>
  <c r="M177" i="4" s="1"/>
  <c r="I175" i="4"/>
  <c r="O175" i="4" s="1"/>
  <c r="H175" i="4"/>
  <c r="N175" i="4" s="1"/>
  <c r="G175" i="4"/>
  <c r="M175" i="4" s="1"/>
  <c r="G174" i="4"/>
  <c r="I173" i="4"/>
  <c r="O173" i="4" s="1"/>
  <c r="H173" i="4"/>
  <c r="N173" i="4" s="1"/>
  <c r="I201" i="4"/>
  <c r="O201" i="4" s="1"/>
  <c r="H201" i="4"/>
  <c r="N201" i="4" s="1"/>
  <c r="G201" i="4"/>
  <c r="M201" i="4" s="1"/>
  <c r="I199" i="4"/>
  <c r="O199" i="4" s="1"/>
  <c r="H199" i="4"/>
  <c r="N199" i="4" s="1"/>
  <c r="G199" i="4"/>
  <c r="M199" i="4" s="1"/>
  <c r="I244" i="4"/>
  <c r="H244" i="4"/>
  <c r="G244" i="4"/>
  <c r="H190" i="4"/>
  <c r="I190" i="4"/>
  <c r="G190" i="4"/>
  <c r="I516" i="4"/>
  <c r="O516" i="4" s="1"/>
  <c r="H516" i="4"/>
  <c r="N516" i="4" s="1"/>
  <c r="G516" i="4"/>
  <c r="M516" i="4" s="1"/>
  <c r="G515" i="4"/>
  <c r="M515" i="4" s="1"/>
  <c r="I501" i="4"/>
  <c r="H501" i="4"/>
  <c r="G501" i="4"/>
  <c r="I448" i="4"/>
  <c r="O448" i="4" s="1"/>
  <c r="H448" i="4"/>
  <c r="N448" i="4" s="1"/>
  <c r="G448" i="4"/>
  <c r="M448" i="4" s="1"/>
  <c r="I455" i="4"/>
  <c r="O455" i="4" s="1"/>
  <c r="H455" i="4"/>
  <c r="N455" i="4" s="1"/>
  <c r="G455" i="4"/>
  <c r="M455" i="4" s="1"/>
  <c r="I453" i="4"/>
  <c r="O453" i="4" s="1"/>
  <c r="H453" i="4"/>
  <c r="N453" i="4" s="1"/>
  <c r="G453" i="4"/>
  <c r="M453" i="4" s="1"/>
  <c r="I443" i="4"/>
  <c r="O443" i="4" s="1"/>
  <c r="H443" i="4"/>
  <c r="N443" i="4" s="1"/>
  <c r="G443" i="4"/>
  <c r="M443" i="4" s="1"/>
  <c r="I406" i="4"/>
  <c r="O406" i="4" s="1"/>
  <c r="H406" i="4"/>
  <c r="N406" i="4" s="1"/>
  <c r="G406" i="4"/>
  <c r="M406" i="4" s="1"/>
  <c r="I404" i="4"/>
  <c r="O404" i="4" s="1"/>
  <c r="H404" i="4"/>
  <c r="N404" i="4" s="1"/>
  <c r="G404" i="4"/>
  <c r="M404" i="4" s="1"/>
  <c r="I401" i="4"/>
  <c r="O401" i="4" s="1"/>
  <c r="H401" i="4"/>
  <c r="N401" i="4" s="1"/>
  <c r="G401" i="4"/>
  <c r="M401" i="4" s="1"/>
  <c r="I398" i="4"/>
  <c r="O398" i="4" s="1"/>
  <c r="H398" i="4"/>
  <c r="N398" i="4" s="1"/>
  <c r="G398" i="4"/>
  <c r="M398" i="4" s="1"/>
  <c r="I396" i="4"/>
  <c r="O396" i="4" s="1"/>
  <c r="H396" i="4"/>
  <c r="N396" i="4" s="1"/>
  <c r="G396" i="4"/>
  <c r="M396" i="4" s="1"/>
  <c r="I394" i="4"/>
  <c r="O394" i="4" s="1"/>
  <c r="H394" i="4"/>
  <c r="N394" i="4" s="1"/>
  <c r="G394" i="4"/>
  <c r="M394" i="4" s="1"/>
  <c r="I391" i="4"/>
  <c r="O391" i="4" s="1"/>
  <c r="H391" i="4"/>
  <c r="N391" i="4" s="1"/>
  <c r="G391" i="4"/>
  <c r="M391" i="4" s="1"/>
  <c r="I389" i="4"/>
  <c r="O389" i="4" s="1"/>
  <c r="H389" i="4"/>
  <c r="N389" i="4" s="1"/>
  <c r="G389" i="4"/>
  <c r="M389" i="4" s="1"/>
  <c r="I382" i="4"/>
  <c r="H382" i="4"/>
  <c r="G382" i="4"/>
  <c r="I379" i="4"/>
  <c r="H379" i="4"/>
  <c r="G379" i="4"/>
  <c r="I385" i="4"/>
  <c r="H385" i="4"/>
  <c r="G385" i="4"/>
  <c r="I376" i="4"/>
  <c r="H376" i="4"/>
  <c r="G376" i="4"/>
  <c r="I363" i="4"/>
  <c r="H363" i="4"/>
  <c r="G363" i="4"/>
  <c r="I351" i="4"/>
  <c r="O351" i="4" s="1"/>
  <c r="H351" i="4"/>
  <c r="N351" i="4" s="1"/>
  <c r="G351" i="4"/>
  <c r="M351" i="4" s="1"/>
  <c r="I349" i="4"/>
  <c r="O349" i="4" s="1"/>
  <c r="H349" i="4"/>
  <c r="N349" i="4" s="1"/>
  <c r="G349" i="4"/>
  <c r="M349" i="4" s="1"/>
  <c r="I340" i="4"/>
  <c r="H340" i="4"/>
  <c r="G340" i="4"/>
  <c r="I369" i="4"/>
  <c r="H369" i="4"/>
  <c r="G369" i="4"/>
  <c r="I366" i="4"/>
  <c r="H366" i="4"/>
  <c r="G366" i="4"/>
  <c r="I372" i="4"/>
  <c r="H372" i="4"/>
  <c r="G372" i="4"/>
  <c r="I343" i="4"/>
  <c r="H343" i="4"/>
  <c r="G343" i="4"/>
  <c r="I269" i="4"/>
  <c r="O269" i="4" s="1"/>
  <c r="H269" i="4"/>
  <c r="N269" i="4" s="1"/>
  <c r="G269" i="4"/>
  <c r="M269" i="4" s="1"/>
  <c r="I268" i="4"/>
  <c r="H268" i="4"/>
  <c r="G268" i="4"/>
  <c r="I280" i="4"/>
  <c r="H280" i="4"/>
  <c r="G280" i="4"/>
  <c r="I277" i="4"/>
  <c r="H277" i="4"/>
  <c r="G277" i="4"/>
  <c r="I264" i="4"/>
  <c r="H264" i="4"/>
  <c r="G264" i="4"/>
  <c r="I61" i="4"/>
  <c r="O61" i="4" s="1"/>
  <c r="H61" i="4"/>
  <c r="N61" i="4" s="1"/>
  <c r="G61" i="4"/>
  <c r="M61" i="4" s="1"/>
  <c r="I57" i="4"/>
  <c r="O57" i="4" s="1"/>
  <c r="H57" i="4"/>
  <c r="N57" i="4" s="1"/>
  <c r="G57" i="4"/>
  <c r="M57" i="4" s="1"/>
  <c r="J159" i="2"/>
  <c r="K159" i="2"/>
  <c r="I159" i="2"/>
  <c r="K162" i="2"/>
  <c r="J162" i="2"/>
  <c r="I162" i="2"/>
  <c r="G27" i="4"/>
  <c r="M27" i="4" s="1"/>
  <c r="G26" i="4"/>
  <c r="I25" i="4"/>
  <c r="O25" i="4" s="1"/>
  <c r="H25" i="4"/>
  <c r="N25" i="4" s="1"/>
  <c r="I54" i="4"/>
  <c r="O54" i="4" s="1"/>
  <c r="H54" i="4"/>
  <c r="N54" i="4" s="1"/>
  <c r="G54" i="4"/>
  <c r="M54" i="4" s="1"/>
  <c r="I52" i="4"/>
  <c r="O52" i="4" s="1"/>
  <c r="H52" i="4"/>
  <c r="N52" i="4" s="1"/>
  <c r="G52" i="4"/>
  <c r="M52" i="4" s="1"/>
  <c r="I50" i="4"/>
  <c r="O50" i="4" s="1"/>
  <c r="H50" i="4"/>
  <c r="N50" i="4" s="1"/>
  <c r="G50" i="4"/>
  <c r="M50" i="4" s="1"/>
  <c r="I27" i="4"/>
  <c r="O27" i="4" s="1"/>
  <c r="H27" i="4"/>
  <c r="N27" i="4" s="1"/>
  <c r="J506" i="2"/>
  <c r="K506" i="2"/>
  <c r="I506" i="2"/>
  <c r="G381" i="4" l="1"/>
  <c r="M381" i="4" s="1"/>
  <c r="M382" i="4"/>
  <c r="G173" i="4"/>
  <c r="M173" i="4" s="1"/>
  <c r="M174" i="4"/>
  <c r="H583" i="4"/>
  <c r="N584" i="4"/>
  <c r="G365" i="4"/>
  <c r="M365" i="4" s="1"/>
  <c r="M366" i="4"/>
  <c r="G243" i="4"/>
  <c r="M244" i="4"/>
  <c r="G25" i="4"/>
  <c r="M25" i="4" s="1"/>
  <c r="M26" i="4"/>
  <c r="G276" i="4"/>
  <c r="M276" i="4" s="1"/>
  <c r="M277" i="4"/>
  <c r="I267" i="4"/>
  <c r="O267" i="4" s="1"/>
  <c r="O268" i="4"/>
  <c r="G339" i="4"/>
  <c r="M339" i="4" s="1"/>
  <c r="M340" i="4"/>
  <c r="G375" i="4"/>
  <c r="M375" i="4" s="1"/>
  <c r="M376" i="4"/>
  <c r="G500" i="4"/>
  <c r="M500" i="4" s="1"/>
  <c r="M501" i="4"/>
  <c r="G153" i="4"/>
  <c r="M153" i="4" s="1"/>
  <c r="M154" i="4"/>
  <c r="G426" i="4"/>
  <c r="M427" i="4"/>
  <c r="G583" i="4"/>
  <c r="M584" i="4"/>
  <c r="H557" i="4"/>
  <c r="N558" i="4"/>
  <c r="G368" i="4"/>
  <c r="M368" i="4" s="1"/>
  <c r="M369" i="4"/>
  <c r="G362" i="4"/>
  <c r="M362" i="4" s="1"/>
  <c r="M363" i="4"/>
  <c r="I557" i="4"/>
  <c r="O558" i="4"/>
  <c r="G267" i="4"/>
  <c r="M267" i="4" s="1"/>
  <c r="M268" i="4"/>
  <c r="G378" i="4"/>
  <c r="M378" i="4" s="1"/>
  <c r="M379" i="4"/>
  <c r="I583" i="4"/>
  <c r="O584" i="4"/>
  <c r="G279" i="4"/>
  <c r="M279" i="4" s="1"/>
  <c r="M280" i="4"/>
  <c r="H267" i="4"/>
  <c r="N267" i="4" s="1"/>
  <c r="N268" i="4"/>
  <c r="G384" i="4"/>
  <c r="M384" i="4" s="1"/>
  <c r="M385" i="4"/>
  <c r="G189" i="4"/>
  <c r="M189" i="4" s="1"/>
  <c r="M190" i="4"/>
  <c r="G233" i="4"/>
  <c r="M233" i="4" s="1"/>
  <c r="M234" i="4"/>
  <c r="G429" i="4"/>
  <c r="M430" i="4"/>
  <c r="G557" i="4"/>
  <c r="M558" i="4"/>
  <c r="I342" i="4"/>
  <c r="O342" i="4" s="1"/>
  <c r="O343" i="4"/>
  <c r="H368" i="4"/>
  <c r="N368" i="4" s="1"/>
  <c r="N369" i="4"/>
  <c r="H362" i="4"/>
  <c r="N362" i="4" s="1"/>
  <c r="N363" i="4"/>
  <c r="H381" i="4"/>
  <c r="N381" i="4" s="1"/>
  <c r="N382" i="4"/>
  <c r="I500" i="4"/>
  <c r="O500" i="4" s="1"/>
  <c r="O501" i="4"/>
  <c r="H425" i="4"/>
  <c r="N425" i="4" s="1"/>
  <c r="N426" i="4"/>
  <c r="I428" i="4"/>
  <c r="O428" i="4" s="1"/>
  <c r="O429" i="4"/>
  <c r="G342" i="4"/>
  <c r="M342" i="4" s="1"/>
  <c r="M343" i="4"/>
  <c r="H371" i="4"/>
  <c r="N371" i="4" s="1"/>
  <c r="N372" i="4"/>
  <c r="I365" i="4"/>
  <c r="O365" i="4" s="1"/>
  <c r="O366" i="4"/>
  <c r="H384" i="4"/>
  <c r="N384" i="4" s="1"/>
  <c r="N385" i="4"/>
  <c r="I378" i="4"/>
  <c r="O378" i="4" s="1"/>
  <c r="O379" i="4"/>
  <c r="H342" i="4"/>
  <c r="N342" i="4" s="1"/>
  <c r="N343" i="4"/>
  <c r="I371" i="4"/>
  <c r="O371" i="4" s="1"/>
  <c r="O372" i="4"/>
  <c r="H339" i="4"/>
  <c r="N339" i="4" s="1"/>
  <c r="N340" i="4"/>
  <c r="H375" i="4"/>
  <c r="N375" i="4" s="1"/>
  <c r="N376" i="4"/>
  <c r="I384" i="4"/>
  <c r="O384" i="4" s="1"/>
  <c r="O385" i="4"/>
  <c r="H500" i="4"/>
  <c r="N500" i="4" s="1"/>
  <c r="N501" i="4"/>
  <c r="H428" i="4"/>
  <c r="N428" i="4" s="1"/>
  <c r="N429" i="4"/>
  <c r="I339" i="4"/>
  <c r="O339" i="4" s="1"/>
  <c r="O340" i="4"/>
  <c r="I375" i="4"/>
  <c r="O375" i="4" s="1"/>
  <c r="O376" i="4"/>
  <c r="G371" i="4"/>
  <c r="M371" i="4" s="1"/>
  <c r="M372" i="4"/>
  <c r="H365" i="4"/>
  <c r="N365" i="4" s="1"/>
  <c r="N366" i="4"/>
  <c r="I368" i="4"/>
  <c r="O368" i="4" s="1"/>
  <c r="O369" i="4"/>
  <c r="I362" i="4"/>
  <c r="O362" i="4" s="1"/>
  <c r="O363" i="4"/>
  <c r="H378" i="4"/>
  <c r="N378" i="4" s="1"/>
  <c r="N379" i="4"/>
  <c r="I381" i="4"/>
  <c r="O381" i="4" s="1"/>
  <c r="O382" i="4"/>
  <c r="I425" i="4"/>
  <c r="O425" i="4" s="1"/>
  <c r="O426" i="4"/>
  <c r="G263" i="4"/>
  <c r="M263" i="4" s="1"/>
  <c r="M264" i="4"/>
  <c r="I279" i="4"/>
  <c r="O279" i="4" s="1"/>
  <c r="O280" i="4"/>
  <c r="H263" i="4"/>
  <c r="N263" i="4" s="1"/>
  <c r="N264" i="4"/>
  <c r="H279" i="4"/>
  <c r="N279" i="4" s="1"/>
  <c r="N280" i="4"/>
  <c r="I243" i="4"/>
  <c r="O244" i="4"/>
  <c r="H233" i="4"/>
  <c r="N233" i="4" s="1"/>
  <c r="N234" i="4"/>
  <c r="H276" i="4"/>
  <c r="N276" i="4" s="1"/>
  <c r="N277" i="4"/>
  <c r="I233" i="4"/>
  <c r="O233" i="4" s="1"/>
  <c r="O234" i="4"/>
  <c r="I276" i="4"/>
  <c r="O276" i="4" s="1"/>
  <c r="O277" i="4"/>
  <c r="I263" i="4"/>
  <c r="O263" i="4" s="1"/>
  <c r="O264" i="4"/>
  <c r="H243" i="4"/>
  <c r="N244" i="4"/>
  <c r="I189" i="4"/>
  <c r="O189" i="4" s="1"/>
  <c r="O190" i="4"/>
  <c r="H189" i="4"/>
  <c r="N189" i="4" s="1"/>
  <c r="N190" i="4"/>
  <c r="I153" i="4"/>
  <c r="O153" i="4" s="1"/>
  <c r="O154" i="4"/>
  <c r="H153" i="4"/>
  <c r="N153" i="4" s="1"/>
  <c r="N154" i="4"/>
  <c r="I505" i="2"/>
  <c r="O506" i="2"/>
  <c r="K161" i="2"/>
  <c r="Q161" i="2" s="1"/>
  <c r="Q162" i="2"/>
  <c r="J369" i="2"/>
  <c r="P369" i="2" s="1"/>
  <c r="P370" i="2"/>
  <c r="I369" i="2"/>
  <c r="O369" i="2" s="1"/>
  <c r="O370" i="2"/>
  <c r="K505" i="2"/>
  <c r="Q506" i="2"/>
  <c r="I158" i="2"/>
  <c r="O158" i="2" s="1"/>
  <c r="O159" i="2"/>
  <c r="J505" i="2"/>
  <c r="P506" i="2"/>
  <c r="I161" i="2"/>
  <c r="O161" i="2" s="1"/>
  <c r="O162" i="2"/>
  <c r="K158" i="2"/>
  <c r="Q158" i="2" s="1"/>
  <c r="Q159" i="2"/>
  <c r="K369" i="2"/>
  <c r="Q369" i="2" s="1"/>
  <c r="Q370" i="2"/>
  <c r="J161" i="2"/>
  <c r="P161" i="2" s="1"/>
  <c r="P162" i="2"/>
  <c r="J158" i="2"/>
  <c r="P158" i="2" s="1"/>
  <c r="P159" i="2"/>
  <c r="H24" i="4"/>
  <c r="N24" i="4" s="1"/>
  <c r="I24" i="4"/>
  <c r="O24" i="4" s="1"/>
  <c r="I49" i="4"/>
  <c r="O49" i="4" s="1"/>
  <c r="G49" i="4"/>
  <c r="M49" i="4" s="1"/>
  <c r="H49" i="4"/>
  <c r="N49" i="4" s="1"/>
  <c r="K457" i="2"/>
  <c r="J457" i="2"/>
  <c r="I457" i="2"/>
  <c r="K423" i="2"/>
  <c r="Q423" i="2" s="1"/>
  <c r="J423" i="2"/>
  <c r="P423" i="2" s="1"/>
  <c r="I423" i="2"/>
  <c r="O423" i="2" s="1"/>
  <c r="I379" i="2"/>
  <c r="K378" i="2"/>
  <c r="J378" i="2"/>
  <c r="I376" i="2"/>
  <c r="K375" i="2"/>
  <c r="J375" i="2"/>
  <c r="H266" i="4" l="1"/>
  <c r="N266" i="4" s="1"/>
  <c r="G266" i="4"/>
  <c r="M266" i="4" s="1"/>
  <c r="G374" i="4"/>
  <c r="M374" i="4" s="1"/>
  <c r="I266" i="4"/>
  <c r="O266" i="4" s="1"/>
  <c r="I374" i="4"/>
  <c r="O374" i="4" s="1"/>
  <c r="G556" i="4"/>
  <c r="M556" i="4" s="1"/>
  <c r="M557" i="4"/>
  <c r="I556" i="4"/>
  <c r="O556" i="4" s="1"/>
  <c r="O557" i="4"/>
  <c r="G582" i="4"/>
  <c r="M582" i="4" s="1"/>
  <c r="M583" i="4"/>
  <c r="G24" i="4"/>
  <c r="M24" i="4" s="1"/>
  <c r="G428" i="4"/>
  <c r="M428" i="4" s="1"/>
  <c r="M429" i="4"/>
  <c r="I582" i="4"/>
  <c r="O582" i="4" s="1"/>
  <c r="O583" i="4"/>
  <c r="H556" i="4"/>
  <c r="N556" i="4" s="1"/>
  <c r="N557" i="4"/>
  <c r="G425" i="4"/>
  <c r="M425" i="4" s="1"/>
  <c r="M426" i="4"/>
  <c r="G242" i="4"/>
  <c r="M242" i="4" s="1"/>
  <c r="M243" i="4"/>
  <c r="H582" i="4"/>
  <c r="N582" i="4" s="1"/>
  <c r="N583" i="4"/>
  <c r="H374" i="4"/>
  <c r="N374" i="4" s="1"/>
  <c r="I378" i="2"/>
  <c r="I377" i="2" s="1"/>
  <c r="O377" i="2" s="1"/>
  <c r="O379" i="2"/>
  <c r="I456" i="2"/>
  <c r="O456" i="2" s="1"/>
  <c r="O457" i="2"/>
  <c r="I375" i="2"/>
  <c r="I374" i="2" s="1"/>
  <c r="O374" i="2" s="1"/>
  <c r="O376" i="2"/>
  <c r="J456" i="2"/>
  <c r="J455" i="2" s="1"/>
  <c r="P455" i="2" s="1"/>
  <c r="P457" i="2"/>
  <c r="K456" i="2"/>
  <c r="K455" i="2" s="1"/>
  <c r="Q455" i="2" s="1"/>
  <c r="Q457" i="2"/>
  <c r="H242" i="4"/>
  <c r="N242" i="4" s="1"/>
  <c r="N243" i="4"/>
  <c r="I242" i="4"/>
  <c r="O242" i="4" s="1"/>
  <c r="O243" i="4"/>
  <c r="I157" i="2"/>
  <c r="I156" i="2" s="1"/>
  <c r="J504" i="2"/>
  <c r="P505" i="2"/>
  <c r="K504" i="2"/>
  <c r="Q505" i="2"/>
  <c r="I504" i="2"/>
  <c r="O505" i="2"/>
  <c r="J377" i="2"/>
  <c r="P377" i="2" s="1"/>
  <c r="P378" i="2"/>
  <c r="J157" i="2"/>
  <c r="J374" i="2"/>
  <c r="P374" i="2" s="1"/>
  <c r="P375" i="2"/>
  <c r="K377" i="2"/>
  <c r="Q377" i="2" s="1"/>
  <c r="Q378" i="2"/>
  <c r="K374" i="2"/>
  <c r="Q374" i="2" s="1"/>
  <c r="Q375" i="2"/>
  <c r="K157" i="2"/>
  <c r="J725" i="2"/>
  <c r="P725" i="2" s="1"/>
  <c r="K725" i="2"/>
  <c r="Q725" i="2" s="1"/>
  <c r="I725" i="2"/>
  <c r="O725" i="2" s="1"/>
  <c r="J727" i="2"/>
  <c r="P727" i="2" s="1"/>
  <c r="K727" i="2"/>
  <c r="Q727" i="2" s="1"/>
  <c r="I727" i="2"/>
  <c r="O727" i="2" s="1"/>
  <c r="O375" i="2" l="1"/>
  <c r="O378" i="2"/>
  <c r="Q456" i="2"/>
  <c r="I455" i="2"/>
  <c r="O455" i="2" s="1"/>
  <c r="O157" i="2"/>
  <c r="P456" i="2"/>
  <c r="I373" i="2"/>
  <c r="O373" i="2" s="1"/>
  <c r="J156" i="2"/>
  <c r="P157" i="2"/>
  <c r="K503" i="2"/>
  <c r="Q504" i="2"/>
  <c r="I155" i="2"/>
  <c r="O155" i="2" s="1"/>
  <c r="O156" i="2"/>
  <c r="K156" i="2"/>
  <c r="Q157" i="2"/>
  <c r="K373" i="2"/>
  <c r="Q373" i="2" s="1"/>
  <c r="I503" i="2"/>
  <c r="O504" i="2"/>
  <c r="J503" i="2"/>
  <c r="P504" i="2"/>
  <c r="J373" i="2"/>
  <c r="P373" i="2" s="1"/>
  <c r="I724" i="2"/>
  <c r="O724" i="2" s="1"/>
  <c r="J155" i="2" l="1"/>
  <c r="P155" i="2" s="1"/>
  <c r="P156" i="2"/>
  <c r="J502" i="2"/>
  <c r="P502" i="2" s="1"/>
  <c r="P503" i="2"/>
  <c r="K155" i="2"/>
  <c r="Q155" i="2" s="1"/>
  <c r="Q156" i="2"/>
  <c r="K502" i="2"/>
  <c r="Q502" i="2" s="1"/>
  <c r="Q503" i="2"/>
  <c r="I502" i="2"/>
  <c r="O502" i="2" s="1"/>
  <c r="O503" i="2"/>
  <c r="J462" i="2"/>
  <c r="K462" i="2"/>
  <c r="I462" i="2"/>
  <c r="I461" i="2" l="1"/>
  <c r="O462" i="2"/>
  <c r="K461" i="2"/>
  <c r="Q462" i="2"/>
  <c r="J461" i="2"/>
  <c r="P462" i="2"/>
  <c r="J584" i="2"/>
  <c r="K584" i="2"/>
  <c r="I584" i="2"/>
  <c r="K566" i="2"/>
  <c r="Q566" i="2" s="1"/>
  <c r="J566" i="2"/>
  <c r="P566" i="2" s="1"/>
  <c r="I566" i="2"/>
  <c r="O566" i="2" s="1"/>
  <c r="K742" i="2"/>
  <c r="J742" i="2"/>
  <c r="I742" i="2"/>
  <c r="K741" i="2" l="1"/>
  <c r="Q742" i="2"/>
  <c r="I583" i="2"/>
  <c r="O584" i="2"/>
  <c r="J460" i="2"/>
  <c r="P460" i="2" s="1"/>
  <c r="P461" i="2"/>
  <c r="I460" i="2"/>
  <c r="O460" i="2" s="1"/>
  <c r="O461" i="2"/>
  <c r="K583" i="2"/>
  <c r="Q584" i="2"/>
  <c r="I741" i="2"/>
  <c r="O742" i="2"/>
  <c r="J583" i="2"/>
  <c r="P584" i="2"/>
  <c r="K460" i="2"/>
  <c r="Q460" i="2" s="1"/>
  <c r="Q461" i="2"/>
  <c r="J741" i="2"/>
  <c r="P742" i="2"/>
  <c r="J673" i="2"/>
  <c r="K673" i="2"/>
  <c r="I673" i="2"/>
  <c r="I672" i="2" l="1"/>
  <c r="O673" i="2"/>
  <c r="J740" i="2"/>
  <c r="P741" i="2"/>
  <c r="J582" i="2"/>
  <c r="P583" i="2"/>
  <c r="K582" i="2"/>
  <c r="Q583" i="2"/>
  <c r="K740" i="2"/>
  <c r="Q741" i="2"/>
  <c r="K672" i="2"/>
  <c r="Q673" i="2"/>
  <c r="J672" i="2"/>
  <c r="P673" i="2"/>
  <c r="I740" i="2"/>
  <c r="O741" i="2"/>
  <c r="I582" i="2"/>
  <c r="O583" i="2"/>
  <c r="I580" i="4"/>
  <c r="H580" i="4"/>
  <c r="G580" i="4"/>
  <c r="H416" i="4"/>
  <c r="N416" i="4" s="1"/>
  <c r="I416" i="4"/>
  <c r="O416" i="4" s="1"/>
  <c r="G416" i="4"/>
  <c r="M416" i="4" s="1"/>
  <c r="H39" i="4"/>
  <c r="N39" i="4" s="1"/>
  <c r="I39" i="4"/>
  <c r="O39" i="4" s="1"/>
  <c r="G39" i="4"/>
  <c r="M39" i="4" s="1"/>
  <c r="I36" i="4"/>
  <c r="H36" i="4"/>
  <c r="G36" i="4"/>
  <c r="I33" i="4"/>
  <c r="H33" i="4"/>
  <c r="G33" i="4"/>
  <c r="I30" i="4"/>
  <c r="O30" i="4" s="1"/>
  <c r="H30" i="4"/>
  <c r="N30" i="4" s="1"/>
  <c r="G30" i="4"/>
  <c r="M30" i="4" s="1"/>
  <c r="I22" i="4"/>
  <c r="H22" i="4"/>
  <c r="G22" i="4"/>
  <c r="I19" i="4"/>
  <c r="H19" i="4"/>
  <c r="G19" i="4"/>
  <c r="G21" i="4" l="1"/>
  <c r="M21" i="4" s="1"/>
  <c r="M22" i="4"/>
  <c r="I579" i="4"/>
  <c r="O580" i="4"/>
  <c r="H21" i="4"/>
  <c r="N21" i="4" s="1"/>
  <c r="N22" i="4"/>
  <c r="H579" i="4"/>
  <c r="N580" i="4"/>
  <c r="I21" i="4"/>
  <c r="O21" i="4" s="1"/>
  <c r="O22" i="4"/>
  <c r="G32" i="4"/>
  <c r="M32" i="4" s="1"/>
  <c r="M33" i="4"/>
  <c r="G579" i="4"/>
  <c r="M580" i="4"/>
  <c r="H18" i="4"/>
  <c r="N18" i="4" s="1"/>
  <c r="N19" i="4"/>
  <c r="H35" i="4"/>
  <c r="N35" i="4" s="1"/>
  <c r="N36" i="4"/>
  <c r="I18" i="4"/>
  <c r="O18" i="4" s="1"/>
  <c r="O19" i="4"/>
  <c r="H32" i="4"/>
  <c r="N32" i="4" s="1"/>
  <c r="N33" i="4"/>
  <c r="I35" i="4"/>
  <c r="O35" i="4" s="1"/>
  <c r="O36" i="4"/>
  <c r="I32" i="4"/>
  <c r="O32" i="4" s="1"/>
  <c r="O33" i="4"/>
  <c r="G18" i="4"/>
  <c r="M18" i="4" s="1"/>
  <c r="M19" i="4"/>
  <c r="G35" i="4"/>
  <c r="M35" i="4" s="1"/>
  <c r="M36" i="4"/>
  <c r="I581" i="2"/>
  <c r="O582" i="2"/>
  <c r="J671" i="2"/>
  <c r="P672" i="2"/>
  <c r="K739" i="2"/>
  <c r="Q740" i="2"/>
  <c r="J581" i="2"/>
  <c r="P582" i="2"/>
  <c r="I671" i="2"/>
  <c r="O672" i="2"/>
  <c r="I739" i="2"/>
  <c r="O740" i="2"/>
  <c r="K671" i="2"/>
  <c r="Q672" i="2"/>
  <c r="K581" i="2"/>
  <c r="Q582" i="2"/>
  <c r="J739" i="2"/>
  <c r="P740" i="2"/>
  <c r="I29" i="4"/>
  <c r="O29" i="4" s="1"/>
  <c r="G29" i="4"/>
  <c r="M29" i="4" s="1"/>
  <c r="H29" i="4"/>
  <c r="N29" i="4" s="1"/>
  <c r="G38" i="4"/>
  <c r="M38" i="4" s="1"/>
  <c r="I38" i="4"/>
  <c r="O38" i="4" s="1"/>
  <c r="H38" i="4"/>
  <c r="N38" i="4" s="1"/>
  <c r="I413" i="4"/>
  <c r="H413" i="4"/>
  <c r="K413" i="4" s="1"/>
  <c r="G413" i="4"/>
  <c r="J413" i="4" s="1"/>
  <c r="E413" i="4"/>
  <c r="E412" i="4" s="1"/>
  <c r="G423" i="4"/>
  <c r="I420" i="4"/>
  <c r="H420" i="4"/>
  <c r="G420" i="4"/>
  <c r="I137" i="4"/>
  <c r="H137" i="4"/>
  <c r="G137" i="4"/>
  <c r="I119" i="4"/>
  <c r="O119" i="4" s="1"/>
  <c r="H119" i="4"/>
  <c r="N119" i="4" s="1"/>
  <c r="G119" i="4"/>
  <c r="M119" i="4" s="1"/>
  <c r="I117" i="4"/>
  <c r="O117" i="4" s="1"/>
  <c r="H117" i="4"/>
  <c r="N117" i="4" s="1"/>
  <c r="G117" i="4"/>
  <c r="M117" i="4" s="1"/>
  <c r="I122" i="4"/>
  <c r="H122" i="4"/>
  <c r="G122" i="4"/>
  <c r="G134" i="4"/>
  <c r="I144" i="4"/>
  <c r="H144" i="4"/>
  <c r="G144" i="4"/>
  <c r="I131" i="4"/>
  <c r="H131" i="4"/>
  <c r="G131" i="4"/>
  <c r="I128" i="4"/>
  <c r="H128" i="4"/>
  <c r="G128" i="4"/>
  <c r="I125" i="4"/>
  <c r="H125" i="4"/>
  <c r="G125" i="4"/>
  <c r="I98" i="4"/>
  <c r="O98" i="4" s="1"/>
  <c r="H98" i="4"/>
  <c r="N98" i="4" s="1"/>
  <c r="G98" i="4"/>
  <c r="M98" i="4" s="1"/>
  <c r="G90" i="4"/>
  <c r="G127" i="4" l="1"/>
  <c r="M127" i="4" s="1"/>
  <c r="M128" i="4"/>
  <c r="I415" i="4"/>
  <c r="O415" i="4" s="1"/>
  <c r="O420" i="4"/>
  <c r="G89" i="4"/>
  <c r="M89" i="4" s="1"/>
  <c r="M90" i="4"/>
  <c r="G133" i="4"/>
  <c r="M133" i="4" s="1"/>
  <c r="M134" i="4"/>
  <c r="G422" i="4"/>
  <c r="M422" i="4" s="1"/>
  <c r="M423" i="4"/>
  <c r="H578" i="4"/>
  <c r="N578" i="4" s="1"/>
  <c r="N579" i="4"/>
  <c r="I578" i="4"/>
  <c r="O578" i="4" s="1"/>
  <c r="O579" i="4"/>
  <c r="G143" i="4"/>
  <c r="M143" i="4" s="1"/>
  <c r="M144" i="4"/>
  <c r="G121" i="4"/>
  <c r="M121" i="4" s="1"/>
  <c r="M122" i="4"/>
  <c r="G415" i="4"/>
  <c r="M415" i="4" s="1"/>
  <c r="M420" i="4"/>
  <c r="G124" i="4"/>
  <c r="M124" i="4" s="1"/>
  <c r="M125" i="4"/>
  <c r="G130" i="4"/>
  <c r="M130" i="4" s="1"/>
  <c r="M131" i="4"/>
  <c r="G136" i="4"/>
  <c r="M136" i="4" s="1"/>
  <c r="M137" i="4"/>
  <c r="H415" i="4"/>
  <c r="N415" i="4" s="1"/>
  <c r="N420" i="4"/>
  <c r="G578" i="4"/>
  <c r="M578" i="4" s="1"/>
  <c r="M579" i="4"/>
  <c r="G412" i="4"/>
  <c r="M413" i="4"/>
  <c r="H412" i="4"/>
  <c r="N413" i="4"/>
  <c r="I412" i="4"/>
  <c r="O412" i="4" s="1"/>
  <c r="O413" i="4"/>
  <c r="I127" i="4"/>
  <c r="O127" i="4" s="1"/>
  <c r="O128" i="4"/>
  <c r="H121" i="4"/>
  <c r="N121" i="4" s="1"/>
  <c r="N122" i="4"/>
  <c r="I121" i="4"/>
  <c r="O121" i="4" s="1"/>
  <c r="O122" i="4"/>
  <c r="H136" i="4"/>
  <c r="N136" i="4" s="1"/>
  <c r="N137" i="4"/>
  <c r="H124" i="4"/>
  <c r="N124" i="4" s="1"/>
  <c r="N125" i="4"/>
  <c r="I124" i="4"/>
  <c r="O124" i="4" s="1"/>
  <c r="O125" i="4"/>
  <c r="H143" i="4"/>
  <c r="N143" i="4" s="1"/>
  <c r="N144" i="4"/>
  <c r="H130" i="4"/>
  <c r="N130" i="4" s="1"/>
  <c r="N131" i="4"/>
  <c r="I143" i="4"/>
  <c r="O143" i="4" s="1"/>
  <c r="O144" i="4"/>
  <c r="H127" i="4"/>
  <c r="N127" i="4" s="1"/>
  <c r="N128" i="4"/>
  <c r="I130" i="4"/>
  <c r="O130" i="4" s="1"/>
  <c r="O131" i="4"/>
  <c r="I136" i="4"/>
  <c r="O136" i="4" s="1"/>
  <c r="O137" i="4"/>
  <c r="J738" i="2"/>
  <c r="P738" i="2" s="1"/>
  <c r="P739" i="2"/>
  <c r="K670" i="2"/>
  <c r="Q670" i="2" s="1"/>
  <c r="Q671" i="2"/>
  <c r="I670" i="2"/>
  <c r="O670" i="2" s="1"/>
  <c r="O671" i="2"/>
  <c r="K738" i="2"/>
  <c r="Q738" i="2" s="1"/>
  <c r="Q739" i="2"/>
  <c r="I580" i="2"/>
  <c r="O580" i="2" s="1"/>
  <c r="O581" i="2"/>
  <c r="K580" i="2"/>
  <c r="Q580" i="2" s="1"/>
  <c r="Q581" i="2"/>
  <c r="I738" i="2"/>
  <c r="O738" i="2" s="1"/>
  <c r="O739" i="2"/>
  <c r="J580" i="2"/>
  <c r="P580" i="2" s="1"/>
  <c r="P581" i="2"/>
  <c r="J670" i="2"/>
  <c r="P670" i="2" s="1"/>
  <c r="P671" i="2"/>
  <c r="H97" i="4"/>
  <c r="I97" i="4"/>
  <c r="G97" i="4"/>
  <c r="G116" i="4"/>
  <c r="M116" i="4" s="1"/>
  <c r="H116" i="4"/>
  <c r="N116" i="4" s="1"/>
  <c r="I116" i="4"/>
  <c r="O116" i="4" s="1"/>
  <c r="H70" i="4"/>
  <c r="I70" i="4"/>
  <c r="G70" i="4"/>
  <c r="I179" i="2"/>
  <c r="G173" i="2"/>
  <c r="G172" i="2" s="1"/>
  <c r="H411" i="4" l="1"/>
  <c r="N411" i="4" s="1"/>
  <c r="G69" i="4"/>
  <c r="M69" i="4" s="1"/>
  <c r="M70" i="4"/>
  <c r="G96" i="4"/>
  <c r="M97" i="4"/>
  <c r="G411" i="4"/>
  <c r="J412" i="4"/>
  <c r="K412" i="4"/>
  <c r="N412" i="4" s="1"/>
  <c r="I411" i="4"/>
  <c r="O411" i="4" s="1"/>
  <c r="H69" i="4"/>
  <c r="N69" i="4" s="1"/>
  <c r="N70" i="4"/>
  <c r="I96" i="4"/>
  <c r="O97" i="4"/>
  <c r="H96" i="4"/>
  <c r="N97" i="4"/>
  <c r="I69" i="4"/>
  <c r="O69" i="4" s="1"/>
  <c r="O70" i="4"/>
  <c r="I178" i="2"/>
  <c r="O178" i="2" s="1"/>
  <c r="O179" i="2"/>
  <c r="J136" i="2"/>
  <c r="K136" i="2"/>
  <c r="I136" i="2"/>
  <c r="J411" i="4" l="1"/>
  <c r="J10" i="4" s="1"/>
  <c r="J589" i="4" s="1"/>
  <c r="G95" i="4"/>
  <c r="M95" i="4" s="1"/>
  <c r="M96" i="4"/>
  <c r="M412" i="4"/>
  <c r="M411" i="4"/>
  <c r="I95" i="4"/>
  <c r="O95" i="4" s="1"/>
  <c r="O96" i="4"/>
  <c r="H95" i="4"/>
  <c r="N95" i="4" s="1"/>
  <c r="N96" i="4"/>
  <c r="I135" i="2"/>
  <c r="O136" i="2"/>
  <c r="K135" i="2"/>
  <c r="Q136" i="2"/>
  <c r="J135" i="2"/>
  <c r="P136" i="2"/>
  <c r="J36" i="2"/>
  <c r="P36" i="2" s="1"/>
  <c r="K36" i="2"/>
  <c r="Q36" i="2" s="1"/>
  <c r="I36" i="2"/>
  <c r="O36" i="2" s="1"/>
  <c r="J134" i="2" l="1"/>
  <c r="P135" i="2"/>
  <c r="I134" i="2"/>
  <c r="O135" i="2"/>
  <c r="K134" i="2"/>
  <c r="Q135" i="2"/>
  <c r="I697" i="2"/>
  <c r="O697" i="2" s="1"/>
  <c r="K133" i="2" l="1"/>
  <c r="Q134" i="2"/>
  <c r="J133" i="2"/>
  <c r="P134" i="2"/>
  <c r="I133" i="2"/>
  <c r="O134" i="2"/>
  <c r="K662" i="2"/>
  <c r="J662" i="2"/>
  <c r="I662" i="2"/>
  <c r="I661" i="2" l="1"/>
  <c r="O662" i="2"/>
  <c r="I132" i="2"/>
  <c r="O133" i="2"/>
  <c r="K132" i="2"/>
  <c r="Q133" i="2"/>
  <c r="J661" i="2"/>
  <c r="P662" i="2"/>
  <c r="K661" i="2"/>
  <c r="Q662" i="2"/>
  <c r="J132" i="2"/>
  <c r="P133" i="2"/>
  <c r="J578" i="2"/>
  <c r="K578" i="2"/>
  <c r="I578" i="2"/>
  <c r="J574" i="2"/>
  <c r="K574" i="2"/>
  <c r="I574" i="2"/>
  <c r="K573" i="2" l="1"/>
  <c r="Q573" i="2" s="1"/>
  <c r="Q574" i="2"/>
  <c r="J577" i="2"/>
  <c r="P578" i="2"/>
  <c r="K660" i="2"/>
  <c r="Q660" i="2" s="1"/>
  <c r="Q661" i="2"/>
  <c r="K131" i="2"/>
  <c r="Q131" i="2" s="1"/>
  <c r="Q132" i="2"/>
  <c r="I660" i="2"/>
  <c r="O660" i="2" s="1"/>
  <c r="O661" i="2"/>
  <c r="J573" i="2"/>
  <c r="P573" i="2" s="1"/>
  <c r="P574" i="2"/>
  <c r="I577" i="2"/>
  <c r="O578" i="2"/>
  <c r="J131" i="2"/>
  <c r="P131" i="2" s="1"/>
  <c r="P132" i="2"/>
  <c r="J660" i="2"/>
  <c r="P660" i="2" s="1"/>
  <c r="P661" i="2"/>
  <c r="I131" i="2"/>
  <c r="O131" i="2" s="1"/>
  <c r="O132" i="2"/>
  <c r="I573" i="2"/>
  <c r="O573" i="2" s="1"/>
  <c r="O574" i="2"/>
  <c r="K577" i="2"/>
  <c r="Q578" i="2"/>
  <c r="I836" i="2"/>
  <c r="O836" i="2" s="1"/>
  <c r="K301" i="2"/>
  <c r="Q301" i="2" s="1"/>
  <c r="J301" i="2"/>
  <c r="P301" i="2" s="1"/>
  <c r="I301" i="2"/>
  <c r="O301" i="2" s="1"/>
  <c r="K272" i="2"/>
  <c r="J272" i="2"/>
  <c r="I272" i="2"/>
  <c r="K290" i="2"/>
  <c r="J290" i="2"/>
  <c r="I290" i="2"/>
  <c r="J289" i="2" l="1"/>
  <c r="P289" i="2" s="1"/>
  <c r="P290" i="2"/>
  <c r="K271" i="2"/>
  <c r="Q271" i="2" s="1"/>
  <c r="Q272" i="2"/>
  <c r="I576" i="2"/>
  <c r="O576" i="2" s="1"/>
  <c r="O577" i="2"/>
  <c r="K289" i="2"/>
  <c r="Q289" i="2" s="1"/>
  <c r="Q290" i="2"/>
  <c r="I271" i="2"/>
  <c r="O271" i="2" s="1"/>
  <c r="O272" i="2"/>
  <c r="K576" i="2"/>
  <c r="Q576" i="2" s="1"/>
  <c r="Q577" i="2"/>
  <c r="J576" i="2"/>
  <c r="P576" i="2" s="1"/>
  <c r="P577" i="2"/>
  <c r="I289" i="2"/>
  <c r="O289" i="2" s="1"/>
  <c r="O290" i="2"/>
  <c r="J271" i="2"/>
  <c r="P271" i="2" s="1"/>
  <c r="P272" i="2"/>
  <c r="J227" i="2"/>
  <c r="K227" i="2"/>
  <c r="I227" i="2"/>
  <c r="I226" i="2" l="1"/>
  <c r="O226" i="2" s="1"/>
  <c r="O227" i="2"/>
  <c r="K226" i="2"/>
  <c r="Q226" i="2" s="1"/>
  <c r="Q227" i="2"/>
  <c r="J226" i="2"/>
  <c r="P226" i="2" s="1"/>
  <c r="P227" i="2"/>
  <c r="K230" i="2"/>
  <c r="J230" i="2"/>
  <c r="I230" i="2"/>
  <c r="J240" i="2"/>
  <c r="K240" i="2"/>
  <c r="I240" i="2"/>
  <c r="I229" i="2" l="1"/>
  <c r="O229" i="2" s="1"/>
  <c r="O230" i="2"/>
  <c r="I239" i="2"/>
  <c r="O240" i="2"/>
  <c r="J229" i="2"/>
  <c r="P229" i="2" s="1"/>
  <c r="P230" i="2"/>
  <c r="K239" i="2"/>
  <c r="Q240" i="2"/>
  <c r="K229" i="2"/>
  <c r="Q229" i="2" s="1"/>
  <c r="Q230" i="2"/>
  <c r="J239" i="2"/>
  <c r="P240" i="2"/>
  <c r="K225" i="2"/>
  <c r="Q225" i="2" s="1"/>
  <c r="J225" i="2"/>
  <c r="P225" i="2" s="1"/>
  <c r="I225" i="2"/>
  <c r="O225" i="2" s="1"/>
  <c r="J238" i="2" l="1"/>
  <c r="P238" i="2" s="1"/>
  <c r="P239" i="2"/>
  <c r="K238" i="2"/>
  <c r="Q238" i="2" s="1"/>
  <c r="Q239" i="2"/>
  <c r="I238" i="2"/>
  <c r="O238" i="2" s="1"/>
  <c r="O239" i="2"/>
  <c r="J349" i="2"/>
  <c r="K349" i="2"/>
  <c r="I349" i="2"/>
  <c r="J436" i="2"/>
  <c r="K436" i="2"/>
  <c r="I436" i="2"/>
  <c r="I348" i="2" l="1"/>
  <c r="O348" i="2" s="1"/>
  <c r="O349" i="2"/>
  <c r="I435" i="2"/>
  <c r="O436" i="2"/>
  <c r="K348" i="2"/>
  <c r="Q348" i="2" s="1"/>
  <c r="Q349" i="2"/>
  <c r="K435" i="2"/>
  <c r="Q436" i="2"/>
  <c r="J348" i="2"/>
  <c r="P348" i="2" s="1"/>
  <c r="P349" i="2"/>
  <c r="J435" i="2"/>
  <c r="P436" i="2"/>
  <c r="I416" i="2"/>
  <c r="O416" i="2" s="1"/>
  <c r="J434" i="2" l="1"/>
  <c r="P434" i="2" s="1"/>
  <c r="P435" i="2"/>
  <c r="K434" i="2"/>
  <c r="Q434" i="2" s="1"/>
  <c r="Q435" i="2"/>
  <c r="I434" i="2"/>
  <c r="O434" i="2" s="1"/>
  <c r="O435" i="2"/>
  <c r="I564" i="2"/>
  <c r="O564" i="2" s="1"/>
  <c r="I603" i="2"/>
  <c r="O603" i="2" s="1"/>
  <c r="J442" i="2" l="1"/>
  <c r="I442" i="2"/>
  <c r="K442" i="2"/>
  <c r="Q442" i="2" s="1"/>
  <c r="K263" i="2"/>
  <c r="J263" i="2"/>
  <c r="I263" i="2"/>
  <c r="J619" i="2"/>
  <c r="K619" i="2"/>
  <c r="I619" i="2"/>
  <c r="J450" i="2"/>
  <c r="K450" i="2"/>
  <c r="I450" i="2"/>
  <c r="I618" i="2" l="1"/>
  <c r="O618" i="2" s="1"/>
  <c r="O619" i="2"/>
  <c r="J262" i="2"/>
  <c r="P262" i="2" s="1"/>
  <c r="P263" i="2"/>
  <c r="J441" i="2"/>
  <c r="P441" i="2" s="1"/>
  <c r="P442" i="2"/>
  <c r="I449" i="2"/>
  <c r="O449" i="2" s="1"/>
  <c r="O450" i="2"/>
  <c r="K618" i="2"/>
  <c r="Q618" i="2" s="1"/>
  <c r="Q619" i="2"/>
  <c r="K262" i="2"/>
  <c r="Q262" i="2" s="1"/>
  <c r="Q263" i="2"/>
  <c r="K449" i="2"/>
  <c r="Q449" i="2" s="1"/>
  <c r="Q450" i="2"/>
  <c r="J618" i="2"/>
  <c r="P618" i="2" s="1"/>
  <c r="P619" i="2"/>
  <c r="J449" i="2"/>
  <c r="P449" i="2" s="1"/>
  <c r="P450" i="2"/>
  <c r="I262" i="2"/>
  <c r="O262" i="2" s="1"/>
  <c r="O263" i="2"/>
  <c r="I441" i="2"/>
  <c r="O441" i="2" s="1"/>
  <c r="O442" i="2"/>
  <c r="J617" i="2"/>
  <c r="P617" i="2" s="1"/>
  <c r="G330" i="4"/>
  <c r="H330" i="4"/>
  <c r="I326" i="4"/>
  <c r="O326" i="4" s="1"/>
  <c r="H326" i="4"/>
  <c r="N326" i="4" s="1"/>
  <c r="G326" i="4"/>
  <c r="M326" i="4" s="1"/>
  <c r="I324" i="4"/>
  <c r="O324" i="4" s="1"/>
  <c r="H324" i="4"/>
  <c r="N324" i="4" s="1"/>
  <c r="G324" i="4"/>
  <c r="M324" i="4" s="1"/>
  <c r="I330" i="4"/>
  <c r="I819" i="2"/>
  <c r="O819" i="2" s="1"/>
  <c r="J823" i="2"/>
  <c r="K823" i="2"/>
  <c r="I823" i="2"/>
  <c r="J212" i="2"/>
  <c r="K212" i="2"/>
  <c r="I212" i="2"/>
  <c r="H309" i="4"/>
  <c r="I309" i="4"/>
  <c r="G309" i="4"/>
  <c r="H316" i="4"/>
  <c r="I316" i="4"/>
  <c r="G316" i="4"/>
  <c r="J197" i="2"/>
  <c r="P197" i="2" s="1"/>
  <c r="K197" i="2"/>
  <c r="Q197" i="2" s="1"/>
  <c r="I197" i="2"/>
  <c r="O197" i="2" s="1"/>
  <c r="J590" i="2"/>
  <c r="K590" i="2"/>
  <c r="I590" i="2"/>
  <c r="I47" i="4"/>
  <c r="O47" i="4" s="1"/>
  <c r="H47" i="4"/>
  <c r="N47" i="4" s="1"/>
  <c r="G47" i="4"/>
  <c r="M47" i="4" s="1"/>
  <c r="I41" i="2"/>
  <c r="G41" i="2"/>
  <c r="G42" i="2" s="1"/>
  <c r="E134" i="4"/>
  <c r="E135" i="4" s="1"/>
  <c r="I210" i="4"/>
  <c r="H210" i="4"/>
  <c r="G210" i="4"/>
  <c r="J360" i="2"/>
  <c r="K360" i="2"/>
  <c r="I360" i="2"/>
  <c r="I514" i="4"/>
  <c r="O514" i="4" s="1"/>
  <c r="H514" i="4"/>
  <c r="N514" i="4" s="1"/>
  <c r="G514" i="4"/>
  <c r="M514" i="4" s="1"/>
  <c r="I704" i="2"/>
  <c r="I409" i="4"/>
  <c r="H409" i="4"/>
  <c r="G409" i="4"/>
  <c r="J730" i="2"/>
  <c r="K730" i="2"/>
  <c r="I730" i="2"/>
  <c r="I76" i="4"/>
  <c r="H76" i="4"/>
  <c r="G76" i="4"/>
  <c r="H113" i="4"/>
  <c r="N113" i="4" s="1"/>
  <c r="I113" i="4"/>
  <c r="O113" i="4" s="1"/>
  <c r="G113" i="4"/>
  <c r="M113" i="4" s="1"/>
  <c r="G87" i="4"/>
  <c r="H87" i="4"/>
  <c r="I87" i="4"/>
  <c r="J46" i="2"/>
  <c r="P46" i="2" s="1"/>
  <c r="K46" i="2"/>
  <c r="Q46" i="2" s="1"/>
  <c r="I46" i="2"/>
  <c r="O46" i="2" s="1"/>
  <c r="K75" i="2"/>
  <c r="Q75" i="2" s="1"/>
  <c r="J75" i="2"/>
  <c r="P75" i="2" s="1"/>
  <c r="I75" i="2"/>
  <c r="O75" i="2" s="1"/>
  <c r="K73" i="2"/>
  <c r="Q73" i="2" s="1"/>
  <c r="J73" i="2"/>
  <c r="P73" i="2" s="1"/>
  <c r="I73" i="2"/>
  <c r="O73" i="2" s="1"/>
  <c r="K71" i="2"/>
  <c r="Q71" i="2" s="1"/>
  <c r="J71" i="2"/>
  <c r="P71" i="2" s="1"/>
  <c r="I71" i="2"/>
  <c r="O71" i="2" s="1"/>
  <c r="J98" i="2"/>
  <c r="K98" i="2"/>
  <c r="I98" i="2"/>
  <c r="I173" i="2"/>
  <c r="L173" i="2" s="1"/>
  <c r="J173" i="2"/>
  <c r="M173" i="2" s="1"/>
  <c r="K173" i="2"/>
  <c r="K142" i="2"/>
  <c r="J142" i="2"/>
  <c r="I142" i="2"/>
  <c r="K111" i="2"/>
  <c r="J111" i="2"/>
  <c r="I111" i="2"/>
  <c r="H73" i="4"/>
  <c r="N73" i="4" s="1"/>
  <c r="I73" i="4"/>
  <c r="O73" i="4" s="1"/>
  <c r="I106" i="4"/>
  <c r="H106" i="4"/>
  <c r="G106" i="4"/>
  <c r="I103" i="4"/>
  <c r="O103" i="4" s="1"/>
  <c r="H103" i="4"/>
  <c r="N103" i="4" s="1"/>
  <c r="G103" i="4"/>
  <c r="M103" i="4" s="1"/>
  <c r="I336" i="4"/>
  <c r="O336" i="4" s="1"/>
  <c r="H336" i="4"/>
  <c r="N336" i="4" s="1"/>
  <c r="G336" i="4"/>
  <c r="M336" i="4" s="1"/>
  <c r="I334" i="4"/>
  <c r="O334" i="4" s="1"/>
  <c r="H334" i="4"/>
  <c r="N334" i="4" s="1"/>
  <c r="G334" i="4"/>
  <c r="M334" i="4" s="1"/>
  <c r="G588" i="4"/>
  <c r="M588" i="4" s="1"/>
  <c r="I856" i="2"/>
  <c r="O856" i="2" s="1"/>
  <c r="J491" i="2"/>
  <c r="K491" i="2"/>
  <c r="I491" i="2"/>
  <c r="J467" i="2"/>
  <c r="K467" i="2"/>
  <c r="H213" i="4"/>
  <c r="I213" i="4"/>
  <c r="G213" i="4"/>
  <c r="J407" i="2"/>
  <c r="K407" i="2"/>
  <c r="I407" i="2"/>
  <c r="H160" i="4"/>
  <c r="I810" i="2"/>
  <c r="O810" i="2" s="1"/>
  <c r="K810" i="2"/>
  <c r="Q810" i="2" s="1"/>
  <c r="J810" i="2"/>
  <c r="P810" i="2" s="1"/>
  <c r="K808" i="2"/>
  <c r="Q808" i="2" s="1"/>
  <c r="J808" i="2"/>
  <c r="P808" i="2" s="1"/>
  <c r="I808" i="2"/>
  <c r="O808" i="2" s="1"/>
  <c r="K678" i="2"/>
  <c r="J678" i="2"/>
  <c r="I678" i="2"/>
  <c r="J696" i="2"/>
  <c r="K704" i="2"/>
  <c r="J704" i="2"/>
  <c r="H465" i="4"/>
  <c r="I465" i="4"/>
  <c r="I160" i="4"/>
  <c r="G160" i="4"/>
  <c r="G451" i="4"/>
  <c r="M451" i="4" s="1"/>
  <c r="H451" i="4"/>
  <c r="N451" i="4" s="1"/>
  <c r="I451" i="4"/>
  <c r="O451" i="4" s="1"/>
  <c r="K791" i="2"/>
  <c r="Q791" i="2" s="1"/>
  <c r="J791" i="2"/>
  <c r="P791" i="2" s="1"/>
  <c r="I791" i="2"/>
  <c r="O791" i="2" s="1"/>
  <c r="K789" i="2"/>
  <c r="Q789" i="2" s="1"/>
  <c r="J789" i="2"/>
  <c r="P789" i="2" s="1"/>
  <c r="I789" i="2"/>
  <c r="O789" i="2" s="1"/>
  <c r="J761" i="2"/>
  <c r="K761" i="2"/>
  <c r="I761" i="2"/>
  <c r="K800" i="2"/>
  <c r="J800" i="2"/>
  <c r="I800" i="2"/>
  <c r="H360" i="4"/>
  <c r="I360" i="4"/>
  <c r="G360" i="4"/>
  <c r="K719" i="2"/>
  <c r="Q719" i="2" s="1"/>
  <c r="J719" i="2"/>
  <c r="P719" i="2" s="1"/>
  <c r="I719" i="2"/>
  <c r="O719" i="2" s="1"/>
  <c r="K717" i="2"/>
  <c r="Q717" i="2" s="1"/>
  <c r="J717" i="2"/>
  <c r="P717" i="2" s="1"/>
  <c r="I717" i="2"/>
  <c r="O717" i="2" s="1"/>
  <c r="I715" i="2"/>
  <c r="O715" i="2" s="1"/>
  <c r="K715" i="2"/>
  <c r="Q715" i="2" s="1"/>
  <c r="J715" i="2"/>
  <c r="P715" i="2" s="1"/>
  <c r="K683" i="2"/>
  <c r="J683" i="2"/>
  <c r="I683" i="2"/>
  <c r="K691" i="2"/>
  <c r="J691" i="2"/>
  <c r="I691" i="2"/>
  <c r="K696" i="2"/>
  <c r="I696" i="2"/>
  <c r="I438" i="4"/>
  <c r="H438" i="4"/>
  <c r="G438" i="4"/>
  <c r="K687" i="2"/>
  <c r="J687" i="2"/>
  <c r="I687" i="2"/>
  <c r="K652" i="2"/>
  <c r="Q652" i="2" s="1"/>
  <c r="J652" i="2"/>
  <c r="P652" i="2" s="1"/>
  <c r="I652" i="2"/>
  <c r="O652" i="2" s="1"/>
  <c r="K650" i="2"/>
  <c r="Q650" i="2" s="1"/>
  <c r="J650" i="2"/>
  <c r="P650" i="2" s="1"/>
  <c r="I650" i="2"/>
  <c r="O650" i="2" s="1"/>
  <c r="K648" i="2"/>
  <c r="Q648" i="2" s="1"/>
  <c r="J648" i="2"/>
  <c r="P648" i="2" s="1"/>
  <c r="I648" i="2"/>
  <c r="O648" i="2" s="1"/>
  <c r="I478" i="4"/>
  <c r="O478" i="4" s="1"/>
  <c r="H478" i="4"/>
  <c r="N478" i="4" s="1"/>
  <c r="G478" i="4"/>
  <c r="M478" i="4" s="1"/>
  <c r="K850" i="2"/>
  <c r="Q850" i="2" s="1"/>
  <c r="J850" i="2"/>
  <c r="P850" i="2" s="1"/>
  <c r="K848" i="2"/>
  <c r="Q848" i="2" s="1"/>
  <c r="J848" i="2"/>
  <c r="P848" i="2" s="1"/>
  <c r="I540" i="4"/>
  <c r="O540" i="4" s="1"/>
  <c r="H540" i="4"/>
  <c r="N540" i="4" s="1"/>
  <c r="J58" i="2"/>
  <c r="K58" i="2"/>
  <c r="I58" i="2"/>
  <c r="J65" i="2"/>
  <c r="K65" i="2"/>
  <c r="I65" i="2"/>
  <c r="J83" i="2"/>
  <c r="P83" i="2" s="1"/>
  <c r="K83" i="2"/>
  <c r="Q83" i="2" s="1"/>
  <c r="I83" i="2"/>
  <c r="O83" i="2" s="1"/>
  <c r="J86" i="2"/>
  <c r="K86" i="2"/>
  <c r="I86" i="2"/>
  <c r="J101" i="2"/>
  <c r="K101" i="2"/>
  <c r="I101" i="2"/>
  <c r="J49" i="2"/>
  <c r="K49" i="2"/>
  <c r="I49" i="2"/>
  <c r="J55" i="2"/>
  <c r="K55" i="2"/>
  <c r="I55" i="2"/>
  <c r="J52" i="2"/>
  <c r="K52" i="2"/>
  <c r="I52" i="2"/>
  <c r="J38" i="2"/>
  <c r="P38" i="2" s="1"/>
  <c r="K38" i="2"/>
  <c r="Q38" i="2" s="1"/>
  <c r="I38" i="2"/>
  <c r="O38" i="2" s="1"/>
  <c r="G540" i="4"/>
  <c r="M540" i="4" s="1"/>
  <c r="G548" i="4"/>
  <c r="G552" i="4"/>
  <c r="M552" i="4" s="1"/>
  <c r="J149" i="2"/>
  <c r="K149" i="2"/>
  <c r="I149" i="2"/>
  <c r="J722" i="2"/>
  <c r="K722" i="2"/>
  <c r="I722" i="2"/>
  <c r="J710" i="2"/>
  <c r="P710" i="2" s="1"/>
  <c r="K710" i="2"/>
  <c r="Q710" i="2" s="1"/>
  <c r="I710" i="2"/>
  <c r="O710" i="2" s="1"/>
  <c r="J712" i="2"/>
  <c r="P712" i="2" s="1"/>
  <c r="K712" i="2"/>
  <c r="Q712" i="2" s="1"/>
  <c r="I712" i="2"/>
  <c r="O712" i="2" s="1"/>
  <c r="J700" i="2"/>
  <c r="K700" i="2"/>
  <c r="I700" i="2"/>
  <c r="J668" i="2"/>
  <c r="K668" i="2"/>
  <c r="I668" i="2"/>
  <c r="J656" i="2"/>
  <c r="P656" i="2" s="1"/>
  <c r="K656" i="2"/>
  <c r="Q656" i="2" s="1"/>
  <c r="I656" i="2"/>
  <c r="O656" i="2" s="1"/>
  <c r="J658" i="2"/>
  <c r="P658" i="2" s="1"/>
  <c r="K658" i="2"/>
  <c r="Q658" i="2" s="1"/>
  <c r="I658" i="2"/>
  <c r="O658" i="2" s="1"/>
  <c r="J645" i="2"/>
  <c r="P645" i="2" s="1"/>
  <c r="K645" i="2"/>
  <c r="Q645" i="2" s="1"/>
  <c r="I645" i="2"/>
  <c r="O645" i="2" s="1"/>
  <c r="J643" i="2"/>
  <c r="P643" i="2" s="1"/>
  <c r="K643" i="2"/>
  <c r="Q643" i="2" s="1"/>
  <c r="I643" i="2"/>
  <c r="O643" i="2" s="1"/>
  <c r="J637" i="2"/>
  <c r="K637" i="2"/>
  <c r="I637" i="2"/>
  <c r="J326" i="2"/>
  <c r="K326" i="2"/>
  <c r="J321" i="2"/>
  <c r="K321" i="2"/>
  <c r="I321" i="2"/>
  <c r="I326" i="2"/>
  <c r="J329" i="2"/>
  <c r="K329" i="2"/>
  <c r="I329" i="2"/>
  <c r="J332" i="2"/>
  <c r="K332" i="2"/>
  <c r="I332" i="2"/>
  <c r="J340" i="2"/>
  <c r="K340" i="2"/>
  <c r="I340" i="2"/>
  <c r="J343" i="2"/>
  <c r="K343" i="2"/>
  <c r="I343" i="2"/>
  <c r="J346" i="2"/>
  <c r="I346" i="2"/>
  <c r="J748" i="2"/>
  <c r="P748" i="2" s="1"/>
  <c r="K748" i="2"/>
  <c r="Q748" i="2" s="1"/>
  <c r="I748" i="2"/>
  <c r="O748" i="2" s="1"/>
  <c r="J750" i="2"/>
  <c r="P750" i="2" s="1"/>
  <c r="K750" i="2"/>
  <c r="Q750" i="2" s="1"/>
  <c r="I750" i="2"/>
  <c r="O750" i="2" s="1"/>
  <c r="J25" i="2"/>
  <c r="P25" i="2" s="1"/>
  <c r="K25" i="2"/>
  <c r="Q25" i="2" s="1"/>
  <c r="I25" i="2"/>
  <c r="O25" i="2" s="1"/>
  <c r="J30" i="2"/>
  <c r="K30" i="2"/>
  <c r="I30" i="2"/>
  <c r="J19" i="2"/>
  <c r="P19" i="2" s="1"/>
  <c r="K19" i="2"/>
  <c r="Q19" i="2" s="1"/>
  <c r="I19" i="2"/>
  <c r="O19" i="2" s="1"/>
  <c r="K278" i="2"/>
  <c r="J786" i="2"/>
  <c r="K786" i="2"/>
  <c r="I786" i="2"/>
  <c r="J803" i="2"/>
  <c r="K803" i="2"/>
  <c r="I803" i="2"/>
  <c r="J735" i="2"/>
  <c r="K735" i="2"/>
  <c r="I735" i="2"/>
  <c r="K302" i="2"/>
  <c r="Q302" i="2" s="1"/>
  <c r="J302" i="2"/>
  <c r="P302" i="2" s="1"/>
  <c r="I302" i="2"/>
  <c r="O302" i="2" s="1"/>
  <c r="K300" i="2"/>
  <c r="Q300" i="2" s="1"/>
  <c r="J300" i="2"/>
  <c r="P300" i="2" s="1"/>
  <c r="I300" i="2"/>
  <c r="O300" i="2" s="1"/>
  <c r="J312" i="2"/>
  <c r="K312" i="2"/>
  <c r="I312" i="2"/>
  <c r="J287" i="2"/>
  <c r="K287" i="2"/>
  <c r="I287" i="2"/>
  <c r="J284" i="2"/>
  <c r="K284" i="2"/>
  <c r="I284" i="2"/>
  <c r="J281" i="2"/>
  <c r="K281" i="2"/>
  <c r="I281" i="2"/>
  <c r="J278" i="2"/>
  <c r="I278" i="2"/>
  <c r="J186" i="2"/>
  <c r="K186" i="2"/>
  <c r="I186" i="2"/>
  <c r="J189" i="2"/>
  <c r="K189" i="2"/>
  <c r="I189" i="2"/>
  <c r="K258" i="2"/>
  <c r="J258" i="2"/>
  <c r="I258" i="2"/>
  <c r="J269" i="2"/>
  <c r="K269" i="2"/>
  <c r="I269" i="2"/>
  <c r="J275" i="2"/>
  <c r="K275" i="2"/>
  <c r="I275" i="2"/>
  <c r="J266" i="2"/>
  <c r="K266" i="2"/>
  <c r="I266" i="2"/>
  <c r="J205" i="2"/>
  <c r="K205" i="2"/>
  <c r="I205" i="2"/>
  <c r="J200" i="2"/>
  <c r="K200" i="2"/>
  <c r="I200" i="2"/>
  <c r="I563" i="2"/>
  <c r="O563" i="2" s="1"/>
  <c r="K533" i="2"/>
  <c r="K571" i="2"/>
  <c r="J571" i="2"/>
  <c r="I571" i="2"/>
  <c r="K568" i="2"/>
  <c r="J568" i="2"/>
  <c r="I568" i="2"/>
  <c r="K565" i="2"/>
  <c r="Q565" i="2" s="1"/>
  <c r="J565" i="2"/>
  <c r="P565" i="2" s="1"/>
  <c r="I565" i="2"/>
  <c r="O565" i="2" s="1"/>
  <c r="K563" i="2"/>
  <c r="Q563" i="2" s="1"/>
  <c r="J563" i="2"/>
  <c r="P563" i="2" s="1"/>
  <c r="K560" i="2"/>
  <c r="J560" i="2"/>
  <c r="I560" i="2"/>
  <c r="H434" i="4"/>
  <c r="G434" i="4"/>
  <c r="K552" i="2"/>
  <c r="J552" i="2"/>
  <c r="I552" i="2"/>
  <c r="K602" i="2"/>
  <c r="Q602" i="2" s="1"/>
  <c r="J602" i="2"/>
  <c r="P602" i="2" s="1"/>
  <c r="I602" i="2"/>
  <c r="O602" i="2" s="1"/>
  <c r="K626" i="2"/>
  <c r="J626" i="2"/>
  <c r="I626" i="2"/>
  <c r="K629" i="2"/>
  <c r="J629" i="2"/>
  <c r="I629" i="2"/>
  <c r="K598" i="2"/>
  <c r="J598" i="2"/>
  <c r="I598" i="2"/>
  <c r="K604" i="2"/>
  <c r="Q604" i="2" s="1"/>
  <c r="J604" i="2"/>
  <c r="I604" i="2"/>
  <c r="O604" i="2" s="1"/>
  <c r="K607" i="2"/>
  <c r="J607" i="2"/>
  <c r="I607" i="2"/>
  <c r="K610" i="2"/>
  <c r="J610" i="2"/>
  <c r="I610" i="2"/>
  <c r="G487" i="4"/>
  <c r="H487" i="4"/>
  <c r="I487" i="4"/>
  <c r="G490" i="4"/>
  <c r="H490" i="4"/>
  <c r="I490" i="4"/>
  <c r="G493" i="4"/>
  <c r="H493" i="4"/>
  <c r="I493" i="4"/>
  <c r="G504" i="4"/>
  <c r="M504" i="4" s="1"/>
  <c r="H504" i="4"/>
  <c r="N504" i="4" s="1"/>
  <c r="I504" i="4"/>
  <c r="O504" i="4" s="1"/>
  <c r="G507" i="4"/>
  <c r="H507" i="4"/>
  <c r="I507" i="4"/>
  <c r="G510" i="4"/>
  <c r="H510" i="4"/>
  <c r="I510" i="4"/>
  <c r="J754" i="2"/>
  <c r="K754" i="2"/>
  <c r="I754" i="2"/>
  <c r="J767" i="2"/>
  <c r="K767" i="2"/>
  <c r="I767" i="2"/>
  <c r="J770" i="2"/>
  <c r="K770" i="2"/>
  <c r="I770" i="2"/>
  <c r="G73" i="4"/>
  <c r="M73" i="4" s="1"/>
  <c r="G79" i="4"/>
  <c r="H79" i="4"/>
  <c r="I79" i="4"/>
  <c r="G59" i="4"/>
  <c r="H59" i="4"/>
  <c r="N59" i="4" s="1"/>
  <c r="I59" i="4"/>
  <c r="O59" i="4" s="1"/>
  <c r="G139" i="4"/>
  <c r="M139" i="4" s="1"/>
  <c r="H139" i="4"/>
  <c r="N139" i="4" s="1"/>
  <c r="I139" i="4"/>
  <c r="O139" i="4" s="1"/>
  <c r="G147" i="4"/>
  <c r="H147" i="4"/>
  <c r="I147" i="4"/>
  <c r="G157" i="4"/>
  <c r="H157" i="4"/>
  <c r="I157" i="4"/>
  <c r="G163" i="4"/>
  <c r="H163" i="4"/>
  <c r="I163" i="4"/>
  <c r="G187" i="4"/>
  <c r="H187" i="4"/>
  <c r="I187" i="4"/>
  <c r="G193" i="4"/>
  <c r="H193" i="4"/>
  <c r="I193" i="4"/>
  <c r="G204" i="4"/>
  <c r="H204" i="4"/>
  <c r="I204" i="4"/>
  <c r="G207" i="4"/>
  <c r="H207" i="4"/>
  <c r="I207" i="4"/>
  <c r="G216" i="4"/>
  <c r="M216" i="4" s="1"/>
  <c r="H216" i="4"/>
  <c r="N216" i="4" s="1"/>
  <c r="I216" i="4"/>
  <c r="O216" i="4" s="1"/>
  <c r="G219" i="4"/>
  <c r="H219" i="4"/>
  <c r="I219" i="4"/>
  <c r="G222" i="4"/>
  <c r="H222" i="4"/>
  <c r="I222" i="4"/>
  <c r="G225" i="4"/>
  <c r="H225" i="4"/>
  <c r="I225" i="4"/>
  <c r="G228" i="4"/>
  <c r="H228" i="4"/>
  <c r="I228" i="4"/>
  <c r="G231" i="4"/>
  <c r="H231" i="4"/>
  <c r="I231" i="4"/>
  <c r="G240" i="4"/>
  <c r="H240" i="4"/>
  <c r="I240" i="4"/>
  <c r="G274" i="4"/>
  <c r="H274" i="4"/>
  <c r="I274" i="4"/>
  <c r="G283" i="4"/>
  <c r="H283" i="4"/>
  <c r="I283" i="4"/>
  <c r="G289" i="4"/>
  <c r="H289" i="4"/>
  <c r="I289" i="4"/>
  <c r="G292" i="4"/>
  <c r="H292" i="4"/>
  <c r="I292" i="4"/>
  <c r="G295" i="4"/>
  <c r="H295" i="4"/>
  <c r="I295" i="4"/>
  <c r="G298" i="4"/>
  <c r="H298" i="4"/>
  <c r="I298" i="4"/>
  <c r="G301" i="4"/>
  <c r="H301" i="4"/>
  <c r="I301" i="4"/>
  <c r="G312" i="4"/>
  <c r="H312" i="4"/>
  <c r="I312" i="4"/>
  <c r="G319" i="4"/>
  <c r="H319" i="4"/>
  <c r="I319" i="4"/>
  <c r="G441" i="4"/>
  <c r="M441" i="4" s="1"/>
  <c r="H441" i="4"/>
  <c r="N441" i="4" s="1"/>
  <c r="I441" i="4"/>
  <c r="O441" i="4" s="1"/>
  <c r="G446" i="4"/>
  <c r="M446" i="4" s="1"/>
  <c r="H446" i="4"/>
  <c r="N446" i="4" s="1"/>
  <c r="I446" i="4"/>
  <c r="O446" i="4" s="1"/>
  <c r="G400" i="4"/>
  <c r="M400" i="4" s="1"/>
  <c r="H400" i="4"/>
  <c r="N400" i="4" s="1"/>
  <c r="I400" i="4"/>
  <c r="O400" i="4" s="1"/>
  <c r="G458" i="4"/>
  <c r="M458" i="4" s="1"/>
  <c r="H458" i="4"/>
  <c r="N458" i="4" s="1"/>
  <c r="I458" i="4"/>
  <c r="O458" i="4" s="1"/>
  <c r="G474" i="4"/>
  <c r="H474" i="4"/>
  <c r="G519" i="4"/>
  <c r="H519" i="4"/>
  <c r="I519" i="4"/>
  <c r="G522" i="4"/>
  <c r="H522" i="4"/>
  <c r="I522" i="4"/>
  <c r="G498" i="4"/>
  <c r="M498" i="4" s="1"/>
  <c r="H498" i="4"/>
  <c r="N498" i="4" s="1"/>
  <c r="I498" i="4"/>
  <c r="O498" i="4" s="1"/>
  <c r="G470" i="4"/>
  <c r="H470" i="4"/>
  <c r="I470" i="4"/>
  <c r="I434" i="4"/>
  <c r="G461" i="4"/>
  <c r="H461" i="4"/>
  <c r="G67" i="4"/>
  <c r="H67" i="4"/>
  <c r="H548" i="4"/>
  <c r="I548" i="4"/>
  <c r="H552" i="4"/>
  <c r="N552" i="4" s="1"/>
  <c r="I552" i="4"/>
  <c r="O552" i="4" s="1"/>
  <c r="G536" i="4"/>
  <c r="H536" i="4"/>
  <c r="G531" i="4"/>
  <c r="H531" i="4"/>
  <c r="G566" i="4"/>
  <c r="H566" i="4"/>
  <c r="I566" i="4"/>
  <c r="G570" i="4"/>
  <c r="H570" i="4"/>
  <c r="I570" i="4"/>
  <c r="G93" i="4"/>
  <c r="H93" i="4"/>
  <c r="I93" i="4"/>
  <c r="G16" i="4"/>
  <c r="M16" i="4" s="1"/>
  <c r="H16" i="4"/>
  <c r="N16" i="4" s="1"/>
  <c r="I16" i="4"/>
  <c r="O16" i="4" s="1"/>
  <c r="G483" i="4"/>
  <c r="H483" i="4"/>
  <c r="I483" i="4"/>
  <c r="I576" i="4"/>
  <c r="I573" i="4"/>
  <c r="J780" i="2"/>
  <c r="K780" i="2"/>
  <c r="I780" i="2"/>
  <c r="J233" i="2"/>
  <c r="K233" i="2"/>
  <c r="I233" i="2"/>
  <c r="J236" i="2"/>
  <c r="K236" i="2"/>
  <c r="I236" i="2"/>
  <c r="J224" i="2"/>
  <c r="K224" i="2"/>
  <c r="I224" i="2"/>
  <c r="J221" i="2"/>
  <c r="K221" i="2"/>
  <c r="I221" i="2"/>
  <c r="J215" i="2"/>
  <c r="K215" i="2"/>
  <c r="I215" i="2"/>
  <c r="J117" i="2"/>
  <c r="P117" i="2" s="1"/>
  <c r="K117" i="2"/>
  <c r="Q117" i="2" s="1"/>
  <c r="J119" i="2"/>
  <c r="P119" i="2" s="1"/>
  <c r="K119" i="2"/>
  <c r="Q119" i="2" s="1"/>
  <c r="J121" i="2"/>
  <c r="P121" i="2" s="1"/>
  <c r="K121" i="2"/>
  <c r="Q121" i="2" s="1"/>
  <c r="I117" i="2"/>
  <c r="O117" i="2" s="1"/>
  <c r="I119" i="2"/>
  <c r="O119" i="2" s="1"/>
  <c r="I121" i="2"/>
  <c r="O121" i="2" s="1"/>
  <c r="J129" i="2"/>
  <c r="K129" i="2"/>
  <c r="I129" i="2"/>
  <c r="J817" i="2"/>
  <c r="P817" i="2" s="1"/>
  <c r="K817" i="2"/>
  <c r="Q817" i="2" s="1"/>
  <c r="J819" i="2"/>
  <c r="P819" i="2" s="1"/>
  <c r="K819" i="2"/>
  <c r="Q819" i="2" s="1"/>
  <c r="J541" i="2"/>
  <c r="K541" i="2"/>
  <c r="J546" i="2"/>
  <c r="K546" i="2"/>
  <c r="I546" i="2"/>
  <c r="I541" i="2"/>
  <c r="J363" i="2"/>
  <c r="K363" i="2"/>
  <c r="I363" i="2"/>
  <c r="G573" i="4"/>
  <c r="H573" i="4"/>
  <c r="J533" i="2"/>
  <c r="I533" i="2"/>
  <c r="J445" i="2"/>
  <c r="P445" i="2" s="1"/>
  <c r="K445" i="2"/>
  <c r="J390" i="2"/>
  <c r="I390" i="2"/>
  <c r="J387" i="2"/>
  <c r="K387" i="2"/>
  <c r="I387" i="2"/>
  <c r="J355" i="2"/>
  <c r="P355" i="2" s="1"/>
  <c r="J357" i="2"/>
  <c r="P357" i="2" s="1"/>
  <c r="K357" i="2"/>
  <c r="Q357" i="2" s="1"/>
  <c r="I355" i="2"/>
  <c r="O355" i="2" s="1"/>
  <c r="I357" i="2"/>
  <c r="O357" i="2" s="1"/>
  <c r="J352" i="2"/>
  <c r="I352" i="2"/>
  <c r="J393" i="2"/>
  <c r="K393" i="2"/>
  <c r="I393" i="2"/>
  <c r="J396" i="2"/>
  <c r="K396" i="2"/>
  <c r="I396" i="2"/>
  <c r="J429" i="2"/>
  <c r="K429" i="2"/>
  <c r="I429" i="2"/>
  <c r="J432" i="2"/>
  <c r="K432" i="2"/>
  <c r="I432" i="2"/>
  <c r="J422" i="2"/>
  <c r="P422" i="2" s="1"/>
  <c r="K422" i="2"/>
  <c r="Q422" i="2" s="1"/>
  <c r="I422" i="2"/>
  <c r="O422" i="2" s="1"/>
  <c r="J424" i="2"/>
  <c r="P424" i="2" s="1"/>
  <c r="K424" i="2"/>
  <c r="Q424" i="2" s="1"/>
  <c r="I424" i="2"/>
  <c r="O424" i="2" s="1"/>
  <c r="J426" i="2"/>
  <c r="P426" i="2" s="1"/>
  <c r="K426" i="2"/>
  <c r="Q426" i="2" s="1"/>
  <c r="I426" i="2"/>
  <c r="O426" i="2" s="1"/>
  <c r="J415" i="2"/>
  <c r="P415" i="2" s="1"/>
  <c r="K415" i="2"/>
  <c r="Q415" i="2" s="1"/>
  <c r="I415" i="2"/>
  <c r="O415" i="2" s="1"/>
  <c r="J417" i="2"/>
  <c r="P417" i="2" s="1"/>
  <c r="K417" i="2"/>
  <c r="Q417" i="2" s="1"/>
  <c r="I417" i="2"/>
  <c r="O417" i="2" s="1"/>
  <c r="J419" i="2"/>
  <c r="P419" i="2" s="1"/>
  <c r="K419" i="2"/>
  <c r="Q419" i="2" s="1"/>
  <c r="I419" i="2"/>
  <c r="O419" i="2" s="1"/>
  <c r="J401" i="2"/>
  <c r="K401" i="2"/>
  <c r="I401" i="2"/>
  <c r="J318" i="2"/>
  <c r="K318" i="2"/>
  <c r="I318" i="2"/>
  <c r="J459" i="2"/>
  <c r="P459" i="2" s="1"/>
  <c r="K459" i="2"/>
  <c r="Q459" i="2" s="1"/>
  <c r="I459" i="2"/>
  <c r="O459" i="2" s="1"/>
  <c r="I467" i="2"/>
  <c r="J474" i="2"/>
  <c r="P474" i="2" s="1"/>
  <c r="K474" i="2"/>
  <c r="Q474" i="2" s="1"/>
  <c r="I474" i="2"/>
  <c r="O474" i="2" s="1"/>
  <c r="J476" i="2"/>
  <c r="P476" i="2" s="1"/>
  <c r="K476" i="2"/>
  <c r="Q476" i="2" s="1"/>
  <c r="I476" i="2"/>
  <c r="O476" i="2" s="1"/>
  <c r="J481" i="2"/>
  <c r="K481" i="2"/>
  <c r="I481" i="2"/>
  <c r="J487" i="2"/>
  <c r="K487" i="2"/>
  <c r="I487" i="2"/>
  <c r="J494" i="2"/>
  <c r="K494" i="2"/>
  <c r="I494" i="2"/>
  <c r="J500" i="2"/>
  <c r="K500" i="2"/>
  <c r="I500" i="2"/>
  <c r="J512" i="2"/>
  <c r="P512" i="2" s="1"/>
  <c r="K512" i="2"/>
  <c r="Q512" i="2" s="1"/>
  <c r="I512" i="2"/>
  <c r="O512" i="2" s="1"/>
  <c r="J518" i="2"/>
  <c r="K518" i="2"/>
  <c r="I518" i="2"/>
  <c r="J521" i="2"/>
  <c r="K520" i="2"/>
  <c r="Q520" i="2" s="1"/>
  <c r="I521" i="2"/>
  <c r="J526" i="2"/>
  <c r="K526" i="2"/>
  <c r="I526" i="2"/>
  <c r="J831" i="2"/>
  <c r="K831" i="2"/>
  <c r="I831" i="2"/>
  <c r="J835" i="2"/>
  <c r="P835" i="2" s="1"/>
  <c r="K835" i="2"/>
  <c r="Q835" i="2" s="1"/>
  <c r="I835" i="2"/>
  <c r="O835" i="2" s="1"/>
  <c r="J837" i="2"/>
  <c r="P837" i="2" s="1"/>
  <c r="K837" i="2"/>
  <c r="Q837" i="2" s="1"/>
  <c r="I837" i="2"/>
  <c r="O837" i="2" s="1"/>
  <c r="J839" i="2"/>
  <c r="P839" i="2" s="1"/>
  <c r="K839" i="2"/>
  <c r="Q839" i="2" s="1"/>
  <c r="I839" i="2"/>
  <c r="O839" i="2" s="1"/>
  <c r="I848" i="2"/>
  <c r="O848" i="2" s="1"/>
  <c r="I850" i="2"/>
  <c r="O850" i="2" s="1"/>
  <c r="J843" i="2"/>
  <c r="K843" i="2"/>
  <c r="I843" i="2"/>
  <c r="J854" i="2"/>
  <c r="K854" i="2"/>
  <c r="I854" i="2"/>
  <c r="J411" i="2"/>
  <c r="K411" i="2"/>
  <c r="I411" i="2"/>
  <c r="G576" i="4"/>
  <c r="H576" i="4"/>
  <c r="G496" i="4"/>
  <c r="M496" i="4" s="1"/>
  <c r="H496" i="4"/>
  <c r="N496" i="4" s="1"/>
  <c r="D143" i="4"/>
  <c r="D144" i="4" s="1"/>
  <c r="F64" i="2"/>
  <c r="F65" i="2" s="1"/>
  <c r="K352" i="2"/>
  <c r="K355" i="2"/>
  <c r="Q355" i="2" s="1"/>
  <c r="K390" i="2"/>
  <c r="K346" i="2"/>
  <c r="I531" i="4"/>
  <c r="I536" i="4"/>
  <c r="I496" i="4"/>
  <c r="O496" i="4" s="1"/>
  <c r="I67" i="4"/>
  <c r="I461" i="4"/>
  <c r="I474" i="4"/>
  <c r="I535" i="4" l="1"/>
  <c r="O536" i="4"/>
  <c r="I482" i="4"/>
  <c r="O482" i="4" s="1"/>
  <c r="O483" i="4"/>
  <c r="G92" i="4"/>
  <c r="M92" i="4" s="1"/>
  <c r="M93" i="4"/>
  <c r="G530" i="4"/>
  <c r="M531" i="4"/>
  <c r="I300" i="4"/>
  <c r="O300" i="4" s="1"/>
  <c r="O301" i="4"/>
  <c r="I288" i="4"/>
  <c r="O288" i="4" s="1"/>
  <c r="O289" i="4"/>
  <c r="G273" i="4"/>
  <c r="M273" i="4" s="1"/>
  <c r="M274" i="4"/>
  <c r="H227" i="4"/>
  <c r="N227" i="4" s="1"/>
  <c r="N228" i="4"/>
  <c r="I192" i="4"/>
  <c r="O192" i="4" s="1"/>
  <c r="O193" i="4"/>
  <c r="G162" i="4"/>
  <c r="M162" i="4" s="1"/>
  <c r="M163" i="4"/>
  <c r="I146" i="4"/>
  <c r="O146" i="4" s="1"/>
  <c r="O147" i="4"/>
  <c r="G56" i="4"/>
  <c r="M56" i="4" s="1"/>
  <c r="M59" i="4"/>
  <c r="G509" i="4"/>
  <c r="M509" i="4" s="1"/>
  <c r="M510" i="4"/>
  <c r="H492" i="4"/>
  <c r="N492" i="4" s="1"/>
  <c r="N493" i="4"/>
  <c r="G433" i="4"/>
  <c r="M434" i="4"/>
  <c r="H464" i="4"/>
  <c r="N464" i="4" s="1"/>
  <c r="N465" i="4"/>
  <c r="G105" i="4"/>
  <c r="M105" i="4" s="1"/>
  <c r="M106" i="4"/>
  <c r="I460" i="4"/>
  <c r="O460" i="4" s="1"/>
  <c r="O461" i="4"/>
  <c r="I530" i="4"/>
  <c r="O531" i="4"/>
  <c r="H482" i="4"/>
  <c r="N482" i="4" s="1"/>
  <c r="N483" i="4"/>
  <c r="I569" i="4"/>
  <c r="O569" i="4" s="1"/>
  <c r="O570" i="4"/>
  <c r="H535" i="4"/>
  <c r="N536" i="4"/>
  <c r="H460" i="4"/>
  <c r="N460" i="4" s="1"/>
  <c r="N461" i="4"/>
  <c r="H469" i="4"/>
  <c r="N469" i="4" s="1"/>
  <c r="N470" i="4"/>
  <c r="I311" i="4"/>
  <c r="O311" i="4" s="1"/>
  <c r="O312" i="4"/>
  <c r="H300" i="4"/>
  <c r="N300" i="4" s="1"/>
  <c r="N301" i="4"/>
  <c r="I291" i="4"/>
  <c r="O291" i="4" s="1"/>
  <c r="O292" i="4"/>
  <c r="G282" i="4"/>
  <c r="M282" i="4" s="1"/>
  <c r="M283" i="4"/>
  <c r="H230" i="4"/>
  <c r="N230" i="4" s="1"/>
  <c r="N231" i="4"/>
  <c r="I221" i="4"/>
  <c r="O221" i="4" s="1"/>
  <c r="O222" i="4"/>
  <c r="H218" i="4"/>
  <c r="N218" i="4" s="1"/>
  <c r="N219" i="4"/>
  <c r="I203" i="4"/>
  <c r="O203" i="4" s="1"/>
  <c r="O204" i="4"/>
  <c r="G186" i="4"/>
  <c r="M186" i="4" s="1"/>
  <c r="M187" i="4"/>
  <c r="H146" i="4"/>
  <c r="N146" i="4" s="1"/>
  <c r="N147" i="4"/>
  <c r="I78" i="4"/>
  <c r="O78" i="4" s="1"/>
  <c r="O79" i="4"/>
  <c r="I506" i="4"/>
  <c r="O506" i="4" s="1"/>
  <c r="O507" i="4"/>
  <c r="G492" i="4"/>
  <c r="M492" i="4" s="1"/>
  <c r="M493" i="4"/>
  <c r="H433" i="4"/>
  <c r="N434" i="4"/>
  <c r="G575" i="4"/>
  <c r="M575" i="4" s="1"/>
  <c r="M576" i="4"/>
  <c r="I575" i="4"/>
  <c r="O575" i="4" s="1"/>
  <c r="O576" i="4"/>
  <c r="H92" i="4"/>
  <c r="N92" i="4" s="1"/>
  <c r="N93" i="4"/>
  <c r="G569" i="4"/>
  <c r="M569" i="4" s="1"/>
  <c r="M570" i="4"/>
  <c r="H530" i="4"/>
  <c r="N531" i="4"/>
  <c r="H66" i="4"/>
  <c r="N66" i="4" s="1"/>
  <c r="N67" i="4"/>
  <c r="I433" i="4"/>
  <c r="O434" i="4"/>
  <c r="H521" i="4"/>
  <c r="N521" i="4" s="1"/>
  <c r="N522" i="4"/>
  <c r="H318" i="4"/>
  <c r="N318" i="4" s="1"/>
  <c r="N319" i="4"/>
  <c r="G311" i="4"/>
  <c r="M311" i="4" s="1"/>
  <c r="M312" i="4"/>
  <c r="I297" i="4"/>
  <c r="O297" i="4" s="1"/>
  <c r="O298" i="4"/>
  <c r="H294" i="4"/>
  <c r="N294" i="4" s="1"/>
  <c r="N295" i="4"/>
  <c r="G291" i="4"/>
  <c r="M291" i="4" s="1"/>
  <c r="M292" i="4"/>
  <c r="I282" i="4"/>
  <c r="O282" i="4" s="1"/>
  <c r="O283" i="4"/>
  <c r="H273" i="4"/>
  <c r="N273" i="4" s="1"/>
  <c r="N274" i="4"/>
  <c r="G239" i="4"/>
  <c r="M239" i="4" s="1"/>
  <c r="M240" i="4"/>
  <c r="I227" i="4"/>
  <c r="O227" i="4" s="1"/>
  <c r="O228" i="4"/>
  <c r="H224" i="4"/>
  <c r="N224" i="4" s="1"/>
  <c r="N225" i="4"/>
  <c r="G221" i="4"/>
  <c r="M221" i="4" s="1"/>
  <c r="M222" i="4"/>
  <c r="H206" i="4"/>
  <c r="N206" i="4" s="1"/>
  <c r="N207" i="4"/>
  <c r="G203" i="4"/>
  <c r="M203" i="4" s="1"/>
  <c r="M204" i="4"/>
  <c r="I186" i="4"/>
  <c r="O186" i="4" s="1"/>
  <c r="O187" i="4"/>
  <c r="H162" i="4"/>
  <c r="N162" i="4" s="1"/>
  <c r="N163" i="4"/>
  <c r="G156" i="4"/>
  <c r="M156" i="4" s="1"/>
  <c r="M157" i="4"/>
  <c r="G78" i="4"/>
  <c r="M78" i="4" s="1"/>
  <c r="M79" i="4"/>
  <c r="H509" i="4"/>
  <c r="N509" i="4" s="1"/>
  <c r="N510" i="4"/>
  <c r="G506" i="4"/>
  <c r="M506" i="4" s="1"/>
  <c r="M507" i="4"/>
  <c r="I492" i="4"/>
  <c r="O492" i="4" s="1"/>
  <c r="O493" i="4"/>
  <c r="H489" i="4"/>
  <c r="N489" i="4" s="1"/>
  <c r="N490" i="4"/>
  <c r="G486" i="4"/>
  <c r="M486" i="4" s="1"/>
  <c r="M487" i="4"/>
  <c r="G359" i="4"/>
  <c r="M359" i="4" s="1"/>
  <c r="M360" i="4"/>
  <c r="I464" i="4"/>
  <c r="O464" i="4" s="1"/>
  <c r="O465" i="4"/>
  <c r="G86" i="4"/>
  <c r="M86" i="4" s="1"/>
  <c r="M87" i="4"/>
  <c r="G75" i="4"/>
  <c r="M75" i="4" s="1"/>
  <c r="M76" i="4"/>
  <c r="G209" i="4"/>
  <c r="M209" i="4" s="1"/>
  <c r="M210" i="4"/>
  <c r="I315" i="4"/>
  <c r="O315" i="4" s="1"/>
  <c r="O316" i="4"/>
  <c r="H308" i="4"/>
  <c r="N308" i="4" s="1"/>
  <c r="N309" i="4"/>
  <c r="I329" i="4"/>
  <c r="O329" i="4" s="1"/>
  <c r="O330" i="4"/>
  <c r="G329" i="4"/>
  <c r="M329" i="4" s="1"/>
  <c r="M330" i="4"/>
  <c r="I565" i="4"/>
  <c r="O566" i="4"/>
  <c r="G66" i="4"/>
  <c r="M66" i="4" s="1"/>
  <c r="M67" i="4"/>
  <c r="I469" i="4"/>
  <c r="O469" i="4" s="1"/>
  <c r="O470" i="4"/>
  <c r="G521" i="4"/>
  <c r="M521" i="4" s="1"/>
  <c r="M522" i="4"/>
  <c r="G318" i="4"/>
  <c r="M318" i="4" s="1"/>
  <c r="M319" i="4"/>
  <c r="H297" i="4"/>
  <c r="N297" i="4" s="1"/>
  <c r="N298" i="4"/>
  <c r="G294" i="4"/>
  <c r="M294" i="4" s="1"/>
  <c r="M295" i="4"/>
  <c r="H282" i="4"/>
  <c r="N282" i="4" s="1"/>
  <c r="N283" i="4"/>
  <c r="I230" i="4"/>
  <c r="O230" i="4" s="1"/>
  <c r="O231" i="4"/>
  <c r="G224" i="4"/>
  <c r="M224" i="4" s="1"/>
  <c r="M225" i="4"/>
  <c r="I218" i="4"/>
  <c r="O218" i="4" s="1"/>
  <c r="O219" i="4"/>
  <c r="G206" i="4"/>
  <c r="M206" i="4" s="1"/>
  <c r="M207" i="4"/>
  <c r="H186" i="4"/>
  <c r="N186" i="4" s="1"/>
  <c r="N187" i="4"/>
  <c r="G489" i="4"/>
  <c r="M489" i="4" s="1"/>
  <c r="M490" i="4"/>
  <c r="H315" i="4"/>
  <c r="N315" i="4" s="1"/>
  <c r="N316" i="4"/>
  <c r="H572" i="4"/>
  <c r="N572" i="4" s="1"/>
  <c r="N573" i="4"/>
  <c r="H565" i="4"/>
  <c r="N566" i="4"/>
  <c r="I547" i="4"/>
  <c r="O548" i="4"/>
  <c r="G297" i="4"/>
  <c r="M297" i="4" s="1"/>
  <c r="M298" i="4"/>
  <c r="H288" i="4"/>
  <c r="N288" i="4" s="1"/>
  <c r="N289" i="4"/>
  <c r="I239" i="4"/>
  <c r="O239" i="4" s="1"/>
  <c r="O240" i="4"/>
  <c r="G227" i="4"/>
  <c r="M227" i="4" s="1"/>
  <c r="M228" i="4"/>
  <c r="H192" i="4"/>
  <c r="N192" i="4" s="1"/>
  <c r="N193" i="4"/>
  <c r="I156" i="4"/>
  <c r="O156" i="4" s="1"/>
  <c r="O157" i="4"/>
  <c r="I486" i="4"/>
  <c r="O486" i="4" s="1"/>
  <c r="O487" i="4"/>
  <c r="G547" i="4"/>
  <c r="M548" i="4"/>
  <c r="G159" i="4"/>
  <c r="M159" i="4" s="1"/>
  <c r="M160" i="4"/>
  <c r="G212" i="4"/>
  <c r="M212" i="4" s="1"/>
  <c r="M213" i="4"/>
  <c r="G408" i="4"/>
  <c r="M408" i="4" s="1"/>
  <c r="M409" i="4"/>
  <c r="G308" i="4"/>
  <c r="M308" i="4" s="1"/>
  <c r="M309" i="4"/>
  <c r="I66" i="4"/>
  <c r="O66" i="4" s="1"/>
  <c r="O67" i="4"/>
  <c r="H575" i="4"/>
  <c r="N575" i="4" s="1"/>
  <c r="N576" i="4"/>
  <c r="G572" i="4"/>
  <c r="M572" i="4" s="1"/>
  <c r="M573" i="4"/>
  <c r="I572" i="4"/>
  <c r="O572" i="4" s="1"/>
  <c r="O573" i="4"/>
  <c r="G482" i="4"/>
  <c r="M482" i="4" s="1"/>
  <c r="M483" i="4"/>
  <c r="I92" i="4"/>
  <c r="O92" i="4" s="1"/>
  <c r="O93" i="4"/>
  <c r="H569" i="4"/>
  <c r="N569" i="4" s="1"/>
  <c r="N570" i="4"/>
  <c r="G565" i="4"/>
  <c r="M566" i="4"/>
  <c r="G535" i="4"/>
  <c r="M536" i="4"/>
  <c r="H547" i="4"/>
  <c r="N548" i="4"/>
  <c r="G460" i="4"/>
  <c r="M460" i="4" s="1"/>
  <c r="M461" i="4"/>
  <c r="G469" i="4"/>
  <c r="M470" i="4"/>
  <c r="I521" i="4"/>
  <c r="O521" i="4" s="1"/>
  <c r="O522" i="4"/>
  <c r="I318" i="4"/>
  <c r="O318" i="4" s="1"/>
  <c r="O319" i="4"/>
  <c r="H311" i="4"/>
  <c r="N311" i="4" s="1"/>
  <c r="N312" i="4"/>
  <c r="G300" i="4"/>
  <c r="M300" i="4" s="1"/>
  <c r="M301" i="4"/>
  <c r="I294" i="4"/>
  <c r="O294" i="4" s="1"/>
  <c r="O295" i="4"/>
  <c r="H291" i="4"/>
  <c r="N291" i="4" s="1"/>
  <c r="N292" i="4"/>
  <c r="G288" i="4"/>
  <c r="M288" i="4" s="1"/>
  <c r="M289" i="4"/>
  <c r="I273" i="4"/>
  <c r="O273" i="4" s="1"/>
  <c r="O274" i="4"/>
  <c r="H239" i="4"/>
  <c r="N239" i="4" s="1"/>
  <c r="N240" i="4"/>
  <c r="G230" i="4"/>
  <c r="M230" i="4" s="1"/>
  <c r="M231" i="4"/>
  <c r="I224" i="4"/>
  <c r="O224" i="4" s="1"/>
  <c r="O225" i="4"/>
  <c r="H221" i="4"/>
  <c r="N221" i="4" s="1"/>
  <c r="N222" i="4"/>
  <c r="G218" i="4"/>
  <c r="M218" i="4" s="1"/>
  <c r="M219" i="4"/>
  <c r="I206" i="4"/>
  <c r="O206" i="4" s="1"/>
  <c r="O207" i="4"/>
  <c r="H203" i="4"/>
  <c r="N203" i="4" s="1"/>
  <c r="N204" i="4"/>
  <c r="G192" i="4"/>
  <c r="M192" i="4" s="1"/>
  <c r="M193" i="4"/>
  <c r="I162" i="4"/>
  <c r="O162" i="4" s="1"/>
  <c r="O163" i="4"/>
  <c r="H156" i="4"/>
  <c r="N156" i="4" s="1"/>
  <c r="N157" i="4"/>
  <c r="G146" i="4"/>
  <c r="M146" i="4" s="1"/>
  <c r="M147" i="4"/>
  <c r="H78" i="4"/>
  <c r="N78" i="4" s="1"/>
  <c r="N79" i="4"/>
  <c r="I509" i="4"/>
  <c r="O509" i="4" s="1"/>
  <c r="O510" i="4"/>
  <c r="H506" i="4"/>
  <c r="N506" i="4" s="1"/>
  <c r="N507" i="4"/>
  <c r="I489" i="4"/>
  <c r="O489" i="4" s="1"/>
  <c r="O490" i="4"/>
  <c r="H486" i="4"/>
  <c r="N486" i="4" s="1"/>
  <c r="N487" i="4"/>
  <c r="G315" i="4"/>
  <c r="M315" i="4" s="1"/>
  <c r="M316" i="4"/>
  <c r="I308" i="4"/>
  <c r="O308" i="4" s="1"/>
  <c r="O309" i="4"/>
  <c r="H329" i="4"/>
  <c r="N329" i="4" s="1"/>
  <c r="N330" i="4"/>
  <c r="G518" i="4"/>
  <c r="M518" i="4" s="1"/>
  <c r="M519" i="4"/>
  <c r="G437" i="4"/>
  <c r="M437" i="4" s="1"/>
  <c r="M438" i="4"/>
  <c r="I408" i="4"/>
  <c r="O408" i="4" s="1"/>
  <c r="O409" i="4"/>
  <c r="I473" i="4"/>
  <c r="O474" i="4"/>
  <c r="H473" i="4"/>
  <c r="N474" i="4"/>
  <c r="H437" i="4"/>
  <c r="N437" i="4" s="1"/>
  <c r="N438" i="4"/>
  <c r="I359" i="4"/>
  <c r="O359" i="4" s="1"/>
  <c r="O360" i="4"/>
  <c r="I518" i="4"/>
  <c r="O518" i="4" s="1"/>
  <c r="O519" i="4"/>
  <c r="G473" i="4"/>
  <c r="M474" i="4"/>
  <c r="I437" i="4"/>
  <c r="O437" i="4" s="1"/>
  <c r="O438" i="4"/>
  <c r="H359" i="4"/>
  <c r="N359" i="4" s="1"/>
  <c r="N360" i="4"/>
  <c r="H518" i="4"/>
  <c r="N518" i="4" s="1"/>
  <c r="N519" i="4"/>
  <c r="H408" i="4"/>
  <c r="N408" i="4" s="1"/>
  <c r="N409" i="4"/>
  <c r="K617" i="2"/>
  <c r="Q617" i="2" s="1"/>
  <c r="I209" i="4"/>
  <c r="O209" i="4" s="1"/>
  <c r="O210" i="4"/>
  <c r="I212" i="4"/>
  <c r="O212" i="4" s="1"/>
  <c r="O213" i="4"/>
  <c r="H209" i="4"/>
  <c r="N209" i="4" s="1"/>
  <c r="N210" i="4"/>
  <c r="H212" i="4"/>
  <c r="N212" i="4" s="1"/>
  <c r="N213" i="4"/>
  <c r="I617" i="2"/>
  <c r="O617" i="2" s="1"/>
  <c r="H159" i="4"/>
  <c r="N159" i="4" s="1"/>
  <c r="N160" i="4"/>
  <c r="H105" i="4"/>
  <c r="N105" i="4" s="1"/>
  <c r="N106" i="4"/>
  <c r="I75" i="4"/>
  <c r="O75" i="4" s="1"/>
  <c r="O76" i="4"/>
  <c r="H86" i="4"/>
  <c r="N86" i="4" s="1"/>
  <c r="N87" i="4"/>
  <c r="I86" i="4"/>
  <c r="O86" i="4" s="1"/>
  <c r="O87" i="4"/>
  <c r="I159" i="4"/>
  <c r="O159" i="4" s="1"/>
  <c r="O160" i="4"/>
  <c r="I105" i="4"/>
  <c r="O105" i="4" s="1"/>
  <c r="O106" i="4"/>
  <c r="H75" i="4"/>
  <c r="N75" i="4" s="1"/>
  <c r="N76" i="4"/>
  <c r="K345" i="2"/>
  <c r="Q345" i="2" s="1"/>
  <c r="Q346" i="2"/>
  <c r="J410" i="2"/>
  <c r="P411" i="2"/>
  <c r="J400" i="2"/>
  <c r="P401" i="2"/>
  <c r="K431" i="2"/>
  <c r="Q431" i="2" s="1"/>
  <c r="Q432" i="2"/>
  <c r="J351" i="2"/>
  <c r="P351" i="2" s="1"/>
  <c r="P352" i="2"/>
  <c r="J386" i="2"/>
  <c r="P386" i="2" s="1"/>
  <c r="P387" i="2"/>
  <c r="J362" i="2"/>
  <c r="P362" i="2" s="1"/>
  <c r="P363" i="2"/>
  <c r="J220" i="2"/>
  <c r="P220" i="2" s="1"/>
  <c r="P221" i="2"/>
  <c r="J779" i="2"/>
  <c r="P780" i="2"/>
  <c r="K766" i="2"/>
  <c r="Q766" i="2" s="1"/>
  <c r="Q767" i="2"/>
  <c r="I597" i="2"/>
  <c r="O598" i="2"/>
  <c r="J274" i="2"/>
  <c r="P274" i="2" s="1"/>
  <c r="P275" i="2"/>
  <c r="J185" i="2"/>
  <c r="P185" i="2" s="1"/>
  <c r="P186" i="2"/>
  <c r="I802" i="2"/>
  <c r="O802" i="2" s="1"/>
  <c r="O803" i="2"/>
  <c r="I342" i="2"/>
  <c r="O342" i="2" s="1"/>
  <c r="O343" i="2"/>
  <c r="I325" i="2"/>
  <c r="O325" i="2" s="1"/>
  <c r="O326" i="2"/>
  <c r="J100" i="2"/>
  <c r="P100" i="2" s="1"/>
  <c r="P101" i="2"/>
  <c r="J466" i="2"/>
  <c r="P467" i="2"/>
  <c r="I172" i="2"/>
  <c r="L172" i="2" s="1"/>
  <c r="O173" i="2"/>
  <c r="J822" i="2"/>
  <c r="P822" i="2" s="1"/>
  <c r="P823" i="2"/>
  <c r="K842" i="2"/>
  <c r="Q842" i="2" s="1"/>
  <c r="Q843" i="2"/>
  <c r="J517" i="2"/>
  <c r="P517" i="2" s="1"/>
  <c r="P518" i="2"/>
  <c r="I499" i="2"/>
  <c r="O499" i="2" s="1"/>
  <c r="O500" i="2"/>
  <c r="K493" i="2"/>
  <c r="Q493" i="2" s="1"/>
  <c r="Q494" i="2"/>
  <c r="K540" i="2"/>
  <c r="Q541" i="2"/>
  <c r="J128" i="2"/>
  <c r="P129" i="2"/>
  <c r="J214" i="2"/>
  <c r="P214" i="2" s="1"/>
  <c r="P215" i="2"/>
  <c r="K235" i="2"/>
  <c r="Q235" i="2" s="1"/>
  <c r="Q236" i="2"/>
  <c r="K769" i="2"/>
  <c r="Q769" i="2" s="1"/>
  <c r="Q770" i="2"/>
  <c r="K609" i="2"/>
  <c r="Q609" i="2" s="1"/>
  <c r="Q610" i="2"/>
  <c r="I559" i="2"/>
  <c r="O559" i="2" s="1"/>
  <c r="O560" i="2"/>
  <c r="I567" i="2"/>
  <c r="O567" i="2" s="1"/>
  <c r="O568" i="2"/>
  <c r="I199" i="2"/>
  <c r="O199" i="2" s="1"/>
  <c r="O200" i="2"/>
  <c r="J265" i="2"/>
  <c r="P265" i="2" s="1"/>
  <c r="P266" i="2"/>
  <c r="J257" i="2"/>
  <c r="P258" i="2"/>
  <c r="I277" i="2"/>
  <c r="O277" i="2" s="1"/>
  <c r="O278" i="2"/>
  <c r="K311" i="2"/>
  <c r="Q312" i="2"/>
  <c r="I734" i="2"/>
  <c r="O735" i="2"/>
  <c r="J339" i="2"/>
  <c r="P339" i="2" s="1"/>
  <c r="P340" i="2"/>
  <c r="J325" i="2"/>
  <c r="P325" i="2" s="1"/>
  <c r="P326" i="2"/>
  <c r="K699" i="2"/>
  <c r="Q700" i="2"/>
  <c r="I721" i="2"/>
  <c r="O721" i="2" s="1"/>
  <c r="O722" i="2"/>
  <c r="I51" i="2"/>
  <c r="O51" i="2" s="1"/>
  <c r="O52" i="2"/>
  <c r="K686" i="2"/>
  <c r="Q687" i="2"/>
  <c r="I799" i="2"/>
  <c r="O799" i="2" s="1"/>
  <c r="O800" i="2"/>
  <c r="K760" i="2"/>
  <c r="Q761" i="2"/>
  <c r="K703" i="2"/>
  <c r="Q704" i="2"/>
  <c r="K677" i="2"/>
  <c r="Q678" i="2"/>
  <c r="I406" i="2"/>
  <c r="O407" i="2"/>
  <c r="I490" i="2"/>
  <c r="J110" i="2"/>
  <c r="P111" i="2"/>
  <c r="K141" i="2"/>
  <c r="Q142" i="2"/>
  <c r="I97" i="2"/>
  <c r="O97" i="2" s="1"/>
  <c r="O98" i="2"/>
  <c r="I729" i="2"/>
  <c r="O729" i="2" s="1"/>
  <c r="O730" i="2"/>
  <c r="J359" i="2"/>
  <c r="P359" i="2" s="1"/>
  <c r="P360" i="2"/>
  <c r="J589" i="2"/>
  <c r="P590" i="2"/>
  <c r="J211" i="2"/>
  <c r="P211" i="2" s="1"/>
  <c r="P212" i="2"/>
  <c r="I410" i="2"/>
  <c r="O411" i="2"/>
  <c r="K853" i="2"/>
  <c r="Q854" i="2"/>
  <c r="J842" i="2"/>
  <c r="P842" i="2" s="1"/>
  <c r="P843" i="2"/>
  <c r="I830" i="2"/>
  <c r="O831" i="2"/>
  <c r="K525" i="2"/>
  <c r="Q526" i="2"/>
  <c r="J520" i="2"/>
  <c r="P520" i="2" s="1"/>
  <c r="P521" i="2"/>
  <c r="K499" i="2"/>
  <c r="Q500" i="2"/>
  <c r="J493" i="2"/>
  <c r="P493" i="2" s="1"/>
  <c r="P494" i="2"/>
  <c r="I480" i="2"/>
  <c r="O481" i="2"/>
  <c r="I400" i="2"/>
  <c r="O401" i="2"/>
  <c r="I428" i="2"/>
  <c r="O428" i="2" s="1"/>
  <c r="O429" i="2"/>
  <c r="K395" i="2"/>
  <c r="Q395" i="2" s="1"/>
  <c r="Q396" i="2"/>
  <c r="J392" i="2"/>
  <c r="P392" i="2" s="1"/>
  <c r="P393" i="2"/>
  <c r="I386" i="2"/>
  <c r="O386" i="2" s="1"/>
  <c r="O387" i="2"/>
  <c r="J389" i="2"/>
  <c r="P389" i="2" s="1"/>
  <c r="P390" i="2"/>
  <c r="I532" i="2"/>
  <c r="O533" i="2"/>
  <c r="I362" i="2"/>
  <c r="O362" i="2" s="1"/>
  <c r="O363" i="2"/>
  <c r="I545" i="2"/>
  <c r="O546" i="2"/>
  <c r="J540" i="2"/>
  <c r="P541" i="2"/>
  <c r="I220" i="2"/>
  <c r="O220" i="2" s="1"/>
  <c r="O221" i="2"/>
  <c r="K223" i="2"/>
  <c r="Q223" i="2" s="1"/>
  <c r="Q224" i="2"/>
  <c r="J235" i="2"/>
  <c r="P235" i="2" s="1"/>
  <c r="P236" i="2"/>
  <c r="I779" i="2"/>
  <c r="O780" i="2"/>
  <c r="J769" i="2"/>
  <c r="P769" i="2" s="1"/>
  <c r="P770" i="2"/>
  <c r="I753" i="2"/>
  <c r="O754" i="2"/>
  <c r="I606" i="2"/>
  <c r="O606" i="2" s="1"/>
  <c r="O607" i="2"/>
  <c r="J601" i="2"/>
  <c r="P601" i="2" s="1"/>
  <c r="P604" i="2"/>
  <c r="K597" i="2"/>
  <c r="Q598" i="2"/>
  <c r="I625" i="2"/>
  <c r="O625" i="2" s="1"/>
  <c r="O626" i="2"/>
  <c r="K551" i="2"/>
  <c r="Q552" i="2"/>
  <c r="J559" i="2"/>
  <c r="P559" i="2" s="1"/>
  <c r="P560" i="2"/>
  <c r="J567" i="2"/>
  <c r="P567" i="2" s="1"/>
  <c r="P568" i="2"/>
  <c r="K570" i="2"/>
  <c r="Q570" i="2" s="1"/>
  <c r="Q571" i="2"/>
  <c r="K199" i="2"/>
  <c r="Q199" i="2" s="1"/>
  <c r="Q200" i="2"/>
  <c r="J204" i="2"/>
  <c r="P205" i="2"/>
  <c r="I274" i="2"/>
  <c r="O274" i="2" s="1"/>
  <c r="O275" i="2"/>
  <c r="K268" i="2"/>
  <c r="Q268" i="2" s="1"/>
  <c r="Q269" i="2"/>
  <c r="K257" i="2"/>
  <c r="Q258" i="2"/>
  <c r="I185" i="2"/>
  <c r="O185" i="2" s="1"/>
  <c r="O186" i="2"/>
  <c r="J277" i="2"/>
  <c r="P277" i="2" s="1"/>
  <c r="P278" i="2"/>
  <c r="I283" i="2"/>
  <c r="O283" i="2" s="1"/>
  <c r="O284" i="2"/>
  <c r="K286" i="2"/>
  <c r="Q286" i="2" s="1"/>
  <c r="Q287" i="2"/>
  <c r="J311" i="2"/>
  <c r="P312" i="2"/>
  <c r="K734" i="2"/>
  <c r="Q735" i="2"/>
  <c r="J802" i="2"/>
  <c r="P802" i="2" s="1"/>
  <c r="P803" i="2"/>
  <c r="K277" i="2"/>
  <c r="Q277" i="2" s="1"/>
  <c r="Q278" i="2"/>
  <c r="I29" i="2"/>
  <c r="O30" i="2"/>
  <c r="I345" i="2"/>
  <c r="O345" i="2" s="1"/>
  <c r="O346" i="2"/>
  <c r="J342" i="2"/>
  <c r="P342" i="2" s="1"/>
  <c r="P343" i="2"/>
  <c r="I331" i="2"/>
  <c r="O331" i="2" s="1"/>
  <c r="O332" i="2"/>
  <c r="K328" i="2"/>
  <c r="Q328" i="2" s="1"/>
  <c r="Q329" i="2"/>
  <c r="K320" i="2"/>
  <c r="Q320" i="2" s="1"/>
  <c r="Q321" i="2"/>
  <c r="I636" i="2"/>
  <c r="O637" i="2"/>
  <c r="K667" i="2"/>
  <c r="Q668" i="2"/>
  <c r="J699" i="2"/>
  <c r="P700" i="2"/>
  <c r="K721" i="2"/>
  <c r="Q721" i="2" s="1"/>
  <c r="Q722" i="2"/>
  <c r="J148" i="2"/>
  <c r="P149" i="2"/>
  <c r="K51" i="2"/>
  <c r="Q51" i="2" s="1"/>
  <c r="Q52" i="2"/>
  <c r="J54" i="2"/>
  <c r="P54" i="2" s="1"/>
  <c r="P55" i="2"/>
  <c r="I100" i="2"/>
  <c r="O100" i="2" s="1"/>
  <c r="O101" i="2"/>
  <c r="K85" i="2"/>
  <c r="Q85" i="2" s="1"/>
  <c r="Q86" i="2"/>
  <c r="I57" i="2"/>
  <c r="O57" i="2" s="1"/>
  <c r="O58" i="2"/>
  <c r="K695" i="2"/>
  <c r="Q695" i="2" s="1"/>
  <c r="Q696" i="2"/>
  <c r="I682" i="2"/>
  <c r="O683" i="2"/>
  <c r="J799" i="2"/>
  <c r="P799" i="2" s="1"/>
  <c r="P800" i="2"/>
  <c r="J760" i="2"/>
  <c r="P761" i="2"/>
  <c r="J695" i="2"/>
  <c r="P695" i="2" s="1"/>
  <c r="P696" i="2"/>
  <c r="K406" i="2"/>
  <c r="Q407" i="2"/>
  <c r="K490" i="2"/>
  <c r="Q490" i="2" s="1"/>
  <c r="Q491" i="2"/>
  <c r="K110" i="2"/>
  <c r="Q111" i="2"/>
  <c r="K172" i="2"/>
  <c r="Q173" i="2"/>
  <c r="K97" i="2"/>
  <c r="Q97" i="2" s="1"/>
  <c r="Q98" i="2"/>
  <c r="K729" i="2"/>
  <c r="Q729" i="2" s="1"/>
  <c r="Q730" i="2"/>
  <c r="I822" i="2"/>
  <c r="O822" i="2" s="1"/>
  <c r="O823" i="2"/>
  <c r="I842" i="2"/>
  <c r="O842" i="2" s="1"/>
  <c r="O843" i="2"/>
  <c r="J830" i="2"/>
  <c r="P831" i="2"/>
  <c r="I520" i="2"/>
  <c r="O520" i="2" s="1"/>
  <c r="O521" i="2"/>
  <c r="K517" i="2"/>
  <c r="Q517" i="2" s="1"/>
  <c r="Q518" i="2"/>
  <c r="I493" i="2"/>
  <c r="O493" i="2" s="1"/>
  <c r="O494" i="2"/>
  <c r="K486" i="2"/>
  <c r="K485" i="2" s="1"/>
  <c r="Q485" i="2" s="1"/>
  <c r="Q487" i="2"/>
  <c r="J480" i="2"/>
  <c r="P481" i="2"/>
  <c r="K317" i="2"/>
  <c r="Q317" i="2" s="1"/>
  <c r="Q318" i="2"/>
  <c r="J428" i="2"/>
  <c r="P428" i="2" s="1"/>
  <c r="P429" i="2"/>
  <c r="I392" i="2"/>
  <c r="O392" i="2" s="1"/>
  <c r="O393" i="2"/>
  <c r="K444" i="2"/>
  <c r="Q444" i="2" s="1"/>
  <c r="Q445" i="2"/>
  <c r="J545" i="2"/>
  <c r="P546" i="2"/>
  <c r="K128" i="2"/>
  <c r="Q129" i="2"/>
  <c r="K214" i="2"/>
  <c r="Q214" i="2" s="1"/>
  <c r="Q215" i="2"/>
  <c r="I235" i="2"/>
  <c r="O235" i="2" s="1"/>
  <c r="O236" i="2"/>
  <c r="K232" i="2"/>
  <c r="Q232" i="2" s="1"/>
  <c r="Q233" i="2"/>
  <c r="I769" i="2"/>
  <c r="O769" i="2" s="1"/>
  <c r="O770" i="2"/>
  <c r="J753" i="2"/>
  <c r="P754" i="2"/>
  <c r="J609" i="2"/>
  <c r="P609" i="2" s="1"/>
  <c r="P610" i="2"/>
  <c r="K606" i="2"/>
  <c r="Q606" i="2" s="1"/>
  <c r="Q607" i="2"/>
  <c r="J628" i="2"/>
  <c r="P628" i="2" s="1"/>
  <c r="P629" i="2"/>
  <c r="K625" i="2"/>
  <c r="Q625" i="2" s="1"/>
  <c r="Q626" i="2"/>
  <c r="I551" i="2"/>
  <c r="O552" i="2"/>
  <c r="I570" i="2"/>
  <c r="O570" i="2" s="1"/>
  <c r="O571" i="2"/>
  <c r="I204" i="2"/>
  <c r="O205" i="2"/>
  <c r="K265" i="2"/>
  <c r="Q265" i="2" s="1"/>
  <c r="Q266" i="2"/>
  <c r="I257" i="2"/>
  <c r="O258" i="2"/>
  <c r="K188" i="2"/>
  <c r="Q188" i="2" s="1"/>
  <c r="Q189" i="2"/>
  <c r="K280" i="2"/>
  <c r="Q280" i="2" s="1"/>
  <c r="Q281" i="2"/>
  <c r="J283" i="2"/>
  <c r="P283" i="2" s="1"/>
  <c r="P284" i="2"/>
  <c r="I311" i="2"/>
  <c r="O312" i="2"/>
  <c r="K785" i="2"/>
  <c r="Q785" i="2" s="1"/>
  <c r="Q786" i="2"/>
  <c r="J29" i="2"/>
  <c r="P30" i="2"/>
  <c r="K339" i="2"/>
  <c r="Q339" i="2" s="1"/>
  <c r="Q340" i="2"/>
  <c r="J331" i="2"/>
  <c r="P331" i="2" s="1"/>
  <c r="P332" i="2"/>
  <c r="K325" i="2"/>
  <c r="Q325" i="2" s="1"/>
  <c r="Q326" i="2"/>
  <c r="J636" i="2"/>
  <c r="P637" i="2"/>
  <c r="I699" i="2"/>
  <c r="O700" i="2"/>
  <c r="I148" i="2"/>
  <c r="O149" i="2"/>
  <c r="I54" i="2"/>
  <c r="O54" i="2" s="1"/>
  <c r="O55" i="2"/>
  <c r="K48" i="2"/>
  <c r="Q48" i="2" s="1"/>
  <c r="Q49" i="2"/>
  <c r="K64" i="2"/>
  <c r="Q65" i="2"/>
  <c r="J57" i="2"/>
  <c r="P57" i="2" s="1"/>
  <c r="P58" i="2"/>
  <c r="J686" i="2"/>
  <c r="P687" i="2"/>
  <c r="J690" i="2"/>
  <c r="P690" i="2" s="1"/>
  <c r="P691" i="2"/>
  <c r="K682" i="2"/>
  <c r="Q683" i="2"/>
  <c r="I760" i="2"/>
  <c r="O761" i="2"/>
  <c r="J703" i="2"/>
  <c r="P704" i="2"/>
  <c r="J677" i="2"/>
  <c r="P678" i="2"/>
  <c r="I110" i="2"/>
  <c r="O111" i="2"/>
  <c r="J141" i="2"/>
  <c r="P142" i="2"/>
  <c r="K359" i="2"/>
  <c r="Q359" i="2" s="1"/>
  <c r="Q360" i="2"/>
  <c r="K589" i="2"/>
  <c r="Q590" i="2"/>
  <c r="K211" i="2"/>
  <c r="Q211" i="2" s="1"/>
  <c r="Q212" i="2"/>
  <c r="K389" i="2"/>
  <c r="Q389" i="2" s="1"/>
  <c r="Q390" i="2"/>
  <c r="I853" i="2"/>
  <c r="O854" i="2"/>
  <c r="I525" i="2"/>
  <c r="O526" i="2"/>
  <c r="J486" i="2"/>
  <c r="J485" i="2" s="1"/>
  <c r="P485" i="2" s="1"/>
  <c r="P487" i="2"/>
  <c r="J317" i="2"/>
  <c r="P317" i="2" s="1"/>
  <c r="P318" i="2"/>
  <c r="J431" i="2"/>
  <c r="P431" i="2" s="1"/>
  <c r="P432" i="2"/>
  <c r="I395" i="2"/>
  <c r="O395" i="2" s="1"/>
  <c r="O396" i="2"/>
  <c r="K392" i="2"/>
  <c r="Q392" i="2" s="1"/>
  <c r="Q393" i="2"/>
  <c r="I389" i="2"/>
  <c r="O389" i="2" s="1"/>
  <c r="O390" i="2"/>
  <c r="I540" i="2"/>
  <c r="O541" i="2"/>
  <c r="I223" i="2"/>
  <c r="O223" i="2" s="1"/>
  <c r="O224" i="2"/>
  <c r="J232" i="2"/>
  <c r="P232" i="2" s="1"/>
  <c r="P233" i="2"/>
  <c r="J766" i="2"/>
  <c r="P766" i="2" s="1"/>
  <c r="P767" i="2"/>
  <c r="J597" i="2"/>
  <c r="P598" i="2"/>
  <c r="K628" i="2"/>
  <c r="Q628" i="2" s="1"/>
  <c r="Q629" i="2"/>
  <c r="J551" i="2"/>
  <c r="P552" i="2"/>
  <c r="J570" i="2"/>
  <c r="P570" i="2" s="1"/>
  <c r="P571" i="2"/>
  <c r="K204" i="2"/>
  <c r="Q205" i="2"/>
  <c r="I268" i="2"/>
  <c r="O268" i="2" s="1"/>
  <c r="O269" i="2"/>
  <c r="J188" i="2"/>
  <c r="P188" i="2" s="1"/>
  <c r="P189" i="2"/>
  <c r="J280" i="2"/>
  <c r="P280" i="2" s="1"/>
  <c r="P281" i="2"/>
  <c r="I286" i="2"/>
  <c r="O286" i="2" s="1"/>
  <c r="O287" i="2"/>
  <c r="K802" i="2"/>
  <c r="Q802" i="2" s="1"/>
  <c r="Q803" i="2"/>
  <c r="J785" i="2"/>
  <c r="P785" i="2" s="1"/>
  <c r="P786" i="2"/>
  <c r="K342" i="2"/>
  <c r="Q342" i="2" s="1"/>
  <c r="Q343" i="2"/>
  <c r="I328" i="2"/>
  <c r="O328" i="2" s="1"/>
  <c r="O329" i="2"/>
  <c r="I320" i="2"/>
  <c r="O320" i="2" s="1"/>
  <c r="O321" i="2"/>
  <c r="I667" i="2"/>
  <c r="O668" i="2"/>
  <c r="K148" i="2"/>
  <c r="Q149" i="2"/>
  <c r="K54" i="2"/>
  <c r="Q54" i="2" s="1"/>
  <c r="Q55" i="2"/>
  <c r="J48" i="2"/>
  <c r="P48" i="2" s="1"/>
  <c r="P49" i="2"/>
  <c r="I85" i="2"/>
  <c r="O85" i="2" s="1"/>
  <c r="O86" i="2"/>
  <c r="J64" i="2"/>
  <c r="P65" i="2"/>
  <c r="I695" i="2"/>
  <c r="O695" i="2" s="1"/>
  <c r="O696" i="2"/>
  <c r="K690" i="2"/>
  <c r="Q690" i="2" s="1"/>
  <c r="Q691" i="2"/>
  <c r="K351" i="2"/>
  <c r="Q351" i="2" s="1"/>
  <c r="Q352" i="2"/>
  <c r="K410" i="2"/>
  <c r="Q411" i="2"/>
  <c r="J853" i="2"/>
  <c r="P854" i="2"/>
  <c r="K830" i="2"/>
  <c r="Q831" i="2"/>
  <c r="J525" i="2"/>
  <c r="P526" i="2"/>
  <c r="I517" i="2"/>
  <c r="O517" i="2" s="1"/>
  <c r="O518" i="2"/>
  <c r="J499" i="2"/>
  <c r="P500" i="2"/>
  <c r="I486" i="2"/>
  <c r="I485" i="2" s="1"/>
  <c r="O485" i="2" s="1"/>
  <c r="O487" i="2"/>
  <c r="K480" i="2"/>
  <c r="Q481" i="2"/>
  <c r="I466" i="2"/>
  <c r="O467" i="2"/>
  <c r="I317" i="2"/>
  <c r="O317" i="2" s="1"/>
  <c r="O318" i="2"/>
  <c r="K400" i="2"/>
  <c r="Q401" i="2"/>
  <c r="I431" i="2"/>
  <c r="O431" i="2" s="1"/>
  <c r="O432" i="2"/>
  <c r="K428" i="2"/>
  <c r="Q428" i="2" s="1"/>
  <c r="Q429" i="2"/>
  <c r="J395" i="2"/>
  <c r="P395" i="2" s="1"/>
  <c r="P396" i="2"/>
  <c r="I351" i="2"/>
  <c r="O351" i="2" s="1"/>
  <c r="O352" i="2"/>
  <c r="K386" i="2"/>
  <c r="Q386" i="2" s="1"/>
  <c r="Q387" i="2"/>
  <c r="I440" i="2"/>
  <c r="O440" i="2" s="1"/>
  <c r="J532" i="2"/>
  <c r="P533" i="2"/>
  <c r="K362" i="2"/>
  <c r="Q362" i="2" s="1"/>
  <c r="Q363" i="2"/>
  <c r="K545" i="2"/>
  <c r="Q546" i="2"/>
  <c r="I128" i="2"/>
  <c r="O129" i="2"/>
  <c r="I214" i="2"/>
  <c r="O214" i="2" s="1"/>
  <c r="O215" i="2"/>
  <c r="K220" i="2"/>
  <c r="Q220" i="2" s="1"/>
  <c r="Q221" i="2"/>
  <c r="J223" i="2"/>
  <c r="P223" i="2" s="1"/>
  <c r="P224" i="2"/>
  <c r="I232" i="2"/>
  <c r="O232" i="2" s="1"/>
  <c r="O233" i="2"/>
  <c r="K779" i="2"/>
  <c r="Q780" i="2"/>
  <c r="I766" i="2"/>
  <c r="O766" i="2" s="1"/>
  <c r="O767" i="2"/>
  <c r="K753" i="2"/>
  <c r="Q754" i="2"/>
  <c r="I609" i="2"/>
  <c r="O609" i="2" s="1"/>
  <c r="O610" i="2"/>
  <c r="J606" i="2"/>
  <c r="P606" i="2" s="1"/>
  <c r="P607" i="2"/>
  <c r="I628" i="2"/>
  <c r="O628" i="2" s="1"/>
  <c r="O629" i="2"/>
  <c r="J625" i="2"/>
  <c r="P625" i="2" s="1"/>
  <c r="P626" i="2"/>
  <c r="K559" i="2"/>
  <c r="Q559" i="2" s="1"/>
  <c r="Q560" i="2"/>
  <c r="K567" i="2"/>
  <c r="Q567" i="2" s="1"/>
  <c r="Q568" i="2"/>
  <c r="K532" i="2"/>
  <c r="Q533" i="2"/>
  <c r="J199" i="2"/>
  <c r="P199" i="2" s="1"/>
  <c r="P200" i="2"/>
  <c r="I265" i="2"/>
  <c r="O265" i="2" s="1"/>
  <c r="O266" i="2"/>
  <c r="K274" i="2"/>
  <c r="Q274" i="2" s="1"/>
  <c r="Q275" i="2"/>
  <c r="J268" i="2"/>
  <c r="P268" i="2" s="1"/>
  <c r="P269" i="2"/>
  <c r="I188" i="2"/>
  <c r="O188" i="2" s="1"/>
  <c r="O189" i="2"/>
  <c r="K185" i="2"/>
  <c r="Q185" i="2" s="1"/>
  <c r="Q186" i="2"/>
  <c r="I280" i="2"/>
  <c r="O280" i="2" s="1"/>
  <c r="O281" i="2"/>
  <c r="K283" i="2"/>
  <c r="Q283" i="2" s="1"/>
  <c r="Q284" i="2"/>
  <c r="J286" i="2"/>
  <c r="P286" i="2" s="1"/>
  <c r="P287" i="2"/>
  <c r="J734" i="2"/>
  <c r="P735" i="2"/>
  <c r="I785" i="2"/>
  <c r="O785" i="2" s="1"/>
  <c r="O786" i="2"/>
  <c r="K29" i="2"/>
  <c r="Q30" i="2"/>
  <c r="J345" i="2"/>
  <c r="P345" i="2" s="1"/>
  <c r="P346" i="2"/>
  <c r="I339" i="2"/>
  <c r="O339" i="2" s="1"/>
  <c r="O340" i="2"/>
  <c r="K331" i="2"/>
  <c r="Q331" i="2" s="1"/>
  <c r="Q332" i="2"/>
  <c r="J328" i="2"/>
  <c r="P328" i="2" s="1"/>
  <c r="P329" i="2"/>
  <c r="J320" i="2"/>
  <c r="P320" i="2" s="1"/>
  <c r="P321" i="2"/>
  <c r="K636" i="2"/>
  <c r="Q637" i="2"/>
  <c r="J667" i="2"/>
  <c r="P668" i="2"/>
  <c r="J721" i="2"/>
  <c r="P721" i="2" s="1"/>
  <c r="P722" i="2"/>
  <c r="J51" i="2"/>
  <c r="P51" i="2" s="1"/>
  <c r="P52" i="2"/>
  <c r="I48" i="2"/>
  <c r="O48" i="2" s="1"/>
  <c r="O49" i="2"/>
  <c r="K100" i="2"/>
  <c r="Q100" i="2" s="1"/>
  <c r="Q101" i="2"/>
  <c r="J85" i="2"/>
  <c r="P85" i="2" s="1"/>
  <c r="P86" i="2"/>
  <c r="I64" i="2"/>
  <c r="O65" i="2"/>
  <c r="K57" i="2"/>
  <c r="Q57" i="2" s="1"/>
  <c r="Q58" i="2"/>
  <c r="I686" i="2"/>
  <c r="O687" i="2"/>
  <c r="I690" i="2"/>
  <c r="O690" i="2" s="1"/>
  <c r="O691" i="2"/>
  <c r="J682" i="2"/>
  <c r="P683" i="2"/>
  <c r="K799" i="2"/>
  <c r="Q799" i="2" s="1"/>
  <c r="Q800" i="2"/>
  <c r="I677" i="2"/>
  <c r="O678" i="2"/>
  <c r="J406" i="2"/>
  <c r="P407" i="2"/>
  <c r="K466" i="2"/>
  <c r="Q467" i="2"/>
  <c r="J490" i="2"/>
  <c r="P490" i="2" s="1"/>
  <c r="P491" i="2"/>
  <c r="I141" i="2"/>
  <c r="O141" i="2" s="1"/>
  <c r="O142" i="2"/>
  <c r="J172" i="2"/>
  <c r="M172" i="2" s="1"/>
  <c r="M171" i="2" s="1"/>
  <c r="M165" i="2" s="1"/>
  <c r="M164" i="2" s="1"/>
  <c r="M13" i="2" s="1"/>
  <c r="M857" i="2" s="1"/>
  <c r="M861" i="2" s="1"/>
  <c r="P173" i="2"/>
  <c r="J97" i="2"/>
  <c r="P97" i="2" s="1"/>
  <c r="P98" i="2"/>
  <c r="J729" i="2"/>
  <c r="P729" i="2" s="1"/>
  <c r="P730" i="2"/>
  <c r="I703" i="2"/>
  <c r="O704" i="2"/>
  <c r="I359" i="2"/>
  <c r="O359" i="2" s="1"/>
  <c r="O360" i="2"/>
  <c r="I40" i="2"/>
  <c r="O40" i="2" s="1"/>
  <c r="O41" i="2"/>
  <c r="I589" i="2"/>
  <c r="O590" i="2"/>
  <c r="I211" i="2"/>
  <c r="O211" i="2" s="1"/>
  <c r="O212" i="2"/>
  <c r="K822" i="2"/>
  <c r="Q822" i="2" s="1"/>
  <c r="Q823" i="2"/>
  <c r="J444" i="2"/>
  <c r="P444" i="2" s="1"/>
  <c r="J616" i="2"/>
  <c r="H15" i="4"/>
  <c r="N15" i="4" s="1"/>
  <c r="I15" i="4"/>
  <c r="G15" i="4"/>
  <c r="H457" i="4"/>
  <c r="N457" i="4" s="1"/>
  <c r="G457" i="4"/>
  <c r="M457" i="4" s="1"/>
  <c r="I457" i="4"/>
  <c r="O457" i="4" s="1"/>
  <c r="G503" i="4"/>
  <c r="M503" i="4" s="1"/>
  <c r="I503" i="4"/>
  <c r="O503" i="4" s="1"/>
  <c r="H503" i="4"/>
  <c r="N503" i="4" s="1"/>
  <c r="I112" i="4"/>
  <c r="H112" i="4"/>
  <c r="G112" i="4"/>
  <c r="G72" i="4"/>
  <c r="M72" i="4" s="1"/>
  <c r="I72" i="4"/>
  <c r="O72" i="4" s="1"/>
  <c r="H72" i="4"/>
  <c r="N72" i="4" s="1"/>
  <c r="G102" i="4"/>
  <c r="H102" i="4"/>
  <c r="I102" i="4"/>
  <c r="H215" i="4"/>
  <c r="N215" i="4" s="1"/>
  <c r="I215" i="4"/>
  <c r="O215" i="4" s="1"/>
  <c r="G215" i="4"/>
  <c r="M215" i="4" s="1"/>
  <c r="G46" i="4"/>
  <c r="M46" i="4" s="1"/>
  <c r="H46" i="4"/>
  <c r="N46" i="4" s="1"/>
  <c r="I46" i="4"/>
  <c r="O46" i="4" s="1"/>
  <c r="K45" i="2"/>
  <c r="J45" i="2"/>
  <c r="I45" i="2"/>
  <c r="I511" i="2"/>
  <c r="K511" i="2"/>
  <c r="J511" i="2"/>
  <c r="I196" i="2"/>
  <c r="K196" i="2"/>
  <c r="J196" i="2"/>
  <c r="I35" i="2"/>
  <c r="K82" i="2"/>
  <c r="I82" i="2"/>
  <c r="J82" i="2"/>
  <c r="I18" i="2"/>
  <c r="K18" i="2"/>
  <c r="J18" i="2"/>
  <c r="J24" i="2"/>
  <c r="I24" i="2"/>
  <c r="K24" i="2"/>
  <c r="G323" i="4"/>
  <c r="M323" i="4" s="1"/>
  <c r="I473" i="2"/>
  <c r="J473" i="2"/>
  <c r="H495" i="4"/>
  <c r="N495" i="4" s="1"/>
  <c r="K473" i="2"/>
  <c r="G388" i="4"/>
  <c r="M388" i="4" s="1"/>
  <c r="I445" i="4"/>
  <c r="O445" i="4" s="1"/>
  <c r="G403" i="4"/>
  <c r="M403" i="4" s="1"/>
  <c r="I116" i="2"/>
  <c r="H56" i="4"/>
  <c r="N56" i="4" s="1"/>
  <c r="I56" i="4"/>
  <c r="O56" i="4" s="1"/>
  <c r="H551" i="4"/>
  <c r="I333" i="4"/>
  <c r="H440" i="4"/>
  <c r="N440" i="4" s="1"/>
  <c r="G539" i="4"/>
  <c r="I388" i="4"/>
  <c r="O388" i="4" s="1"/>
  <c r="D145" i="4"/>
  <c r="G440" i="4"/>
  <c r="M440" i="4" s="1"/>
  <c r="I450" i="4"/>
  <c r="O450" i="4" s="1"/>
  <c r="G314" i="4"/>
  <c r="M314" i="4" s="1"/>
  <c r="I198" i="4"/>
  <c r="O198" i="4" s="1"/>
  <c r="G198" i="4"/>
  <c r="M198" i="4" s="1"/>
  <c r="G393" i="4"/>
  <c r="M393" i="4" s="1"/>
  <c r="G551" i="4"/>
  <c r="I348" i="4"/>
  <c r="K35" i="2"/>
  <c r="J35" i="2"/>
  <c r="I562" i="2"/>
  <c r="I816" i="2"/>
  <c r="O816" i="2" s="1"/>
  <c r="K562" i="2"/>
  <c r="H198" i="4"/>
  <c r="N198" i="4" s="1"/>
  <c r="G172" i="4"/>
  <c r="M172" i="4" s="1"/>
  <c r="H333" i="4"/>
  <c r="H393" i="4"/>
  <c r="N393" i="4" s="1"/>
  <c r="H450" i="4"/>
  <c r="N450" i="4" s="1"/>
  <c r="G450" i="4"/>
  <c r="M450" i="4" s="1"/>
  <c r="H445" i="4"/>
  <c r="N445" i="4" s="1"/>
  <c r="G445" i="4"/>
  <c r="M445" i="4" s="1"/>
  <c r="G333" i="4"/>
  <c r="H403" i="4"/>
  <c r="N403" i="4" s="1"/>
  <c r="I393" i="4"/>
  <c r="O393" i="4" s="1"/>
  <c r="G348" i="4"/>
  <c r="H179" i="4"/>
  <c r="N179" i="4" s="1"/>
  <c r="I513" i="4"/>
  <c r="I495" i="4"/>
  <c r="O495" i="4" s="1"/>
  <c r="H539" i="4"/>
  <c r="G477" i="4"/>
  <c r="I179" i="4"/>
  <c r="O179" i="4" s="1"/>
  <c r="G495" i="4"/>
  <c r="M495" i="4" s="1"/>
  <c r="I539" i="4"/>
  <c r="I477" i="4"/>
  <c r="H388" i="4"/>
  <c r="N388" i="4" s="1"/>
  <c r="G513" i="4"/>
  <c r="H323" i="4"/>
  <c r="N323" i="4" s="1"/>
  <c r="I323" i="4"/>
  <c r="O323" i="4" s="1"/>
  <c r="H348" i="4"/>
  <c r="H513" i="4"/>
  <c r="N513" i="4" s="1"/>
  <c r="H477" i="4"/>
  <c r="I551" i="4"/>
  <c r="I403" i="4"/>
  <c r="O403" i="4" s="1"/>
  <c r="K601" i="2"/>
  <c r="I655" i="2"/>
  <c r="J642" i="2"/>
  <c r="P642" i="2" s="1"/>
  <c r="I834" i="2"/>
  <c r="J354" i="2"/>
  <c r="I299" i="2"/>
  <c r="J70" i="2"/>
  <c r="K788" i="2"/>
  <c r="K807" i="2"/>
  <c r="I601" i="2"/>
  <c r="I354" i="2"/>
  <c r="J816" i="2"/>
  <c r="P816" i="2" s="1"/>
  <c r="I747" i="2"/>
  <c r="O747" i="2" s="1"/>
  <c r="K642" i="2"/>
  <c r="Q642" i="2" s="1"/>
  <c r="K714" i="2"/>
  <c r="Q714" i="2" s="1"/>
  <c r="K414" i="2"/>
  <c r="Q414" i="2" s="1"/>
  <c r="J414" i="2"/>
  <c r="P414" i="2" s="1"/>
  <c r="I421" i="2"/>
  <c r="O421" i="2" s="1"/>
  <c r="K421" i="2"/>
  <c r="Q421" i="2" s="1"/>
  <c r="J116" i="2"/>
  <c r="I714" i="2"/>
  <c r="O714" i="2" s="1"/>
  <c r="K747" i="2"/>
  <c r="I709" i="2"/>
  <c r="O709" i="2" s="1"/>
  <c r="J788" i="2"/>
  <c r="J834" i="2"/>
  <c r="K816" i="2"/>
  <c r="Q816" i="2" s="1"/>
  <c r="J299" i="2"/>
  <c r="K299" i="2"/>
  <c r="J747" i="2"/>
  <c r="I642" i="2"/>
  <c r="O642" i="2" s="1"/>
  <c r="K655" i="2"/>
  <c r="J655" i="2"/>
  <c r="K709" i="2"/>
  <c r="Q709" i="2" s="1"/>
  <c r="J847" i="2"/>
  <c r="I807" i="2"/>
  <c r="J421" i="2"/>
  <c r="P421" i="2" s="1"/>
  <c r="J562" i="2"/>
  <c r="I788" i="2"/>
  <c r="I414" i="2"/>
  <c r="O414" i="2" s="1"/>
  <c r="I70" i="2"/>
  <c r="I847" i="2"/>
  <c r="J714" i="2"/>
  <c r="P714" i="2" s="1"/>
  <c r="J807" i="2"/>
  <c r="K354" i="2"/>
  <c r="K116" i="2"/>
  <c r="F66" i="2"/>
  <c r="K834" i="2"/>
  <c r="J709" i="2"/>
  <c r="P709" i="2" s="1"/>
  <c r="K647" i="2"/>
  <c r="Q647" i="2" s="1"/>
  <c r="I647" i="2"/>
  <c r="O647" i="2" s="1"/>
  <c r="K847" i="2"/>
  <c r="J647" i="2"/>
  <c r="P647" i="2" s="1"/>
  <c r="K70" i="2"/>
  <c r="I440" i="4"/>
  <c r="O440" i="4" s="1"/>
  <c r="H172" i="4"/>
  <c r="N172" i="4" s="1"/>
  <c r="I172" i="4"/>
  <c r="O172" i="4" s="1"/>
  <c r="G179" i="4"/>
  <c r="M179" i="4" s="1"/>
  <c r="I489" i="2" l="1"/>
  <c r="H463" i="4"/>
  <c r="N463" i="4" s="1"/>
  <c r="H328" i="4"/>
  <c r="N328" i="4" s="1"/>
  <c r="H307" i="4"/>
  <c r="N307" i="4" s="1"/>
  <c r="I463" i="4"/>
  <c r="O463" i="4" s="1"/>
  <c r="I328" i="4"/>
  <c r="O328" i="4" s="1"/>
  <c r="G115" i="4"/>
  <c r="M115" i="4" s="1"/>
  <c r="I568" i="4"/>
  <c r="O568" i="4" s="1"/>
  <c r="G328" i="4"/>
  <c r="M328" i="4" s="1"/>
  <c r="H85" i="4"/>
  <c r="N85" i="4" s="1"/>
  <c r="H568" i="4"/>
  <c r="N568" i="4" s="1"/>
  <c r="I115" i="4"/>
  <c r="O115" i="4" s="1"/>
  <c r="G307" i="4"/>
  <c r="M307" i="4" s="1"/>
  <c r="G262" i="4"/>
  <c r="M262" i="4" s="1"/>
  <c r="H314" i="4"/>
  <c r="N314" i="4" s="1"/>
  <c r="H11" i="4"/>
  <c r="N11" i="4" s="1"/>
  <c r="I307" i="4"/>
  <c r="O307" i="4" s="1"/>
  <c r="H262" i="4"/>
  <c r="N262" i="4" s="1"/>
  <c r="I550" i="4"/>
  <c r="O550" i="4" s="1"/>
  <c r="O551" i="4"/>
  <c r="I512" i="4"/>
  <c r="O512" i="4" s="1"/>
  <c r="O513" i="4"/>
  <c r="G111" i="4"/>
  <c r="M111" i="4" s="1"/>
  <c r="M112" i="4"/>
  <c r="H476" i="4"/>
  <c r="N476" i="4" s="1"/>
  <c r="N477" i="4"/>
  <c r="I476" i="4"/>
  <c r="O476" i="4" s="1"/>
  <c r="O477" i="4"/>
  <c r="G476" i="4"/>
  <c r="M476" i="4" s="1"/>
  <c r="M477" i="4"/>
  <c r="G332" i="4"/>
  <c r="M332" i="4" s="1"/>
  <c r="M333" i="4"/>
  <c r="G538" i="4"/>
  <c r="M539" i="4"/>
  <c r="G11" i="4"/>
  <c r="M11" i="4" s="1"/>
  <c r="M15" i="4"/>
  <c r="G534" i="4"/>
  <c r="M534" i="4" s="1"/>
  <c r="M535" i="4"/>
  <c r="H560" i="4"/>
  <c r="N560" i="4" s="1"/>
  <c r="N565" i="4"/>
  <c r="I560" i="4"/>
  <c r="O560" i="4" s="1"/>
  <c r="O565" i="4"/>
  <c r="H432" i="4"/>
  <c r="N432" i="4" s="1"/>
  <c r="N433" i="4"/>
  <c r="H534" i="4"/>
  <c r="N534" i="4" s="1"/>
  <c r="N535" i="4"/>
  <c r="G529" i="4"/>
  <c r="M530" i="4"/>
  <c r="H115" i="4"/>
  <c r="N115" i="4" s="1"/>
  <c r="I538" i="4"/>
  <c r="O539" i="4"/>
  <c r="H538" i="4"/>
  <c r="N539" i="4"/>
  <c r="G338" i="4"/>
  <c r="M338" i="4" s="1"/>
  <c r="M348" i="4"/>
  <c r="G85" i="4"/>
  <c r="M85" i="4" s="1"/>
  <c r="I332" i="4"/>
  <c r="O332" i="4" s="1"/>
  <c r="O333" i="4"/>
  <c r="I314" i="4"/>
  <c r="O314" i="4" s="1"/>
  <c r="G568" i="4"/>
  <c r="M568" i="4" s="1"/>
  <c r="I262" i="4"/>
  <c r="O262" i="4" s="1"/>
  <c r="I11" i="4"/>
  <c r="O11" i="4" s="1"/>
  <c r="O15" i="4"/>
  <c r="G550" i="4"/>
  <c r="M550" i="4" s="1"/>
  <c r="M551" i="4"/>
  <c r="H338" i="4"/>
  <c r="N338" i="4" s="1"/>
  <c r="N348" i="4"/>
  <c r="G512" i="4"/>
  <c r="M512" i="4" s="1"/>
  <c r="M513" i="4"/>
  <c r="H332" i="4"/>
  <c r="N332" i="4" s="1"/>
  <c r="N333" i="4"/>
  <c r="I338" i="4"/>
  <c r="O338" i="4" s="1"/>
  <c r="O348" i="4"/>
  <c r="H550" i="4"/>
  <c r="N550" i="4" s="1"/>
  <c r="N551" i="4"/>
  <c r="G463" i="4"/>
  <c r="M463" i="4" s="1"/>
  <c r="M469" i="4"/>
  <c r="H546" i="4"/>
  <c r="N546" i="4" s="1"/>
  <c r="N547" i="4"/>
  <c r="G560" i="4"/>
  <c r="M560" i="4" s="1"/>
  <c r="M565" i="4"/>
  <c r="G546" i="4"/>
  <c r="M546" i="4" s="1"/>
  <c r="M547" i="4"/>
  <c r="I546" i="4"/>
  <c r="O546" i="4" s="1"/>
  <c r="O547" i="4"/>
  <c r="I432" i="4"/>
  <c r="O432" i="4" s="1"/>
  <c r="O433" i="4"/>
  <c r="H529" i="4"/>
  <c r="N530" i="4"/>
  <c r="I529" i="4"/>
  <c r="O530" i="4"/>
  <c r="G432" i="4"/>
  <c r="M432" i="4" s="1"/>
  <c r="M433" i="4"/>
  <c r="I534" i="4"/>
  <c r="O534" i="4" s="1"/>
  <c r="O535" i="4"/>
  <c r="K594" i="4"/>
  <c r="L171" i="2"/>
  <c r="L165" i="2" s="1"/>
  <c r="L164" i="2" s="1"/>
  <c r="L13" i="2" s="1"/>
  <c r="I472" i="4"/>
  <c r="O472" i="4" s="1"/>
  <c r="O473" i="4"/>
  <c r="H512" i="4"/>
  <c r="N512" i="4" s="1"/>
  <c r="G472" i="4"/>
  <c r="M472" i="4" s="1"/>
  <c r="M473" i="4"/>
  <c r="H472" i="4"/>
  <c r="N472" i="4" s="1"/>
  <c r="N473" i="4"/>
  <c r="K616" i="2"/>
  <c r="K615" i="2" s="1"/>
  <c r="Q615" i="2" s="1"/>
  <c r="I93" i="2"/>
  <c r="O93" i="2" s="1"/>
  <c r="J210" i="2"/>
  <c r="P210" i="2" s="1"/>
  <c r="I498" i="2"/>
  <c r="I497" i="2" s="1"/>
  <c r="O497" i="2" s="1"/>
  <c r="I821" i="2"/>
  <c r="O821" i="2" s="1"/>
  <c r="K210" i="2"/>
  <c r="Q210" i="2" s="1"/>
  <c r="K841" i="2"/>
  <c r="Q841" i="2" s="1"/>
  <c r="J184" i="2"/>
  <c r="P184" i="2" s="1"/>
  <c r="K516" i="2"/>
  <c r="Q516" i="2" s="1"/>
  <c r="I616" i="2"/>
  <c r="O616" i="2" s="1"/>
  <c r="I85" i="4"/>
  <c r="O85" i="4" s="1"/>
  <c r="J316" i="2"/>
  <c r="J315" i="2" s="1"/>
  <c r="P315" i="2" s="1"/>
  <c r="G101" i="4"/>
  <c r="M102" i="4"/>
  <c r="H111" i="4"/>
  <c r="N111" i="4" s="1"/>
  <c r="N112" i="4"/>
  <c r="H101" i="4"/>
  <c r="N102" i="4"/>
  <c r="I101" i="4"/>
  <c r="O102" i="4"/>
  <c r="I111" i="4"/>
  <c r="O111" i="4" s="1"/>
  <c r="O112" i="4"/>
  <c r="I261" i="2"/>
  <c r="O261" i="2" s="1"/>
  <c r="I439" i="2"/>
  <c r="I438" i="2" s="1"/>
  <c r="O438" i="2" s="1"/>
  <c r="I624" i="2"/>
  <c r="I623" i="2" s="1"/>
  <c r="J689" i="2"/>
  <c r="P689" i="2" s="1"/>
  <c r="J93" i="2"/>
  <c r="P93" i="2" s="1"/>
  <c r="K624" i="2"/>
  <c r="K623" i="2" s="1"/>
  <c r="I210" i="2"/>
  <c r="O210" i="2" s="1"/>
  <c r="K821" i="2"/>
  <c r="Q821" i="2" s="1"/>
  <c r="J765" i="2"/>
  <c r="P765" i="2" s="1"/>
  <c r="K765" i="2"/>
  <c r="K764" i="2" s="1"/>
  <c r="K93" i="2"/>
  <c r="K92" i="2" s="1"/>
  <c r="I765" i="2"/>
  <c r="I764" i="2" s="1"/>
  <c r="I69" i="2"/>
  <c r="O69" i="2" s="1"/>
  <c r="O70" i="2"/>
  <c r="J746" i="2"/>
  <c r="P747" i="2"/>
  <c r="K746" i="2"/>
  <c r="Q747" i="2"/>
  <c r="I335" i="2"/>
  <c r="O335" i="2" s="1"/>
  <c r="O354" i="2"/>
  <c r="K784" i="2"/>
  <c r="Q788" i="2"/>
  <c r="I298" i="2"/>
  <c r="O299" i="2"/>
  <c r="I558" i="2"/>
  <c r="O562" i="2"/>
  <c r="I115" i="2"/>
  <c r="O116" i="2"/>
  <c r="I472" i="2"/>
  <c r="O473" i="2"/>
  <c r="I81" i="2"/>
  <c r="O82" i="2"/>
  <c r="I510" i="2"/>
  <c r="O511" i="2"/>
  <c r="K399" i="2"/>
  <c r="Q400" i="2"/>
  <c r="I465" i="2"/>
  <c r="O466" i="2"/>
  <c r="K409" i="2"/>
  <c r="Q409" i="2" s="1"/>
  <c r="Q410" i="2"/>
  <c r="K147" i="2"/>
  <c r="Q148" i="2"/>
  <c r="I524" i="2"/>
  <c r="O525" i="2"/>
  <c r="J140" i="2"/>
  <c r="P141" i="2"/>
  <c r="I759" i="2"/>
  <c r="O760" i="2"/>
  <c r="I147" i="2"/>
  <c r="O148" i="2"/>
  <c r="J28" i="2"/>
  <c r="P29" i="2"/>
  <c r="I310" i="2"/>
  <c r="O311" i="2"/>
  <c r="I256" i="2"/>
  <c r="O257" i="2"/>
  <c r="I203" i="2"/>
  <c r="O204" i="2"/>
  <c r="K127" i="2"/>
  <c r="Q127" i="2" s="1"/>
  <c r="Q128" i="2"/>
  <c r="J479" i="2"/>
  <c r="P480" i="2"/>
  <c r="K171" i="2"/>
  <c r="Q172" i="2"/>
  <c r="J147" i="2"/>
  <c r="P148" i="2"/>
  <c r="J698" i="2"/>
  <c r="P698" i="2" s="1"/>
  <c r="P699" i="2"/>
  <c r="I28" i="2"/>
  <c r="O29" i="2"/>
  <c r="J310" i="2"/>
  <c r="P311" i="2"/>
  <c r="I752" i="2"/>
  <c r="O752" i="2" s="1"/>
  <c r="O753" i="2"/>
  <c r="J536" i="2"/>
  <c r="P540" i="2"/>
  <c r="I479" i="2"/>
  <c r="O480" i="2"/>
  <c r="K524" i="2"/>
  <c r="Q525" i="2"/>
  <c r="J588" i="2"/>
  <c r="P589" i="2"/>
  <c r="K140" i="2"/>
  <c r="Q141" i="2"/>
  <c r="K676" i="2"/>
  <c r="Q676" i="2" s="1"/>
  <c r="Q677" i="2"/>
  <c r="K759" i="2"/>
  <c r="Q760" i="2"/>
  <c r="K685" i="2"/>
  <c r="Q685" i="2" s="1"/>
  <c r="Q686" i="2"/>
  <c r="J127" i="2"/>
  <c r="P127" i="2" s="1"/>
  <c r="P128" i="2"/>
  <c r="J465" i="2"/>
  <c r="P466" i="2"/>
  <c r="J409" i="2"/>
  <c r="P409" i="2" s="1"/>
  <c r="P410" i="2"/>
  <c r="J806" i="2"/>
  <c r="P807" i="2"/>
  <c r="K297" i="2"/>
  <c r="Q299" i="2"/>
  <c r="J335" i="2"/>
  <c r="P335" i="2" s="1"/>
  <c r="P354" i="2"/>
  <c r="K219" i="2"/>
  <c r="Q219" i="2" s="1"/>
  <c r="J385" i="2"/>
  <c r="K23" i="2"/>
  <c r="Q24" i="2"/>
  <c r="K81" i="2"/>
  <c r="Q82" i="2"/>
  <c r="I195" i="2"/>
  <c r="O195" i="2" s="1"/>
  <c r="O196" i="2"/>
  <c r="I588" i="2"/>
  <c r="O589" i="2"/>
  <c r="J171" i="2"/>
  <c r="P172" i="2"/>
  <c r="J405" i="2"/>
  <c r="P406" i="2"/>
  <c r="K635" i="2"/>
  <c r="Q636" i="2"/>
  <c r="K28" i="2"/>
  <c r="Q29" i="2"/>
  <c r="I184" i="2"/>
  <c r="K833" i="2"/>
  <c r="Q833" i="2" s="1"/>
  <c r="Q834" i="2"/>
  <c r="K184" i="2"/>
  <c r="J558" i="2"/>
  <c r="P562" i="2"/>
  <c r="I806" i="2"/>
  <c r="O807" i="2"/>
  <c r="J297" i="2"/>
  <c r="P299" i="2"/>
  <c r="J784" i="2"/>
  <c r="P788" i="2"/>
  <c r="I841" i="2"/>
  <c r="O841" i="2" s="1"/>
  <c r="I833" i="2"/>
  <c r="O833" i="2" s="1"/>
  <c r="O834" i="2"/>
  <c r="I689" i="2"/>
  <c r="O689" i="2" s="1"/>
  <c r="K316" i="2"/>
  <c r="I23" i="2"/>
  <c r="O24" i="2"/>
  <c r="I17" i="2"/>
  <c r="O17" i="2" s="1"/>
  <c r="O18" i="2"/>
  <c r="J510" i="2"/>
  <c r="P511" i="2"/>
  <c r="P45" i="2"/>
  <c r="J498" i="2"/>
  <c r="P499" i="2"/>
  <c r="J524" i="2"/>
  <c r="P525" i="2"/>
  <c r="I666" i="2"/>
  <c r="O667" i="2"/>
  <c r="K203" i="2"/>
  <c r="Q204" i="2"/>
  <c r="J550" i="2"/>
  <c r="P551" i="2"/>
  <c r="J596" i="2"/>
  <c r="P597" i="2"/>
  <c r="I536" i="2"/>
  <c r="O540" i="2"/>
  <c r="J484" i="2"/>
  <c r="P484" i="2" s="1"/>
  <c r="P486" i="2"/>
  <c r="I852" i="2"/>
  <c r="O852" i="2" s="1"/>
  <c r="O853" i="2"/>
  <c r="J702" i="2"/>
  <c r="P702" i="2" s="1"/>
  <c r="P703" i="2"/>
  <c r="J624" i="2"/>
  <c r="J600" i="2"/>
  <c r="P600" i="2" s="1"/>
  <c r="K335" i="2"/>
  <c r="Q335" i="2" s="1"/>
  <c r="Q354" i="2"/>
  <c r="I846" i="2"/>
  <c r="O846" i="2" s="1"/>
  <c r="O847" i="2"/>
  <c r="I516" i="2"/>
  <c r="J846" i="2"/>
  <c r="P846" i="2" s="1"/>
  <c r="P847" i="2"/>
  <c r="J115" i="2"/>
  <c r="P116" i="2"/>
  <c r="K806" i="2"/>
  <c r="Q807" i="2"/>
  <c r="J489" i="2"/>
  <c r="J69" i="2"/>
  <c r="P69" i="2" s="1"/>
  <c r="P70" i="2"/>
  <c r="I219" i="2"/>
  <c r="O219" i="2" s="1"/>
  <c r="K261" i="2"/>
  <c r="Q261" i="2" s="1"/>
  <c r="J34" i="2"/>
  <c r="P35" i="2"/>
  <c r="K689" i="2"/>
  <c r="Q689" i="2" s="1"/>
  <c r="I385" i="2"/>
  <c r="J472" i="2"/>
  <c r="P473" i="2"/>
  <c r="J23" i="2"/>
  <c r="P24" i="2"/>
  <c r="J81" i="2"/>
  <c r="P82" i="2"/>
  <c r="J195" i="2"/>
  <c r="P195" i="2" s="1"/>
  <c r="P196" i="2"/>
  <c r="K510" i="2"/>
  <c r="Q511" i="2"/>
  <c r="Q45" i="2"/>
  <c r="J615" i="2"/>
  <c r="P615" i="2" s="1"/>
  <c r="P616" i="2"/>
  <c r="J440" i="2"/>
  <c r="I702" i="2"/>
  <c r="O702" i="2" s="1"/>
  <c r="O703" i="2"/>
  <c r="K465" i="2"/>
  <c r="Q466" i="2"/>
  <c r="I676" i="2"/>
  <c r="O676" i="2" s="1"/>
  <c r="O677" i="2"/>
  <c r="J681" i="2"/>
  <c r="P681" i="2" s="1"/>
  <c r="P682" i="2"/>
  <c r="I685" i="2"/>
  <c r="O685" i="2" s="1"/>
  <c r="O686" i="2"/>
  <c r="I60" i="2"/>
  <c r="O60" i="2" s="1"/>
  <c r="O64" i="2"/>
  <c r="J666" i="2"/>
  <c r="P667" i="2"/>
  <c r="K752" i="2"/>
  <c r="Q752" i="2" s="1"/>
  <c r="Q753" i="2"/>
  <c r="K778" i="2"/>
  <c r="Q779" i="2"/>
  <c r="K544" i="2"/>
  <c r="Q545" i="2"/>
  <c r="J531" i="2"/>
  <c r="P532" i="2"/>
  <c r="K846" i="2"/>
  <c r="Q846" i="2" s="1"/>
  <c r="Q847" i="2"/>
  <c r="J833" i="2"/>
  <c r="P833" i="2" s="1"/>
  <c r="P834" i="2"/>
  <c r="I654" i="2"/>
  <c r="O654" i="2" s="1"/>
  <c r="O655" i="2"/>
  <c r="K34" i="2"/>
  <c r="Q35" i="2"/>
  <c r="J17" i="2"/>
  <c r="P17" i="2" s="1"/>
  <c r="P18" i="2"/>
  <c r="K195" i="2"/>
  <c r="Q195" i="2" s="1"/>
  <c r="Q196" i="2"/>
  <c r="I484" i="2"/>
  <c r="O484" i="2" s="1"/>
  <c r="O486" i="2"/>
  <c r="K829" i="2"/>
  <c r="Q829" i="2" s="1"/>
  <c r="Q830" i="2"/>
  <c r="J60" i="2"/>
  <c r="P60" i="2" s="1"/>
  <c r="P64" i="2"/>
  <c r="K588" i="2"/>
  <c r="Q589" i="2"/>
  <c r="J676" i="2"/>
  <c r="P676" i="2" s="1"/>
  <c r="P677" i="2"/>
  <c r="J635" i="2"/>
  <c r="P636" i="2"/>
  <c r="I550" i="2"/>
  <c r="O551" i="2"/>
  <c r="I635" i="2"/>
  <c r="O636" i="2"/>
  <c r="J203" i="2"/>
  <c r="P204" i="2"/>
  <c r="I778" i="2"/>
  <c r="O779" i="2"/>
  <c r="K498" i="2"/>
  <c r="Q499" i="2"/>
  <c r="I409" i="2"/>
  <c r="O409" i="2" s="1"/>
  <c r="O410" i="2"/>
  <c r="I733" i="2"/>
  <c r="O734" i="2"/>
  <c r="K115" i="2"/>
  <c r="Q116" i="2"/>
  <c r="I784" i="2"/>
  <c r="O788" i="2"/>
  <c r="J654" i="2"/>
  <c r="P654" i="2" s="1"/>
  <c r="P655" i="2"/>
  <c r="J841" i="2"/>
  <c r="P841" i="2" s="1"/>
  <c r="J821" i="2"/>
  <c r="P821" i="2" s="1"/>
  <c r="I600" i="2"/>
  <c r="O600" i="2" s="1"/>
  <c r="O601" i="2"/>
  <c r="K600" i="2"/>
  <c r="Q600" i="2" s="1"/>
  <c r="Q601" i="2"/>
  <c r="K558" i="2"/>
  <c r="Q562" i="2"/>
  <c r="J261" i="2"/>
  <c r="P261" i="2" s="1"/>
  <c r="K385" i="2"/>
  <c r="K472" i="2"/>
  <c r="Q473" i="2"/>
  <c r="K17" i="2"/>
  <c r="Q17" i="2" s="1"/>
  <c r="Q18" i="2"/>
  <c r="O45" i="2"/>
  <c r="J733" i="2"/>
  <c r="P734" i="2"/>
  <c r="K531" i="2"/>
  <c r="Q532" i="2"/>
  <c r="I127" i="2"/>
  <c r="O127" i="2" s="1"/>
  <c r="O128" i="2"/>
  <c r="K69" i="2"/>
  <c r="Q69" i="2" s="1"/>
  <c r="Q70" i="2"/>
  <c r="J516" i="2"/>
  <c r="K654" i="2"/>
  <c r="Q654" i="2" s="1"/>
  <c r="Q655" i="2"/>
  <c r="K489" i="2"/>
  <c r="J219" i="2"/>
  <c r="P219" i="2" s="1"/>
  <c r="I316" i="2"/>
  <c r="I34" i="2"/>
  <c r="O35" i="2"/>
  <c r="K479" i="2"/>
  <c r="Q480" i="2"/>
  <c r="J852" i="2"/>
  <c r="P852" i="2" s="1"/>
  <c r="P853" i="2"/>
  <c r="I109" i="2"/>
  <c r="O110" i="2"/>
  <c r="K681" i="2"/>
  <c r="Q681" i="2" s="1"/>
  <c r="Q682" i="2"/>
  <c r="J685" i="2"/>
  <c r="P685" i="2" s="1"/>
  <c r="P686" i="2"/>
  <c r="K60" i="2"/>
  <c r="Q60" i="2" s="1"/>
  <c r="Q64" i="2"/>
  <c r="I698" i="2"/>
  <c r="O698" i="2" s="1"/>
  <c r="O699" i="2"/>
  <c r="J752" i="2"/>
  <c r="P752" i="2" s="1"/>
  <c r="P753" i="2"/>
  <c r="J544" i="2"/>
  <c r="P545" i="2"/>
  <c r="K484" i="2"/>
  <c r="Q484" i="2" s="1"/>
  <c r="Q486" i="2"/>
  <c r="J829" i="2"/>
  <c r="P829" i="2" s="1"/>
  <c r="P830" i="2"/>
  <c r="K109" i="2"/>
  <c r="Q110" i="2"/>
  <c r="K405" i="2"/>
  <c r="Q406" i="2"/>
  <c r="J759" i="2"/>
  <c r="P760" i="2"/>
  <c r="I681" i="2"/>
  <c r="O681" i="2" s="1"/>
  <c r="O682" i="2"/>
  <c r="K666" i="2"/>
  <c r="Q667" i="2"/>
  <c r="K733" i="2"/>
  <c r="Q734" i="2"/>
  <c r="K256" i="2"/>
  <c r="Q257" i="2"/>
  <c r="K550" i="2"/>
  <c r="Q551" i="2"/>
  <c r="K596" i="2"/>
  <c r="Q597" i="2"/>
  <c r="I544" i="2"/>
  <c r="O545" i="2"/>
  <c r="I531" i="2"/>
  <c r="O532" i="2"/>
  <c r="I399" i="2"/>
  <c r="O400" i="2"/>
  <c r="I829" i="2"/>
  <c r="O829" i="2" s="1"/>
  <c r="O830" i="2"/>
  <c r="K852" i="2"/>
  <c r="Q852" i="2" s="1"/>
  <c r="Q853" i="2"/>
  <c r="J109" i="2"/>
  <c r="P110" i="2"/>
  <c r="I405" i="2"/>
  <c r="O406" i="2"/>
  <c r="K702" i="2"/>
  <c r="Q702" i="2" s="1"/>
  <c r="Q703" i="2"/>
  <c r="K698" i="2"/>
  <c r="Q698" i="2" s="1"/>
  <c r="Q699" i="2"/>
  <c r="K310" i="2"/>
  <c r="Q311" i="2"/>
  <c r="J256" i="2"/>
  <c r="P257" i="2"/>
  <c r="K536" i="2"/>
  <c r="Q540" i="2"/>
  <c r="I171" i="2"/>
  <c r="O172" i="2"/>
  <c r="I596" i="2"/>
  <c r="O597" i="2"/>
  <c r="J778" i="2"/>
  <c r="P779" i="2"/>
  <c r="J399" i="2"/>
  <c r="P400" i="2"/>
  <c r="G485" i="4"/>
  <c r="M485" i="4" s="1"/>
  <c r="I485" i="4"/>
  <c r="O485" i="4" s="1"/>
  <c r="H485" i="4"/>
  <c r="N485" i="4" s="1"/>
  <c r="I45" i="4"/>
  <c r="I413" i="2"/>
  <c r="I149" i="4"/>
  <c r="O149" i="4" s="1"/>
  <c r="H149" i="4"/>
  <c r="N149" i="4" s="1"/>
  <c r="G149" i="4"/>
  <c r="M149" i="4" s="1"/>
  <c r="G387" i="4"/>
  <c r="M387" i="4" s="1"/>
  <c r="G322" i="4"/>
  <c r="M322" i="4" s="1"/>
  <c r="I322" i="4"/>
  <c r="O322" i="4" s="1"/>
  <c r="H436" i="4"/>
  <c r="I436" i="4"/>
  <c r="J413" i="2"/>
  <c r="K413" i="2"/>
  <c r="K708" i="2"/>
  <c r="Q708" i="2" s="1"/>
  <c r="J708" i="2"/>
  <c r="P708" i="2" s="1"/>
  <c r="I708" i="2"/>
  <c r="O708" i="2" s="1"/>
  <c r="J641" i="2"/>
  <c r="P641" i="2" s="1"/>
  <c r="I746" i="2"/>
  <c r="K641" i="2"/>
  <c r="Q641" i="2" s="1"/>
  <c r="I641" i="2"/>
  <c r="O641" i="2" s="1"/>
  <c r="I387" i="4"/>
  <c r="O387" i="4" s="1"/>
  <c r="H387" i="4"/>
  <c r="N387" i="4" s="1"/>
  <c r="H45" i="4"/>
  <c r="G45" i="4"/>
  <c r="G436" i="4"/>
  <c r="K298" i="2"/>
  <c r="Q298" i="2" s="1"/>
  <c r="J298" i="2"/>
  <c r="P298" i="2" s="1"/>
  <c r="H322" i="4" l="1"/>
  <c r="H321" i="4" s="1"/>
  <c r="N321" i="4" s="1"/>
  <c r="G261" i="4"/>
  <c r="M261" i="4" s="1"/>
  <c r="H261" i="4"/>
  <c r="N261" i="4" s="1"/>
  <c r="I261" i="4"/>
  <c r="O261" i="4" s="1"/>
  <c r="I528" i="4"/>
  <c r="O529" i="4"/>
  <c r="I533" i="4"/>
  <c r="O533" i="4" s="1"/>
  <c r="O538" i="4"/>
  <c r="G533" i="4"/>
  <c r="M533" i="4" s="1"/>
  <c r="M538" i="4"/>
  <c r="H528" i="4"/>
  <c r="N529" i="4"/>
  <c r="H533" i="4"/>
  <c r="N533" i="4" s="1"/>
  <c r="N538" i="4"/>
  <c r="G528" i="4"/>
  <c r="M529" i="4"/>
  <c r="I92" i="2"/>
  <c r="I91" i="2" s="1"/>
  <c r="O91" i="2" s="1"/>
  <c r="I431" i="4"/>
  <c r="O431" i="4" s="1"/>
  <c r="O436" i="4"/>
  <c r="G431" i="4"/>
  <c r="M431" i="4" s="1"/>
  <c r="M436" i="4"/>
  <c r="H431" i="4"/>
  <c r="N431" i="4" s="1"/>
  <c r="N436" i="4"/>
  <c r="Q616" i="2"/>
  <c r="I615" i="2"/>
  <c r="O615" i="2" s="1"/>
  <c r="J92" i="2"/>
  <c r="J91" i="2" s="1"/>
  <c r="P91" i="2" s="1"/>
  <c r="J183" i="2"/>
  <c r="P183" i="2" s="1"/>
  <c r="P316" i="2"/>
  <c r="O498" i="2"/>
  <c r="I218" i="2"/>
  <c r="O218" i="2" s="1"/>
  <c r="J209" i="2"/>
  <c r="P209" i="2" s="1"/>
  <c r="K515" i="2"/>
  <c r="Q515" i="2" s="1"/>
  <c r="I815" i="2"/>
  <c r="O815" i="2" s="1"/>
  <c r="I334" i="2"/>
  <c r="O334" i="2" s="1"/>
  <c r="K209" i="2"/>
  <c r="K208" i="2" s="1"/>
  <c r="O765" i="2"/>
  <c r="J764" i="2"/>
  <c r="P764" i="2" s="1"/>
  <c r="K815" i="2"/>
  <c r="Q815" i="2" s="1"/>
  <c r="K845" i="2"/>
  <c r="Q845" i="2" s="1"/>
  <c r="I44" i="2"/>
  <c r="I43" i="2" s="1"/>
  <c r="O43" i="2" s="1"/>
  <c r="J845" i="2"/>
  <c r="P845" i="2" s="1"/>
  <c r="J334" i="2"/>
  <c r="P334" i="2" s="1"/>
  <c r="J16" i="2"/>
  <c r="P16" i="2" s="1"/>
  <c r="K68" i="2"/>
  <c r="Q68" i="2" s="1"/>
  <c r="Q765" i="2"/>
  <c r="I828" i="2"/>
  <c r="O828" i="2" s="1"/>
  <c r="I260" i="2"/>
  <c r="O260" i="2" s="1"/>
  <c r="I845" i="2"/>
  <c r="O845" i="2" s="1"/>
  <c r="O439" i="2"/>
  <c r="J680" i="2"/>
  <c r="P680" i="2" s="1"/>
  <c r="K218" i="2"/>
  <c r="Q218" i="2" s="1"/>
  <c r="I496" i="2"/>
  <c r="O496" i="2" s="1"/>
  <c r="Q624" i="2"/>
  <c r="I100" i="4"/>
  <c r="O100" i="4" s="1"/>
  <c r="O101" i="4"/>
  <c r="H100" i="4"/>
  <c r="N100" i="4" s="1"/>
  <c r="N101" i="4"/>
  <c r="G100" i="4"/>
  <c r="M100" i="4" s="1"/>
  <c r="M101" i="4"/>
  <c r="M45" i="4"/>
  <c r="N45" i="4"/>
  <c r="K16" i="2"/>
  <c r="Q16" i="2" s="1"/>
  <c r="O45" i="4"/>
  <c r="O623" i="2"/>
  <c r="I622" i="2"/>
  <c r="I621" i="2" s="1"/>
  <c r="O621" i="2" s="1"/>
  <c r="Q623" i="2"/>
  <c r="K622" i="2"/>
  <c r="K621" i="2" s="1"/>
  <c r="Q621" i="2" s="1"/>
  <c r="J44" i="2"/>
  <c r="J43" i="2" s="1"/>
  <c r="P43" i="2" s="1"/>
  <c r="O624" i="2"/>
  <c r="Q93" i="2"/>
  <c r="I16" i="2"/>
  <c r="O16" i="2" s="1"/>
  <c r="K260" i="2"/>
  <c r="Q260" i="2" s="1"/>
  <c r="J828" i="2"/>
  <c r="P828" i="2" s="1"/>
  <c r="I68" i="2"/>
  <c r="O68" i="2" s="1"/>
  <c r="J218" i="2"/>
  <c r="P218" i="2" s="1"/>
  <c r="I209" i="2"/>
  <c r="I208" i="2" s="1"/>
  <c r="K194" i="2"/>
  <c r="Q194" i="2" s="1"/>
  <c r="K680" i="2"/>
  <c r="Q680" i="2" s="1"/>
  <c r="I194" i="2"/>
  <c r="O194" i="2" s="1"/>
  <c r="K483" i="2"/>
  <c r="Q483" i="2" s="1"/>
  <c r="Q489" i="2"/>
  <c r="J80" i="2"/>
  <c r="P81" i="2"/>
  <c r="J471" i="2"/>
  <c r="P472" i="2"/>
  <c r="I515" i="2"/>
  <c r="O516" i="2"/>
  <c r="J595" i="2"/>
  <c r="P596" i="2"/>
  <c r="J523" i="2"/>
  <c r="P523" i="2" s="1"/>
  <c r="P524" i="2"/>
  <c r="Q140" i="2"/>
  <c r="K139" i="2"/>
  <c r="P536" i="2"/>
  <c r="Q171" i="2"/>
  <c r="K165" i="2"/>
  <c r="P28" i="2"/>
  <c r="J27" i="2"/>
  <c r="P27" i="2" s="1"/>
  <c r="I680" i="2"/>
  <c r="P399" i="2"/>
  <c r="J398" i="2"/>
  <c r="P398" i="2" s="1"/>
  <c r="I595" i="2"/>
  <c r="O596" i="2"/>
  <c r="P109" i="2"/>
  <c r="J108" i="2"/>
  <c r="K595" i="2"/>
  <c r="Q596" i="2"/>
  <c r="K255" i="2"/>
  <c r="Q255" i="2" s="1"/>
  <c r="Q256" i="2"/>
  <c r="J758" i="2"/>
  <c r="P759" i="2"/>
  <c r="Q109" i="2"/>
  <c r="K108" i="2"/>
  <c r="K334" i="2"/>
  <c r="Q334" i="2" s="1"/>
  <c r="I745" i="2"/>
  <c r="O746" i="2"/>
  <c r="P413" i="2"/>
  <c r="I315" i="2"/>
  <c r="O315" i="2" s="1"/>
  <c r="O316" i="2"/>
  <c r="K828" i="2"/>
  <c r="Q828" i="2" s="1"/>
  <c r="J815" i="2"/>
  <c r="J68" i="2"/>
  <c r="J260" i="2"/>
  <c r="J194" i="2"/>
  <c r="J772" i="2"/>
  <c r="P772" i="2" s="1"/>
  <c r="P778" i="2"/>
  <c r="O171" i="2"/>
  <c r="I165" i="2"/>
  <c r="J255" i="2"/>
  <c r="P255" i="2" s="1"/>
  <c r="P256" i="2"/>
  <c r="I404" i="2"/>
  <c r="O404" i="2" s="1"/>
  <c r="O405" i="2"/>
  <c r="I398" i="2"/>
  <c r="O398" i="2" s="1"/>
  <c r="O399" i="2"/>
  <c r="I543" i="2"/>
  <c r="O543" i="2" s="1"/>
  <c r="O544" i="2"/>
  <c r="Q550" i="2"/>
  <c r="K549" i="2"/>
  <c r="K732" i="2"/>
  <c r="Q732" i="2" s="1"/>
  <c r="Q733" i="2"/>
  <c r="K404" i="2"/>
  <c r="Q404" i="2" s="1"/>
  <c r="Q405" i="2"/>
  <c r="J543" i="2"/>
  <c r="P543" i="2" s="1"/>
  <c r="P544" i="2"/>
  <c r="O109" i="2"/>
  <c r="I108" i="2"/>
  <c r="K478" i="2"/>
  <c r="Q478" i="2" s="1"/>
  <c r="Q479" i="2"/>
  <c r="J515" i="2"/>
  <c r="P516" i="2"/>
  <c r="J732" i="2"/>
  <c r="P732" i="2" s="1"/>
  <c r="P733" i="2"/>
  <c r="K471" i="2"/>
  <c r="Q472" i="2"/>
  <c r="K557" i="2"/>
  <c r="Q557" i="2" s="1"/>
  <c r="Q558" i="2"/>
  <c r="K114" i="2"/>
  <c r="Q115" i="2"/>
  <c r="I732" i="2"/>
  <c r="O732" i="2" s="1"/>
  <c r="O733" i="2"/>
  <c r="K497" i="2"/>
  <c r="Q498" i="2"/>
  <c r="J202" i="2"/>
  <c r="P202" i="2" s="1"/>
  <c r="P203" i="2"/>
  <c r="O550" i="2"/>
  <c r="I549" i="2"/>
  <c r="I763" i="2"/>
  <c r="O763" i="2" s="1"/>
  <c r="O764" i="2"/>
  <c r="K543" i="2"/>
  <c r="Q543" i="2" s="1"/>
  <c r="Q544" i="2"/>
  <c r="K464" i="2"/>
  <c r="Q465" i="2"/>
  <c r="K805" i="2"/>
  <c r="Q805" i="2" s="1"/>
  <c r="Q806" i="2"/>
  <c r="K315" i="2"/>
  <c r="Q315" i="2" s="1"/>
  <c r="Q316" i="2"/>
  <c r="J296" i="2"/>
  <c r="P296" i="2" s="1"/>
  <c r="P297" i="2"/>
  <c r="J557" i="2"/>
  <c r="P557" i="2" s="1"/>
  <c r="P558" i="2"/>
  <c r="I183" i="2"/>
  <c r="O184" i="2"/>
  <c r="Q28" i="2"/>
  <c r="K27" i="2"/>
  <c r="Q27" i="2" s="1"/>
  <c r="J404" i="2"/>
  <c r="P404" i="2" s="1"/>
  <c r="P405" i="2"/>
  <c r="I587" i="2"/>
  <c r="O588" i="2"/>
  <c r="K80" i="2"/>
  <c r="Q81" i="2"/>
  <c r="J805" i="2"/>
  <c r="P805" i="2" s="1"/>
  <c r="P806" i="2"/>
  <c r="K384" i="2"/>
  <c r="Q384" i="2" s="1"/>
  <c r="Q385" i="2"/>
  <c r="K309" i="2"/>
  <c r="Q310" i="2"/>
  <c r="I530" i="2"/>
  <c r="O530" i="2" s="1"/>
  <c r="O531" i="2"/>
  <c r="K665" i="2"/>
  <c r="Q666" i="2"/>
  <c r="I33" i="2"/>
  <c r="O33" i="2" s="1"/>
  <c r="O34" i="2"/>
  <c r="K530" i="2"/>
  <c r="Q530" i="2" s="1"/>
  <c r="Q531" i="2"/>
  <c r="I783" i="2"/>
  <c r="O784" i="2"/>
  <c r="I772" i="2"/>
  <c r="O772" i="2" s="1"/>
  <c r="O778" i="2"/>
  <c r="I634" i="2"/>
  <c r="O635" i="2"/>
  <c r="J634" i="2"/>
  <c r="P635" i="2"/>
  <c r="K587" i="2"/>
  <c r="Q588" i="2"/>
  <c r="K33" i="2"/>
  <c r="Q33" i="2" s="1"/>
  <c r="Q34" i="2"/>
  <c r="K763" i="2"/>
  <c r="Q763" i="2" s="1"/>
  <c r="Q764" i="2"/>
  <c r="J530" i="2"/>
  <c r="P530" i="2" s="1"/>
  <c r="P531" i="2"/>
  <c r="K772" i="2"/>
  <c r="Q772" i="2" s="1"/>
  <c r="Q778" i="2"/>
  <c r="J665" i="2"/>
  <c r="P666" i="2"/>
  <c r="I384" i="2"/>
  <c r="O384" i="2" s="1"/>
  <c r="O385" i="2"/>
  <c r="J483" i="2"/>
  <c r="P483" i="2" s="1"/>
  <c r="P489" i="2"/>
  <c r="J114" i="2"/>
  <c r="P115" i="2"/>
  <c r="J783" i="2"/>
  <c r="P784" i="2"/>
  <c r="I805" i="2"/>
  <c r="O805" i="2" s="1"/>
  <c r="O806" i="2"/>
  <c r="K634" i="2"/>
  <c r="Q635" i="2"/>
  <c r="P171" i="2"/>
  <c r="J165" i="2"/>
  <c r="K22" i="2"/>
  <c r="Q23" i="2"/>
  <c r="K296" i="2"/>
  <c r="Q296" i="2" s="1"/>
  <c r="Q297" i="2"/>
  <c r="O413" i="2"/>
  <c r="K509" i="2"/>
  <c r="Q510" i="2"/>
  <c r="J33" i="2"/>
  <c r="P33" i="2" s="1"/>
  <c r="P34" i="2"/>
  <c r="K202" i="2"/>
  <c r="Q202" i="2" s="1"/>
  <c r="Q203" i="2"/>
  <c r="K183" i="2"/>
  <c r="Q184" i="2"/>
  <c r="K758" i="2"/>
  <c r="Q759" i="2"/>
  <c r="K523" i="2"/>
  <c r="Q523" i="2" s="1"/>
  <c r="Q524" i="2"/>
  <c r="J309" i="2"/>
  <c r="P310" i="2"/>
  <c r="I255" i="2"/>
  <c r="O255" i="2" s="1"/>
  <c r="O256" i="2"/>
  <c r="I758" i="2"/>
  <c r="O759" i="2"/>
  <c r="I523" i="2"/>
  <c r="O523" i="2" s="1"/>
  <c r="O524" i="2"/>
  <c r="Q399" i="2"/>
  <c r="K398" i="2"/>
  <c r="Q398" i="2" s="1"/>
  <c r="I80" i="2"/>
  <c r="O81" i="2"/>
  <c r="I114" i="2"/>
  <c r="O115" i="2"/>
  <c r="I557" i="2"/>
  <c r="O557" i="2" s="1"/>
  <c r="O558" i="2"/>
  <c r="K783" i="2"/>
  <c r="Q784" i="2"/>
  <c r="K745" i="2"/>
  <c r="Q746" i="2"/>
  <c r="Q413" i="2"/>
  <c r="Q536" i="2"/>
  <c r="P440" i="2"/>
  <c r="J439" i="2"/>
  <c r="K44" i="2"/>
  <c r="J22" i="2"/>
  <c r="P23" i="2"/>
  <c r="J623" i="2"/>
  <c r="P624" i="2"/>
  <c r="O536" i="2"/>
  <c r="P550" i="2"/>
  <c r="J549" i="2"/>
  <c r="I665" i="2"/>
  <c r="O666" i="2"/>
  <c r="J497" i="2"/>
  <c r="P498" i="2"/>
  <c r="J509" i="2"/>
  <c r="P510" i="2"/>
  <c r="I22" i="2"/>
  <c r="O23" i="2"/>
  <c r="K91" i="2"/>
  <c r="Q91" i="2" s="1"/>
  <c r="Q92" i="2"/>
  <c r="J384" i="2"/>
  <c r="P384" i="2" s="1"/>
  <c r="P385" i="2"/>
  <c r="I483" i="2"/>
  <c r="J464" i="2"/>
  <c r="P465" i="2"/>
  <c r="J587" i="2"/>
  <c r="P588" i="2"/>
  <c r="I478" i="2"/>
  <c r="O478" i="2" s="1"/>
  <c r="O479" i="2"/>
  <c r="O28" i="2"/>
  <c r="I27" i="2"/>
  <c r="O27" i="2" s="1"/>
  <c r="J146" i="2"/>
  <c r="P147" i="2"/>
  <c r="J478" i="2"/>
  <c r="P478" i="2" s="1"/>
  <c r="P479" i="2"/>
  <c r="I202" i="2"/>
  <c r="O202" i="2" s="1"/>
  <c r="O203" i="2"/>
  <c r="I309" i="2"/>
  <c r="O310" i="2"/>
  <c r="I146" i="2"/>
  <c r="O147" i="2"/>
  <c r="I140" i="2"/>
  <c r="P140" i="2"/>
  <c r="J139" i="2"/>
  <c r="K146" i="2"/>
  <c r="Q147" i="2"/>
  <c r="I464" i="2"/>
  <c r="O465" i="2"/>
  <c r="I509" i="2"/>
  <c r="O510" i="2"/>
  <c r="I471" i="2"/>
  <c r="O472" i="2"/>
  <c r="I297" i="2"/>
  <c r="O298" i="2"/>
  <c r="J745" i="2"/>
  <c r="P746" i="2"/>
  <c r="I640" i="2"/>
  <c r="O640" i="2" s="1"/>
  <c r="K640" i="2"/>
  <c r="Q640" i="2" s="1"/>
  <c r="J640" i="2"/>
  <c r="P640" i="2" s="1"/>
  <c r="J707" i="2"/>
  <c r="K707" i="2"/>
  <c r="I707" i="2"/>
  <c r="I321" i="4"/>
  <c r="O321" i="4" s="1"/>
  <c r="G321" i="4"/>
  <c r="M321" i="4" s="1"/>
  <c r="N322" i="4" l="1"/>
  <c r="O92" i="2"/>
  <c r="M528" i="4"/>
  <c r="G527" i="4"/>
  <c r="M527" i="4" s="1"/>
  <c r="N528" i="4"/>
  <c r="H527" i="4"/>
  <c r="N527" i="4" s="1"/>
  <c r="O528" i="4"/>
  <c r="I527" i="4"/>
  <c r="O527" i="4" s="1"/>
  <c r="P92" i="2"/>
  <c r="I217" i="2"/>
  <c r="O217" i="2" s="1"/>
  <c r="K814" i="2"/>
  <c r="Q814" i="2" s="1"/>
  <c r="J182" i="2"/>
  <c r="J181" i="2" s="1"/>
  <c r="P181" i="2" s="1"/>
  <c r="J208" i="2"/>
  <c r="J207" i="2" s="1"/>
  <c r="P207" i="2" s="1"/>
  <c r="J675" i="2"/>
  <c r="P675" i="2" s="1"/>
  <c r="I814" i="2"/>
  <c r="I813" i="2" s="1"/>
  <c r="K535" i="2"/>
  <c r="K529" i="2" s="1"/>
  <c r="Q529" i="2" s="1"/>
  <c r="J763" i="2"/>
  <c r="P763" i="2" s="1"/>
  <c r="O44" i="2"/>
  <c r="Q209" i="2"/>
  <c r="K67" i="2"/>
  <c r="Q67" i="2" s="1"/>
  <c r="I67" i="2"/>
  <c r="O67" i="2" s="1"/>
  <c r="I44" i="4"/>
  <c r="O44" i="4" s="1"/>
  <c r="G44" i="4"/>
  <c r="M44" i="4" s="1"/>
  <c r="O209" i="2"/>
  <c r="I827" i="2"/>
  <c r="O827" i="2" s="1"/>
  <c r="I15" i="2"/>
  <c r="O15" i="2" s="1"/>
  <c r="O622" i="2"/>
  <c r="J15" i="2"/>
  <c r="P15" i="2" s="1"/>
  <c r="K254" i="2"/>
  <c r="K253" i="2" s="1"/>
  <c r="Q253" i="2" s="1"/>
  <c r="K217" i="2"/>
  <c r="Q217" i="2" s="1"/>
  <c r="I535" i="2"/>
  <c r="I529" i="2" s="1"/>
  <c r="O529" i="2" s="1"/>
  <c r="Q622" i="2"/>
  <c r="J217" i="2"/>
  <c r="P217" i="2" s="1"/>
  <c r="I403" i="2"/>
  <c r="O403" i="2" s="1"/>
  <c r="H44" i="4"/>
  <c r="K15" i="2"/>
  <c r="Q15" i="2" s="1"/>
  <c r="P44" i="2"/>
  <c r="J827" i="2"/>
  <c r="J826" i="2" s="1"/>
  <c r="K403" i="2"/>
  <c r="K675" i="2"/>
  <c r="Q675" i="2" s="1"/>
  <c r="K827" i="2"/>
  <c r="K826" i="2" s="1"/>
  <c r="K193" i="2"/>
  <c r="K192" i="2" s="1"/>
  <c r="Q192" i="2" s="1"/>
  <c r="J403" i="2"/>
  <c r="P403" i="2" s="1"/>
  <c r="P139" i="2"/>
  <c r="P146" i="2"/>
  <c r="J145" i="2"/>
  <c r="P464" i="2"/>
  <c r="J458" i="2"/>
  <c r="P458" i="2" s="1"/>
  <c r="O22" i="2"/>
  <c r="I21" i="2"/>
  <c r="O21" i="2" s="1"/>
  <c r="P165" i="2"/>
  <c r="J164" i="2"/>
  <c r="P164" i="2" s="1"/>
  <c r="J193" i="2"/>
  <c r="P194" i="2"/>
  <c r="J107" i="2"/>
  <c r="P107" i="2" s="1"/>
  <c r="P108" i="2"/>
  <c r="O471" i="2"/>
  <c r="I470" i="2"/>
  <c r="O464" i="2"/>
  <c r="I458" i="2"/>
  <c r="O458" i="2" s="1"/>
  <c r="O80" i="2"/>
  <c r="I79" i="2"/>
  <c r="K182" i="2"/>
  <c r="Q183" i="2"/>
  <c r="K706" i="2"/>
  <c r="Q706" i="2" s="1"/>
  <c r="Q707" i="2"/>
  <c r="O140" i="2"/>
  <c r="I139" i="2"/>
  <c r="I308" i="2"/>
  <c r="O309" i="2"/>
  <c r="P587" i="2"/>
  <c r="J586" i="2"/>
  <c r="P586" i="2" s="1"/>
  <c r="I664" i="2"/>
  <c r="O664" i="2" s="1"/>
  <c r="O665" i="2"/>
  <c r="P22" i="2"/>
  <c r="J21" i="2"/>
  <c r="P21" i="2" s="1"/>
  <c r="J706" i="2"/>
  <c r="P706" i="2" s="1"/>
  <c r="P707" i="2"/>
  <c r="I296" i="2"/>
  <c r="O296" i="2" s="1"/>
  <c r="O297" i="2"/>
  <c r="I508" i="2"/>
  <c r="O508" i="2" s="1"/>
  <c r="O509" i="2"/>
  <c r="Q146" i="2"/>
  <c r="K145" i="2"/>
  <c r="P549" i="2"/>
  <c r="J548" i="2"/>
  <c r="K43" i="2"/>
  <c r="Q43" i="2" s="1"/>
  <c r="Q44" i="2"/>
  <c r="Q783" i="2"/>
  <c r="K782" i="2"/>
  <c r="I113" i="2"/>
  <c r="O113" i="2" s="1"/>
  <c r="O114" i="2"/>
  <c r="I757" i="2"/>
  <c r="O757" i="2" s="1"/>
  <c r="O758" i="2"/>
  <c r="J308" i="2"/>
  <c r="P309" i="2"/>
  <c r="K757" i="2"/>
  <c r="Q757" i="2" s="1"/>
  <c r="Q758" i="2"/>
  <c r="I254" i="2"/>
  <c r="Q22" i="2"/>
  <c r="K21" i="2"/>
  <c r="Q21" i="2" s="1"/>
  <c r="K633" i="2"/>
  <c r="Q633" i="2" s="1"/>
  <c r="Q634" i="2"/>
  <c r="P783" i="2"/>
  <c r="J782" i="2"/>
  <c r="J664" i="2"/>
  <c r="P664" i="2" s="1"/>
  <c r="P665" i="2"/>
  <c r="J633" i="2"/>
  <c r="P633" i="2" s="1"/>
  <c r="P634" i="2"/>
  <c r="O783" i="2"/>
  <c r="I782" i="2"/>
  <c r="Q80" i="2"/>
  <c r="K79" i="2"/>
  <c r="I182" i="2"/>
  <c r="O183" i="2"/>
  <c r="J514" i="2"/>
  <c r="P514" i="2" s="1"/>
  <c r="P515" i="2"/>
  <c r="J254" i="2"/>
  <c r="P260" i="2"/>
  <c r="J757" i="2"/>
  <c r="P757" i="2" s="1"/>
  <c r="P758" i="2"/>
  <c r="Q595" i="2"/>
  <c r="K594" i="2"/>
  <c r="O595" i="2"/>
  <c r="I594" i="2"/>
  <c r="J535" i="2"/>
  <c r="O146" i="2"/>
  <c r="I145" i="2"/>
  <c r="J438" i="2"/>
  <c r="P438" i="2" s="1"/>
  <c r="P439" i="2"/>
  <c r="O549" i="2"/>
  <c r="I548" i="2"/>
  <c r="I514" i="2"/>
  <c r="O514" i="2" s="1"/>
  <c r="O515" i="2"/>
  <c r="P80" i="2"/>
  <c r="J79" i="2"/>
  <c r="J113" i="2"/>
  <c r="P113" i="2" s="1"/>
  <c r="P114" i="2"/>
  <c r="Q587" i="2"/>
  <c r="K586" i="2"/>
  <c r="Q586" i="2" s="1"/>
  <c r="I633" i="2"/>
  <c r="O633" i="2" s="1"/>
  <c r="O634" i="2"/>
  <c r="K514" i="2"/>
  <c r="Q514" i="2" s="1"/>
  <c r="K664" i="2"/>
  <c r="Q664" i="2" s="1"/>
  <c r="Q665" i="2"/>
  <c r="K308" i="2"/>
  <c r="Q309" i="2"/>
  <c r="O587" i="2"/>
  <c r="I586" i="2"/>
  <c r="O586" i="2" s="1"/>
  <c r="Q464" i="2"/>
  <c r="K458" i="2"/>
  <c r="Q458" i="2" s="1"/>
  <c r="Q497" i="2"/>
  <c r="K496" i="2"/>
  <c r="Q496" i="2" s="1"/>
  <c r="K113" i="2"/>
  <c r="Q113" i="2" s="1"/>
  <c r="Q114" i="2"/>
  <c r="Q471" i="2"/>
  <c r="K470" i="2"/>
  <c r="J814" i="2"/>
  <c r="P815" i="2"/>
  <c r="Q165" i="2"/>
  <c r="K164" i="2"/>
  <c r="Q164" i="2" s="1"/>
  <c r="Q139" i="2"/>
  <c r="P497" i="2"/>
  <c r="J496" i="2"/>
  <c r="P496" i="2" s="1"/>
  <c r="P623" i="2"/>
  <c r="J622" i="2"/>
  <c r="O165" i="2"/>
  <c r="I164" i="2"/>
  <c r="O164" i="2" s="1"/>
  <c r="J67" i="2"/>
  <c r="P68" i="2"/>
  <c r="K107" i="2"/>
  <c r="Q107" i="2" s="1"/>
  <c r="Q108" i="2"/>
  <c r="I193" i="2"/>
  <c r="I706" i="2"/>
  <c r="O706" i="2" s="1"/>
  <c r="O707" i="2"/>
  <c r="J744" i="2"/>
  <c r="P745" i="2"/>
  <c r="K744" i="2"/>
  <c r="Q745" i="2"/>
  <c r="K508" i="2"/>
  <c r="Q508" i="2" s="1"/>
  <c r="Q509" i="2"/>
  <c r="J508" i="2"/>
  <c r="P508" i="2" s="1"/>
  <c r="P509" i="2"/>
  <c r="I107" i="2"/>
  <c r="O107" i="2" s="1"/>
  <c r="O108" i="2"/>
  <c r="Q549" i="2"/>
  <c r="K548" i="2"/>
  <c r="I207" i="2"/>
  <c r="O207" i="2" s="1"/>
  <c r="O208" i="2"/>
  <c r="I744" i="2"/>
  <c r="O745" i="2"/>
  <c r="I675" i="2"/>
  <c r="O675" i="2" s="1"/>
  <c r="O680" i="2"/>
  <c r="P595" i="2"/>
  <c r="J594" i="2"/>
  <c r="P471" i="2"/>
  <c r="J470" i="2"/>
  <c r="K207" i="2"/>
  <c r="Q207" i="2" s="1"/>
  <c r="Q208" i="2"/>
  <c r="K639" i="2"/>
  <c r="J639" i="2"/>
  <c r="I639" i="2"/>
  <c r="K441" i="2"/>
  <c r="Q441" i="2" s="1"/>
  <c r="M592" i="4" l="1"/>
  <c r="I826" i="2"/>
  <c r="I825" i="2" s="1"/>
  <c r="O825" i="2" s="1"/>
  <c r="K813" i="2"/>
  <c r="Q813" i="2" s="1"/>
  <c r="G10" i="4"/>
  <c r="G589" i="4" s="1"/>
  <c r="M589" i="4" s="1"/>
  <c r="I10" i="4"/>
  <c r="O10" i="4" s="1"/>
  <c r="P182" i="2"/>
  <c r="P208" i="2"/>
  <c r="I32" i="2"/>
  <c r="O32" i="2" s="1"/>
  <c r="O814" i="2"/>
  <c r="Q535" i="2"/>
  <c r="Q193" i="2"/>
  <c r="P827" i="2"/>
  <c r="Q254" i="2"/>
  <c r="J314" i="2"/>
  <c r="P314" i="2" s="1"/>
  <c r="O535" i="2"/>
  <c r="I314" i="2"/>
  <c r="O314" i="2" s="1"/>
  <c r="K32" i="2"/>
  <c r="Q32" i="2" s="1"/>
  <c r="J14" i="2"/>
  <c r="P14" i="2" s="1"/>
  <c r="N44" i="4"/>
  <c r="H10" i="4"/>
  <c r="H589" i="4" s="1"/>
  <c r="Q827" i="2"/>
  <c r="I14" i="2"/>
  <c r="O14" i="2" s="1"/>
  <c r="Q403" i="2"/>
  <c r="K314" i="2"/>
  <c r="Q314" i="2" s="1"/>
  <c r="K737" i="2"/>
  <c r="Q737" i="2" s="1"/>
  <c r="Q744" i="2"/>
  <c r="P548" i="2"/>
  <c r="Q182" i="2"/>
  <c r="K181" i="2"/>
  <c r="Q181" i="2" s="1"/>
  <c r="J469" i="2"/>
  <c r="P469" i="2" s="1"/>
  <c r="P470" i="2"/>
  <c r="K307" i="2"/>
  <c r="Q307" i="2" s="1"/>
  <c r="Q308" i="2"/>
  <c r="I632" i="2"/>
  <c r="O639" i="2"/>
  <c r="I737" i="2"/>
  <c r="O737" i="2" s="1"/>
  <c r="O744" i="2"/>
  <c r="J621" i="2"/>
  <c r="P621" i="2" s="1"/>
  <c r="P622" i="2"/>
  <c r="J78" i="2"/>
  <c r="P79" i="2"/>
  <c r="I528" i="2"/>
  <c r="O528" i="2" s="1"/>
  <c r="O548" i="2"/>
  <c r="I144" i="2"/>
  <c r="O144" i="2" s="1"/>
  <c r="O145" i="2"/>
  <c r="J529" i="2"/>
  <c r="P529" i="2" s="1"/>
  <c r="P535" i="2"/>
  <c r="O182" i="2"/>
  <c r="I181" i="2"/>
  <c r="O181" i="2" s="1"/>
  <c r="I812" i="2"/>
  <c r="O812" i="2" s="1"/>
  <c r="O813" i="2"/>
  <c r="K756" i="2"/>
  <c r="Q756" i="2" s="1"/>
  <c r="Q782" i="2"/>
  <c r="I307" i="2"/>
  <c r="O308" i="2"/>
  <c r="J632" i="2"/>
  <c r="P639" i="2"/>
  <c r="J593" i="2"/>
  <c r="P594" i="2"/>
  <c r="K528" i="2"/>
  <c r="Q528" i="2" s="1"/>
  <c r="Q548" i="2"/>
  <c r="I192" i="2"/>
  <c r="O193" i="2"/>
  <c r="J32" i="2"/>
  <c r="P32" i="2" s="1"/>
  <c r="P67" i="2"/>
  <c r="J813" i="2"/>
  <c r="P814" i="2"/>
  <c r="O594" i="2"/>
  <c r="I593" i="2"/>
  <c r="K78" i="2"/>
  <c r="Q79" i="2"/>
  <c r="I756" i="2"/>
  <c r="O756" i="2" s="1"/>
  <c r="O782" i="2"/>
  <c r="O139" i="2"/>
  <c r="J737" i="2"/>
  <c r="P737" i="2" s="1"/>
  <c r="P744" i="2"/>
  <c r="K593" i="2"/>
  <c r="Q594" i="2"/>
  <c r="J756" i="2"/>
  <c r="P756" i="2" s="1"/>
  <c r="P782" i="2"/>
  <c r="I253" i="2"/>
  <c r="O253" i="2" s="1"/>
  <c r="O254" i="2"/>
  <c r="J307" i="2"/>
  <c r="P308" i="2"/>
  <c r="J825" i="2"/>
  <c r="P825" i="2" s="1"/>
  <c r="P826" i="2"/>
  <c r="K14" i="2"/>
  <c r="I78" i="2"/>
  <c r="O79" i="2"/>
  <c r="I469" i="2"/>
  <c r="J144" i="2"/>
  <c r="P145" i="2"/>
  <c r="K632" i="2"/>
  <c r="Q639" i="2"/>
  <c r="K469" i="2"/>
  <c r="Q469" i="2" s="1"/>
  <c r="Q470" i="2"/>
  <c r="J192" i="2"/>
  <c r="P193" i="2"/>
  <c r="K191" i="2"/>
  <c r="Q191" i="2" s="1"/>
  <c r="J253" i="2"/>
  <c r="P253" i="2" s="1"/>
  <c r="P254" i="2"/>
  <c r="K144" i="2"/>
  <c r="Q145" i="2"/>
  <c r="K825" i="2"/>
  <c r="Q825" i="2" s="1"/>
  <c r="Q826" i="2"/>
  <c r="K440" i="2"/>
  <c r="Q440" i="2" s="1"/>
  <c r="O826" i="2" l="1"/>
  <c r="K812" i="2"/>
  <c r="Q812" i="2" s="1"/>
  <c r="M10" i="4"/>
  <c r="I589" i="4"/>
  <c r="O589" i="4" s="1"/>
  <c r="O592" i="4" s="1"/>
  <c r="N589" i="4"/>
  <c r="N592" i="4" s="1"/>
  <c r="N10" i="4"/>
  <c r="I138" i="2"/>
  <c r="O138" i="2" s="1"/>
  <c r="O192" i="2"/>
  <c r="I191" i="2"/>
  <c r="O191" i="2" s="1"/>
  <c r="P192" i="2"/>
  <c r="J191" i="2"/>
  <c r="P191" i="2" s="1"/>
  <c r="Q632" i="2"/>
  <c r="I592" i="2"/>
  <c r="O592" i="2" s="1"/>
  <c r="O593" i="2"/>
  <c r="O307" i="2"/>
  <c r="I306" i="2"/>
  <c r="O306" i="2" s="1"/>
  <c r="I631" i="2"/>
  <c r="O631" i="2" s="1"/>
  <c r="O632" i="2"/>
  <c r="J528" i="2"/>
  <c r="P528" i="2" s="1"/>
  <c r="J812" i="2"/>
  <c r="P812" i="2" s="1"/>
  <c r="P813" i="2"/>
  <c r="P307" i="2"/>
  <c r="J306" i="2"/>
  <c r="P306" i="2" s="1"/>
  <c r="P632" i="2"/>
  <c r="Q14" i="2"/>
  <c r="Q593" i="2"/>
  <c r="K592" i="2"/>
  <c r="Q592" i="2" s="1"/>
  <c r="Q78" i="2"/>
  <c r="K77" i="2"/>
  <c r="Q77" i="2" s="1"/>
  <c r="P593" i="2"/>
  <c r="J592" i="2"/>
  <c r="P592" i="2" s="1"/>
  <c r="Q144" i="2"/>
  <c r="K138" i="2"/>
  <c r="Q138" i="2" s="1"/>
  <c r="P144" i="2"/>
  <c r="J138" i="2"/>
  <c r="P138" i="2" s="1"/>
  <c r="O78" i="2"/>
  <c r="I77" i="2"/>
  <c r="P78" i="2"/>
  <c r="J77" i="2"/>
  <c r="K439" i="2"/>
  <c r="Q439" i="2" s="1"/>
  <c r="K631" i="2" l="1"/>
  <c r="Q631" i="2" s="1"/>
  <c r="J631" i="2"/>
  <c r="P631" i="2" s="1"/>
  <c r="O77" i="2"/>
  <c r="I13" i="2"/>
  <c r="K13" i="2"/>
  <c r="Q13" i="2" s="1"/>
  <c r="P77" i="2"/>
  <c r="J13" i="2"/>
  <c r="K438" i="2"/>
  <c r="K306" i="2" l="1"/>
  <c r="Q306" i="2" s="1"/>
  <c r="Q438" i="2"/>
  <c r="O13" i="2"/>
  <c r="I857" i="2"/>
  <c r="P13" i="2"/>
  <c r="J857" i="2"/>
  <c r="P857" i="2" s="1"/>
  <c r="P859" i="2" s="1"/>
  <c r="K857" i="2" l="1"/>
  <c r="Q857" i="2" s="1"/>
  <c r="Q859" i="2" s="1"/>
  <c r="O490" i="2" l="1"/>
  <c r="L491" i="2"/>
  <c r="O491" i="2" s="1"/>
  <c r="L489" i="2"/>
  <c r="O489" i="2" s="1"/>
  <c r="L483" i="2" l="1"/>
  <c r="L470" i="2" s="1"/>
  <c r="O483" i="2" l="1"/>
  <c r="L469" i="2"/>
  <c r="O470" i="2" l="1"/>
  <c r="L857" i="2" l="1"/>
  <c r="J594" i="4" s="1"/>
  <c r="O469" i="2"/>
  <c r="L861" i="2" l="1"/>
  <c r="O857" i="2"/>
  <c r="O859" i="2" s="1"/>
</calcChain>
</file>

<file path=xl/sharedStrings.xml><?xml version="1.0" encoding="utf-8"?>
<sst xmlns="http://schemas.openxmlformats.org/spreadsheetml/2006/main" count="5615" uniqueCount="465">
  <si>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</si>
  <si>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</si>
  <si>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</si>
  <si>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</si>
  <si>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</si>
  <si>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</si>
  <si>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</si>
  <si>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</si>
  <si>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</si>
  <si>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</si>
  <si>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</si>
  <si>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</si>
  <si>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</si>
  <si>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</si>
  <si>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</si>
  <si>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</si>
  <si>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</si>
  <si>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</si>
  <si>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</si>
  <si>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</si>
  <si>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</si>
  <si>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</si>
  <si>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</si>
  <si>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</si>
  <si>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</si>
  <si>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</si>
  <si>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</si>
  <si>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</si>
  <si>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</si>
  <si>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</si>
  <si>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</si>
  <si>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</si>
  <si>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</si>
  <si>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</si>
  <si>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</si>
  <si>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</si>
  <si>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</si>
  <si>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</si>
  <si>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</si>
  <si>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</si>
  <si>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</si>
  <si>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</si>
  <si>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</si>
  <si>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</si>
  <si>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</si>
  <si>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</si>
  <si>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</si>
  <si>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</si>
  <si>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</si>
  <si>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</si>
  <si>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</si>
  <si>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</si>
  <si>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</si>
  <si>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</si>
  <si>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</si>
  <si>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</si>
  <si>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</si>
  <si>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</si>
  <si>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</si>
  <si>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</si>
  <si>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</si>
  <si>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</si>
  <si>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</si>
  <si>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</si>
  <si>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</si>
  <si>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</si>
  <si>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</si>
  <si>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</si>
  <si>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</si>
  <si>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</si>
  <si>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</si>
  <si>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</si>
  <si>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</si>
  <si>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</si>
  <si>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</si>
  <si>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</si>
  <si>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</si>
  <si>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</si>
  <si>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</si>
  <si>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</si>
  <si>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</si>
  <si>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</si>
  <si>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</si>
  <si>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</si>
  <si>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</si>
  <si>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</si>
  <si>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</si>
  <si>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</si>
  <si>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</si>
  <si>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</si>
  <si>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</si>
  <si>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</si>
  <si>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</si>
  <si>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</si>
  <si>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</si>
  <si>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</si>
  <si>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</si>
  <si>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</si>
  <si>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</si>
  <si>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</si>
  <si>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</si>
  <si>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</si>
  <si>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</si>
  <si>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</si>
  <si>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</si>
  <si>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</si>
  <si>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</si>
  <si>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</si>
  <si>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</si>
  <si>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</si>
  <si>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</si>
  <si>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</si>
  <si>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</si>
  <si>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</si>
  <si>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</si>
  <si>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</si>
  <si>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</si>
  <si>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</si>
  <si>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</si>
  <si>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</si>
  <si>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</si>
  <si>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</si>
  <si>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</si>
  <si>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</si>
  <si>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</si>
  <si>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</si>
  <si>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</si>
  <si>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</si>
  <si>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</si>
  <si>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</si>
  <si>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</si>
  <si>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</si>
  <si>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</si>
  <si>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</si>
  <si>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</si>
  <si>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</si>
  <si>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</si>
  <si>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</si>
  <si>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</si>
  <si>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</si>
  <si>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</si>
  <si>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</si>
  <si>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</si>
  <si>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</si>
  <si>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</si>
  <si>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</si>
  <si>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</si>
  <si>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</si>
  <si>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</si>
  <si>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</si>
  <si>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</si>
  <si>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</si>
  <si>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</si>
  <si>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</si>
  <si>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</si>
  <si>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</si>
  <si>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</si>
  <si>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</si>
  <si>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</si>
  <si>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</si>
  <si>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</si>
  <si>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</si>
  <si>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</si>
  <si>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</si>
  <si>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</si>
  <si>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</si>
  <si>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</si>
  <si>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</si>
  <si>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</si>
  <si>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</si>
  <si>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</si>
  <si>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</si>
  <si>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</si>
  <si>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</si>
  <si>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</si>
  <si>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</si>
  <si>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</si>
  <si>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</si>
  <si>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</si>
  <si>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</si>
  <si>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</si>
  <si>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</si>
  <si>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</si>
  <si>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</si>
  <si>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</si>
  <si>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</si>
  <si>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</si>
  <si>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</si>
  <si>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</si>
  <si>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</si>
  <si>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</si>
  <si>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</si>
  <si>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</si>
  <si>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</si>
  <si>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</si>
  <si>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</si>
  <si>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</si>
  <si>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</si>
  <si>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</si>
  <si>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</si>
  <si>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</si>
  <si>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</si>
  <si>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</si>
  <si>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</si>
  <si>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</si>
  <si>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</si>
  <si>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</si>
  <si>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</si>
  <si>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</si>
  <si>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</si>
  <si>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</si>
  <si>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</si>
  <si>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</si>
  <si>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</si>
  <si>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</si>
  <si>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</si>
  <si>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</si>
  <si>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</si>
  <si>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</si>
  <si>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</si>
  <si>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83200</t>
  </si>
  <si>
    <t>Резервные средства на дорожную деятельность</t>
  </si>
  <si>
    <t>Дорожное хозяйство (дорожные фонды)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</si>
  <si>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</si>
  <si>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</si>
  <si>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</si>
  <si>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</si>
  <si>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</si>
  <si>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</si>
  <si>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</si>
  <si>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</si>
  <si>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</si>
  <si>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</si>
  <si>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</si>
  <si>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</si>
  <si>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</si>
  <si>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</si>
  <si>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</si>
  <si>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I. МУНИЦИПАЛЬНЫЕ ПРОГРАММЫ МУНИЦИПАЛЬНОГО ОБРАЗОВАНИЯ "ПРИМОРСКИЙ МУНИЦИПАЛЬНЫЙ РАЙОН"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</si>
  <si>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</si>
  <si>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</si>
  <si>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</si>
  <si>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</si>
  <si>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</si>
  <si>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</si>
  <si>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</si>
  <si>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</si>
  <si>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</si>
  <si>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</si>
  <si>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</si>
  <si>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</si>
  <si>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</si>
  <si>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</si>
  <si>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</si>
  <si>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</si>
  <si>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</si>
  <si>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</si>
  <si>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</si>
  <si>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</si>
  <si>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Создание условий для обеспечения поселений и жителей городских округов услугами торговли</t>
  </si>
  <si>
    <t>5393Д</t>
  </si>
  <si>
    <t>Федеральный проект "Дорожная сеть"</t>
  </si>
  <si>
    <t>R1</t>
  </si>
  <si>
    <t>S8240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</si>
  <si>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</si>
  <si>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"Современная школа"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</si>
  <si>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</si>
  <si>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</si>
  <si>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</si>
  <si>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</si>
  <si>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</si>
  <si>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</si>
  <si>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</si>
  <si>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</si>
  <si>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</si>
  <si>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</si>
  <si>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</si>
  <si>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</si>
  <si>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</si>
  <si>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</si>
  <si>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</si>
  <si>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</si>
  <si>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</si>
  <si>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</si>
  <si>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</si>
  <si>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</si>
  <si>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</si>
  <si>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</si>
  <si>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</si>
  <si>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</si>
  <si>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</si>
  <si>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</si>
  <si>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</si>
  <si>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</si>
  <si>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</si>
  <si>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</si>
  <si>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Федеральный проект "Обеспечение устойчивого сокращения непригодного для проживания жилищного фонда"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</si>
  <si>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</si>
  <si>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</si>
  <si>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</si>
  <si>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</si>
  <si>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</si>
  <si>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</si>
  <si>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</si>
  <si>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</si>
  <si>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</si>
  <si>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</si>
  <si>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</si>
  <si>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</si>
  <si>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</si>
  <si>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>Подпрограмма "Повышние энергетической эффективности бюджетной сферы"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</si>
  <si>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</si>
  <si>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</si>
  <si>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</si>
  <si>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</si>
  <si>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</si>
  <si>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</si>
  <si>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</si>
  <si>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</si>
  <si>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Обеспечение комплексного развития сельских территорий (капитальный ремонт стадиона МБОУ «Приморская средняя школа» в дер. Рикасиха Приморского района Архангельской области)</t>
  </si>
  <si>
    <t>Обеспечение комплексного развития сельских территорий (капитальный ремонт здания МБОУ «Приморская средняя школа» в дер. Рикасиха, д. 66, Приморского района Архангельской области)</t>
  </si>
  <si>
    <t>Софинансирование приобретения объектов недвижимого имущества в муниципальную собственность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</si>
  <si>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</si>
  <si>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</si>
  <si>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</si>
  <si>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</si>
  <si>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Мероприятия по финансовой грамотности</t>
  </si>
  <si>
    <t>Реализация мероприятий по разработке проектной документации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</si>
  <si>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</si>
  <si>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А1</t>
  </si>
  <si>
    <t>Федеральный проект "Культурная среда"</t>
  </si>
  <si>
    <t>Прочие мероприятия в области национальной экономики</t>
  </si>
  <si>
    <t>L576К</t>
  </si>
  <si>
    <t>L576Л</t>
  </si>
  <si>
    <t>S812Д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</si>
  <si>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</si>
  <si>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 xml:space="preserve">Содержание мест (площадок) накопления твердых коммунальных отходов
</t>
  </si>
  <si>
    <t>ОХРАНА ОКРУЖАЮЩЕЙ СРЕДЫ</t>
  </si>
  <si>
    <t>Другие вопросы в области охраны окружающей среды</t>
  </si>
  <si>
    <t>Обеспечение комплексного развития сельских территорий</t>
  </si>
  <si>
    <t xml:space="preserve">  L5760</t>
  </si>
  <si>
    <t>Создание новых мест в общеобразовательных организациях, расположенных в сельской местности и поселках городского типа</t>
  </si>
  <si>
    <t>E1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</si>
  <si>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</si>
  <si>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S0310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</si>
  <si>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</si>
  <si>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L5769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</si>
  <si>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</si>
  <si>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Исполнение требований судебных актов</t>
  </si>
  <si>
    <t>Исполнение судебных актов</t>
  </si>
  <si>
    <t>Непрограммные расходы в сфере национальной экономики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</si>
  <si>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</si>
  <si>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представительный орган муниципального образования</t>
  </si>
  <si>
    <t>Специальные расходы</t>
  </si>
  <si>
    <t xml:space="preserve">Обеспечение проведения выборов и референдумов </t>
  </si>
  <si>
    <t>Профессиональная подготовка, переподготовка и повышение квалификации</t>
  </si>
  <si>
    <t>Непрограммные расходы в сфере жилищно-коммунального хозяйства</t>
  </si>
  <si>
    <t xml:space="preserve">L3040 </t>
  </si>
  <si>
    <t>Федеральный проект "Успех каждого ребенка"</t>
  </si>
  <si>
    <t>Е2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</si>
  <si>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</si>
  <si>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Ведомственная структура расходов районного бюджета на 2021 год и на плановый период 2022 и 2023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</si>
  <si>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2021 год и на плановый период 2022 и 2023 годов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</si>
  <si>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</si>
  <si>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Расходы местного бюджета на создание условий для обеспечения поселений и жителей Приморского муниципального района услугами торговли </t>
  </si>
  <si>
    <t>Реализация мероприятий по ликцидации несанкционированных свалок на территории Приморского муниципального района</t>
  </si>
  <si>
    <t>L5760</t>
  </si>
  <si>
    <t>Содержание и ремонт автомобильных дорог на территории Приморского муниципального района, в том числе устройство и содержание ледовых переправ</t>
  </si>
  <si>
    <t>Содержание и ремонт автомобильных дорог в границах Приморского муниципального района, в том числе устройство и содержание ледовых переправ</t>
  </si>
  <si>
    <t xml:space="preserve">Расходы на обеспечение деятельности  организаций дополнительного образования по спортивной подготовке  за счет субсидии на финансовое обеспечение выполнения муниципального задания на оказание муниципальных услуг (выполнение работ)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</si>
  <si>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</si>
  <si>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</si>
  <si>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ЖКХ</t>
  </si>
  <si>
    <t>МБТ ЖКХ (Боброво, Уйма, Островое, Талаги)</t>
  </si>
  <si>
    <t>ОБ</t>
  </si>
  <si>
    <t>РБ</t>
  </si>
  <si>
    <t>Реализация мероприятий по выполнению инженерных изысканий и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</si>
  <si>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>ПСД инжен.ифнраструктура для зем.уч. многодетным</t>
  </si>
  <si>
    <t>Реализация мероприятий по выполнению инженерных изысканий и привязки типовых проектов для строительства объектов</t>
  </si>
  <si>
    <t>ПСД школа Катунино и Заостровье</t>
  </si>
  <si>
    <t>ПСД ДК Патракеевка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</si>
  <si>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</si>
  <si>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</si>
  <si>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БКАД</t>
  </si>
  <si>
    <t>откл.</t>
  </si>
  <si>
    <t>Резерв по дорогам</t>
  </si>
  <si>
    <t>Корректировка ДФ</t>
  </si>
  <si>
    <t>F5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</si>
  <si>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</si>
  <si>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</si>
  <si>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Чистая вода</t>
  </si>
  <si>
    <t>Фин.управление</t>
  </si>
  <si>
    <t>резерв на соф-ие</t>
  </si>
  <si>
    <t>СКЦ Лайский ДОК</t>
  </si>
  <si>
    <t>Водный транспорт (дноугл)</t>
  </si>
  <si>
    <t>Управление экономики</t>
  </si>
  <si>
    <t>жилье на селе</t>
  </si>
  <si>
    <t>выравнивание</t>
  </si>
  <si>
    <t>кредиторка</t>
  </si>
  <si>
    <t>программы</t>
  </si>
  <si>
    <t>экономика</t>
  </si>
  <si>
    <t>перипись</t>
  </si>
  <si>
    <t>Субвенции на проведение Всероссийской переписи населения 2020 года</t>
  </si>
  <si>
    <t>культура</t>
  </si>
  <si>
    <t>муз инструменты</t>
  </si>
  <si>
    <t>образование</t>
  </si>
  <si>
    <t>род плата</t>
  </si>
  <si>
    <t>классное руководство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</si>
  <si>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</si>
  <si>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горячее питание</t>
  </si>
  <si>
    <t xml:space="preserve">L3042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</si>
  <si>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образовательных организаций)</t>
  </si>
  <si>
    <t>общеобразовательные программы</t>
  </si>
  <si>
    <t>куми</t>
  </si>
  <si>
    <t>кадастровые работы</t>
  </si>
  <si>
    <t>L5110</t>
  </si>
  <si>
    <t>Субсидии на проведение комплексных кадастровых работ</t>
  </si>
  <si>
    <t>модернизация, капремонт</t>
  </si>
  <si>
    <t>Реализация мероприятий по модернизации региональных и муниципальных детских школ искусств по видам искусств</t>
  </si>
  <si>
    <t>лечшее учреждение культуры</t>
  </si>
  <si>
    <t>﻿Обеспечение комплексного развития сельских территорий</t>
  </si>
  <si>
    <t xml:space="preserve">Софинансирование мероприятий по предотвращению распространения сорного растения борщевика Сосновского на землях сельскохозяйственного назначения
</t>
  </si>
  <si>
    <t>S2640</t>
  </si>
  <si>
    <t>Борщевик</t>
  </si>
  <si>
    <t>ДК Катунино</t>
  </si>
  <si>
    <t>ДС Лайский док</t>
  </si>
  <si>
    <t>А2</t>
  </si>
  <si>
    <t>Государственная поддержка лучших сельских учреждений культуры</t>
  </si>
  <si>
    <t>Федеральный проект "Творческие люди</t>
  </si>
  <si>
    <t>кровля патра орражд катун</t>
  </si>
  <si>
    <t>администрация</t>
  </si>
  <si>
    <t>морозн ларь</t>
  </si>
  <si>
    <t>дело до пакет</t>
  </si>
  <si>
    <t>сев алм</t>
  </si>
  <si>
    <t>тосы софинансирование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</si>
  <si>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</si>
  <si>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</si>
  <si>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финуправление</t>
  </si>
  <si>
    <t>сбалансированность</t>
  </si>
  <si>
    <t>проеты крст</t>
  </si>
  <si>
    <t>проект крст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</si>
  <si>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</si>
  <si>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</si>
  <si>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точки роста</t>
  </si>
  <si>
    <t>рез фонд</t>
  </si>
  <si>
    <t>рез ф</t>
  </si>
  <si>
    <t>жкх</t>
  </si>
  <si>
    <t>софин прогр</t>
  </si>
  <si>
    <t>укрепление мбт</t>
  </si>
  <si>
    <t>Дороги УИР</t>
  </si>
  <si>
    <t>6748S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</si>
  <si>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</si>
  <si>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Переселение</t>
  </si>
  <si>
    <t>добавить на программы</t>
  </si>
  <si>
    <t>Утверждено</t>
  </si>
  <si>
    <t>Предлагаемые изменения</t>
  </si>
  <si>
    <t>Сумма</t>
  </si>
  <si>
    <t>тыс.рублей</t>
  </si>
  <si>
    <t>ПРИЛОЖЕНИЕ № 5</t>
  </si>
  <si>
    <t>к решению Собрания депутатов  МО "Приморский муниципальный район"                                                  от  10 декабря  2020 г. № 222</t>
  </si>
  <si>
    <t>ПРИЛОЖЕНИЕ № 6</t>
  </si>
  <si>
    <t>ПРИЛОЖЕНИЕ № 2</t>
  </si>
  <si>
    <t>ПРИЛОЖЕНИЕ № 3</t>
  </si>
  <si>
    <t xml:space="preserve">к решению Собрания депутатов  МО "Приморский муниципальный район"                                                         от  11 февраля 2021 г. № 246   </t>
  </si>
  <si>
    <t xml:space="preserve">к решению Собрания депутатов  МО "Приморский муниципальный район"                                                         от  11 февраля 2021 г. №246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</si>
</sst>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000_ ;[Red]\-#,##0.00000\ "/>
    <numFmt numFmtId="171" formatCode="#,##0.00_ ;[Red]\-#,##0.00\ "/>
    <numFmt numFmtId="172" formatCode="#,##0.0"/>
    <numFmt numFmtId="173" formatCode="#,##0.00000000000_ ;[Red]\-#,##0.00000000000\ "/>
    <numFmt numFmtId="174" formatCode="0.00000"/>
    <numFmt numFmtId="175" formatCode="#,##0_ ;[Red]\-#,##0\ "/>
    <numFmt numFmtId="176" formatCode="#,##0.00000"/>
    <numFmt numFmtId="177" formatCode="#,##0.000"/>
    <numFmt numFmtId="178" formatCode="#,##0.0000"/>
    <numFmt numFmtId="179" formatCode="#,##0.0000_ ;[Red]\-#,##0.0000\ "/>
    <numFmt numFmtId="180" formatCode="#,##0.000000_ ;[Red]\-#,##0.000000\ 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rgb="FFFF0000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sz val="8"/>
      <color rgb="FFC9EDF3"/>
      <name val="Arial"/>
      <family val="2"/>
      <charset val="204"/>
    </font>
    <font>
      <sz val="8"/>
      <color theme="8"/>
      <name val="Arial"/>
      <family val="2"/>
      <charset val="204"/>
    </font>
    <font>
      <b/>
      <sz val="8"/>
      <color theme="8"/>
      <name val="Arial"/>
      <family val="2"/>
      <charset val="204"/>
    </font>
    <font>
      <b/>
      <sz val="8"/>
      <color theme="5" tint="-0.249977111117893"/>
      <name val="Arial"/>
      <family val="2"/>
      <charset val="204"/>
    </font>
    <font>
      <sz val="8"/>
      <color theme="5" tint="-0.24997711111789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52">
    <xf numFmtId="0" fontId="0" fillId="0" borderId="0" xfId="0"/>
    <xf numFmtId="0" fontId="2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7" xfId="1" applyNumberFormat="1" applyFont="1" applyFill="1" applyBorder="1" applyAlignment="1" applyProtection="1">
      <alignment horizontal="center" wrapText="1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168" fontId="3" fillId="0" borderId="3" xfId="1" applyNumberFormat="1" applyFont="1" applyFill="1" applyBorder="1"/>
    <xf numFmtId="165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/>
    <xf numFmtId="166" fontId="2" fillId="0" borderId="11" xfId="1" applyNumberFormat="1" applyFont="1" applyFill="1" applyBorder="1" applyAlignment="1" applyProtection="1">
      <alignment horizontal="center"/>
      <protection hidden="1"/>
    </xf>
    <xf numFmtId="1" fontId="2" fillId="0" borderId="11" xfId="1" applyNumberFormat="1" applyFont="1" applyFill="1" applyBorder="1" applyAlignment="1" applyProtection="1">
      <alignment horizontal="center"/>
      <protection hidden="1"/>
    </xf>
    <xf numFmtId="165" fontId="2" fillId="0" borderId="11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alignment horizontal="center"/>
      <protection hidden="1"/>
    </xf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4" xfId="1" applyFont="1" applyFill="1" applyBorder="1"/>
    <xf numFmtId="0" fontId="1" fillId="0" borderId="0" xfId="1" applyNumberFormat="1" applyFont="1" applyFill="1" applyAlignment="1" applyProtection="1">
      <alignment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13" xfId="1" applyNumberFormat="1" applyFont="1" applyFill="1" applyBorder="1" applyAlignment="1" applyProtection="1">
      <alignment horizontal="center"/>
      <protection hidden="1"/>
    </xf>
    <xf numFmtId="1" fontId="3" fillId="0" borderId="13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168" fontId="3" fillId="0" borderId="13" xfId="1" applyNumberFormat="1" applyFont="1" applyFill="1" applyBorder="1"/>
    <xf numFmtId="168" fontId="3" fillId="0" borderId="14" xfId="1" applyNumberFormat="1" applyFont="1" applyFill="1" applyBorder="1"/>
    <xf numFmtId="0" fontId="3" fillId="0" borderId="9" xfId="1" applyNumberFormat="1" applyFont="1" applyFill="1" applyBorder="1" applyAlignment="1" applyProtection="1">
      <alignment wrapText="1"/>
      <protection hidden="1"/>
    </xf>
    <xf numFmtId="168" fontId="3" fillId="0" borderId="15" xfId="1" applyNumberFormat="1" applyFont="1" applyFill="1" applyBorder="1"/>
    <xf numFmtId="168" fontId="2" fillId="0" borderId="15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8" fontId="2" fillId="0" borderId="18" xfId="1" applyNumberFormat="1" applyFont="1" applyFill="1" applyBorder="1"/>
    <xf numFmtId="167" fontId="3" fillId="0" borderId="4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ont="1" applyFill="1"/>
    <xf numFmtId="168" fontId="3" fillId="0" borderId="7" xfId="1" applyNumberFormat="1" applyFont="1" applyFill="1" applyBorder="1"/>
    <xf numFmtId="168" fontId="3" fillId="0" borderId="2" xfId="1" applyNumberFormat="1" applyFont="1" applyFill="1" applyBorder="1"/>
    <xf numFmtId="168" fontId="1" fillId="0" borderId="0" xfId="1" applyNumberFormat="1" applyFill="1"/>
    <xf numFmtId="0" fontId="1" fillId="0" borderId="0" xfId="1" applyFill="1" applyProtection="1">
      <protection hidden="1"/>
    </xf>
    <xf numFmtId="169" fontId="1" fillId="0" borderId="0" xfId="1" applyNumberFormat="1" applyFill="1"/>
    <xf numFmtId="164" fontId="2" fillId="0" borderId="7" xfId="1" applyNumberFormat="1" applyFont="1" applyFill="1" applyBorder="1" applyAlignment="1" applyProtection="1">
      <alignment horizontal="center" wrapText="1"/>
      <protection hidden="1"/>
    </xf>
    <xf numFmtId="167" fontId="2" fillId="0" borderId="11" xfId="1" applyNumberFormat="1" applyFont="1" applyFill="1" applyBorder="1" applyAlignment="1" applyProtection="1">
      <alignment horizontal="center" wrapText="1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 applyFill="1"/>
    <xf numFmtId="4" fontId="7" fillId="0" borderId="0" xfId="1" applyNumberFormat="1" applyFont="1" applyFill="1"/>
    <xf numFmtId="0" fontId="7" fillId="0" borderId="0" xfId="1" applyFont="1" applyFill="1"/>
    <xf numFmtId="171" fontId="1" fillId="0" borderId="0" xfId="1" applyNumberFormat="1" applyFill="1"/>
    <xf numFmtId="0" fontId="2" fillId="0" borderId="4" xfId="1" applyNumberFormat="1" applyFont="1" applyFill="1" applyBorder="1" applyAlignment="1" applyProtection="1">
      <alignment wrapText="1"/>
      <protection hidden="1"/>
    </xf>
    <xf numFmtId="0" fontId="8" fillId="0" borderId="4" xfId="0" applyFont="1" applyFill="1" applyBorder="1" applyAlignment="1">
      <alignment vertical="center" wrapText="1"/>
    </xf>
    <xf numFmtId="164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20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4" fontId="9" fillId="0" borderId="4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6" xfId="1" applyNumberFormat="1" applyFont="1" applyFill="1" applyBorder="1" applyAlignment="1" applyProtection="1">
      <alignment horizontal="center" wrapText="1"/>
      <protection hidden="1"/>
    </xf>
    <xf numFmtId="167" fontId="2" fillId="0" borderId="17" xfId="1" applyNumberFormat="1" applyFont="1" applyFill="1" applyBorder="1" applyAlignment="1" applyProtection="1">
      <alignment horizontal="center"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7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vertical="top" wrapText="1"/>
      <protection hidden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horizontal="right"/>
    </xf>
    <xf numFmtId="172" fontId="2" fillId="0" borderId="21" xfId="1" applyNumberFormat="1" applyFont="1" applyFill="1" applyBorder="1"/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173" fontId="2" fillId="0" borderId="0" xfId="1" applyNumberFormat="1" applyFont="1" applyFill="1"/>
    <xf numFmtId="170" fontId="2" fillId="0" borderId="0" xfId="1" applyNumberFormat="1" applyFont="1" applyFill="1"/>
    <xf numFmtId="0" fontId="2" fillId="0" borderId="0" xfId="1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horizontal="center"/>
      <protection hidden="1"/>
    </xf>
    <xf numFmtId="1" fontId="2" fillId="0" borderId="0" xfId="1" applyNumberFormat="1" applyFont="1" applyFill="1" applyBorder="1" applyAlignment="1" applyProtection="1">
      <alignment horizontal="center"/>
      <protection hidden="1"/>
    </xf>
    <xf numFmtId="165" fontId="2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0" xfId="1" applyNumberFormat="1" applyFont="1" applyFill="1" applyBorder="1"/>
    <xf numFmtId="168" fontId="2" fillId="0" borderId="22" xfId="1" applyNumberFormat="1" applyFont="1" applyFill="1" applyBorder="1"/>
    <xf numFmtId="164" fontId="3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/>
      <protection hidden="1"/>
    </xf>
    <xf numFmtId="1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vertical="center"/>
    </xf>
    <xf numFmtId="172" fontId="2" fillId="0" borderId="4" xfId="1" applyNumberFormat="1" applyFont="1" applyFill="1" applyBorder="1"/>
    <xf numFmtId="0" fontId="3" fillId="0" borderId="21" xfId="1" applyNumberFormat="1" applyFont="1" applyFill="1" applyBorder="1" applyAlignment="1" applyProtection="1">
      <alignment wrapText="1"/>
      <protection hidden="1"/>
    </xf>
    <xf numFmtId="164" fontId="3" fillId="0" borderId="21" xfId="1" applyNumberFormat="1" applyFont="1" applyFill="1" applyBorder="1" applyAlignment="1" applyProtection="1">
      <alignment horizontal="center" wrapText="1"/>
      <protection hidden="1"/>
    </xf>
    <xf numFmtId="167" fontId="3" fillId="0" borderId="21" xfId="1" applyNumberFormat="1" applyFont="1" applyFill="1" applyBorder="1" applyAlignment="1" applyProtection="1">
      <alignment horizontal="center" wrapText="1"/>
      <protection hidden="1"/>
    </xf>
    <xf numFmtId="166" fontId="3" fillId="0" borderId="21" xfId="1" applyNumberFormat="1" applyFont="1" applyFill="1" applyBorder="1" applyAlignment="1" applyProtection="1">
      <alignment horizontal="center"/>
      <protection hidden="1"/>
    </xf>
    <xf numFmtId="1" fontId="3" fillId="0" borderId="21" xfId="1" applyNumberFormat="1" applyFont="1" applyFill="1" applyBorder="1" applyAlignment="1" applyProtection="1">
      <alignment horizontal="center"/>
      <protection hidden="1"/>
    </xf>
    <xf numFmtId="165" fontId="3" fillId="0" borderId="21" xfId="1" applyNumberFormat="1" applyFont="1" applyFill="1" applyBorder="1" applyAlignment="1" applyProtection="1">
      <alignment horizontal="center"/>
      <protection hidden="1"/>
    </xf>
    <xf numFmtId="164" fontId="3" fillId="0" borderId="21" xfId="1" applyNumberFormat="1" applyFont="1" applyFill="1" applyBorder="1" applyAlignment="1" applyProtection="1">
      <alignment horizontal="center"/>
      <protection hidden="1"/>
    </xf>
    <xf numFmtId="168" fontId="3" fillId="0" borderId="21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168" fontId="2" fillId="0" borderId="23" xfId="1" applyNumberFormat="1" applyFont="1" applyFill="1" applyBorder="1"/>
    <xf numFmtId="168" fontId="3" fillId="0" borderId="10" xfId="1" applyNumberFormat="1" applyFont="1" applyFill="1" applyBorder="1"/>
    <xf numFmtId="0" fontId="11" fillId="0" borderId="0" xfId="1" applyFont="1" applyFill="1"/>
    <xf numFmtId="0" fontId="11" fillId="0" borderId="0" xfId="1" applyFont="1" applyFill="1" applyAlignment="1"/>
    <xf numFmtId="0" fontId="13" fillId="0" borderId="0" xfId="1" applyFont="1" applyFill="1" applyAlignment="1">
      <alignment horizontal="right" vertical="top" wrapText="1"/>
    </xf>
    <xf numFmtId="0" fontId="10" fillId="0" borderId="0" xfId="0" applyFont="1" applyFill="1"/>
    <xf numFmtId="169" fontId="1" fillId="0" borderId="0" xfId="1" applyNumberFormat="1" applyFill="1" applyProtection="1">
      <protection hidden="1"/>
    </xf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" fillId="0" borderId="4" xfId="1" applyFill="1" applyBorder="1"/>
    <xf numFmtId="0" fontId="1" fillId="0" borderId="4" xfId="1" applyFill="1" applyBorder="1" applyAlignment="1">
      <alignment horizontal="center"/>
    </xf>
    <xf numFmtId="172" fontId="2" fillId="0" borderId="25" xfId="1" applyNumberFormat="1" applyFont="1" applyFill="1" applyBorder="1"/>
    <xf numFmtId="168" fontId="2" fillId="0" borderId="3" xfId="1" applyNumberFormat="1" applyFont="1" applyFill="1" applyBorder="1" applyAlignment="1">
      <alignment horizontal="right"/>
    </xf>
    <xf numFmtId="168" fontId="3" fillId="0" borderId="11" xfId="1" applyNumberFormat="1" applyFont="1" applyFill="1" applyBorder="1"/>
    <xf numFmtId="168" fontId="2" fillId="0" borderId="27" xfId="1" applyNumberFormat="1" applyFont="1" applyFill="1" applyBorder="1"/>
    <xf numFmtId="168" fontId="3" fillId="0" borderId="26" xfId="1" applyNumberFormat="1" applyFont="1" applyFill="1" applyBorder="1"/>
    <xf numFmtId="168" fontId="2" fillId="0" borderId="16" xfId="1" applyNumberFormat="1" applyFont="1" applyFill="1" applyBorder="1"/>
    <xf numFmtId="174" fontId="2" fillId="0" borderId="2" xfId="1" applyNumberFormat="1" applyFont="1" applyFill="1" applyBorder="1" applyProtection="1">
      <protection hidden="1"/>
    </xf>
    <xf numFmtId="176" fontId="2" fillId="0" borderId="4" xfId="1" applyNumberFormat="1" applyFont="1" applyFill="1" applyBorder="1"/>
    <xf numFmtId="176" fontId="3" fillId="0" borderId="4" xfId="1" applyNumberFormat="1" applyFont="1" applyFill="1" applyBorder="1"/>
    <xf numFmtId="0" fontId="1" fillId="0" borderId="19" xfId="1" applyFill="1" applyBorder="1"/>
    <xf numFmtId="0" fontId="1" fillId="0" borderId="12" xfId="1" applyFill="1" applyBorder="1"/>
    <xf numFmtId="0" fontId="1" fillId="0" borderId="14" xfId="1" applyFill="1" applyBorder="1"/>
    <xf numFmtId="0" fontId="1" fillId="0" borderId="9" xfId="1" applyFill="1" applyBorder="1"/>
    <xf numFmtId="0" fontId="1" fillId="0" borderId="15" xfId="1" applyFill="1" applyBorder="1"/>
    <xf numFmtId="0" fontId="1" fillId="0" borderId="28" xfId="1" applyFill="1" applyBorder="1"/>
    <xf numFmtId="0" fontId="1" fillId="0" borderId="29" xfId="1" applyFill="1" applyBorder="1"/>
    <xf numFmtId="0" fontId="1" fillId="0" borderId="30" xfId="1" applyFill="1" applyBorder="1"/>
    <xf numFmtId="0" fontId="7" fillId="0" borderId="19" xfId="1" applyFont="1" applyFill="1" applyBorder="1"/>
    <xf numFmtId="0" fontId="1" fillId="0" borderId="13" xfId="1" applyFill="1" applyBorder="1"/>
    <xf numFmtId="0" fontId="1" fillId="0" borderId="3" xfId="1" applyFill="1" applyBorder="1"/>
    <xf numFmtId="0" fontId="1" fillId="0" borderId="18" xfId="1" applyFill="1" applyBorder="1"/>
    <xf numFmtId="0" fontId="1" fillId="0" borderId="0" xfId="1" applyFill="1" applyBorder="1"/>
    <xf numFmtId="176" fontId="3" fillId="0" borderId="0" xfId="1" applyNumberFormat="1" applyFont="1" applyFill="1" applyBorder="1"/>
    <xf numFmtId="0" fontId="1" fillId="0" borderId="23" xfId="1" applyFill="1" applyBorder="1" applyAlignment="1">
      <alignment horizontal="center"/>
    </xf>
    <xf numFmtId="0" fontId="1" fillId="0" borderId="23" xfId="1" applyFill="1" applyBorder="1"/>
    <xf numFmtId="0" fontId="1" fillId="0" borderId="21" xfId="1" applyFill="1" applyBorder="1"/>
    <xf numFmtId="176" fontId="3" fillId="0" borderId="21" xfId="1" applyNumberFormat="1" applyFont="1" applyFill="1" applyBorder="1"/>
    <xf numFmtId="176" fontId="3" fillId="0" borderId="12" xfId="1" applyNumberFormat="1" applyFont="1" applyFill="1" applyBorder="1"/>
    <xf numFmtId="176" fontId="3" fillId="0" borderId="29" xfId="1" applyNumberFormat="1" applyFont="1" applyFill="1" applyBorder="1"/>
    <xf numFmtId="0" fontId="2" fillId="0" borderId="4" xfId="1" applyFont="1" applyFill="1" applyBorder="1"/>
    <xf numFmtId="176" fontId="2" fillId="0" borderId="31" xfId="1" applyNumberFormat="1" applyFont="1" applyFill="1" applyBorder="1"/>
    <xf numFmtId="176" fontId="2" fillId="0" borderId="32" xfId="1" applyNumberFormat="1" applyFont="1" applyFill="1" applyBorder="1"/>
    <xf numFmtId="176" fontId="2" fillId="0" borderId="33" xfId="1" applyNumberFormat="1" applyFont="1" applyFill="1" applyBorder="1"/>
    <xf numFmtId="176" fontId="3" fillId="0" borderId="23" xfId="1" applyNumberFormat="1" applyFont="1" applyFill="1" applyBorder="1"/>
    <xf numFmtId="176" fontId="2" fillId="0" borderId="23" xfId="1" applyNumberFormat="1" applyFont="1" applyFill="1" applyBorder="1"/>
    <xf numFmtId="0" fontId="1" fillId="0" borderId="44" xfId="1" applyFill="1" applyBorder="1"/>
    <xf numFmtId="176" fontId="14" fillId="0" borderId="23" xfId="1" applyNumberFormat="1" applyFont="1" applyFill="1" applyBorder="1"/>
    <xf numFmtId="176" fontId="15" fillId="0" borderId="23" xfId="1" applyNumberFormat="1" applyFont="1" applyFill="1" applyBorder="1"/>
    <xf numFmtId="176" fontId="3" fillId="0" borderId="47" xfId="1" applyNumberFormat="1" applyFont="1" applyFill="1" applyBorder="1"/>
    <xf numFmtId="0" fontId="1" fillId="0" borderId="47" xfId="1" applyFill="1" applyBorder="1"/>
    <xf numFmtId="0" fontId="1" fillId="0" borderId="48" xfId="1" applyFill="1" applyBorder="1"/>
    <xf numFmtId="176" fontId="14" fillId="0" borderId="47" xfId="1" applyNumberFormat="1" applyFont="1" applyFill="1" applyBorder="1"/>
    <xf numFmtId="0" fontId="16" fillId="0" borderId="23" xfId="1" applyFont="1" applyFill="1" applyBorder="1"/>
    <xf numFmtId="176" fontId="17" fillId="0" borderId="23" xfId="1" applyNumberFormat="1" applyFont="1" applyFill="1" applyBorder="1"/>
    <xf numFmtId="172" fontId="7" fillId="0" borderId="4" xfId="1" applyNumberFormat="1" applyFont="1" applyFill="1" applyBorder="1"/>
    <xf numFmtId="172" fontId="1" fillId="0" borderId="4" xfId="1" applyNumberFormat="1" applyFill="1" applyBorder="1"/>
    <xf numFmtId="177" fontId="1" fillId="0" borderId="4" xfId="1" applyNumberFormat="1" applyFill="1" applyBorder="1"/>
    <xf numFmtId="178" fontId="1" fillId="0" borderId="4" xfId="1" applyNumberFormat="1" applyFill="1" applyBorder="1"/>
    <xf numFmtId="176" fontId="18" fillId="0" borderId="4" xfId="1" applyNumberFormat="1" applyFont="1" applyFill="1" applyBorder="1"/>
    <xf numFmtId="176" fontId="19" fillId="0" borderId="29" xfId="1" applyNumberFormat="1" applyFont="1" applyFill="1" applyBorder="1"/>
    <xf numFmtId="180" fontId="3" fillId="0" borderId="7" xfId="1" applyNumberFormat="1" applyFont="1" applyFill="1" applyBorder="1"/>
    <xf numFmtId="180" fontId="3" fillId="0" borderId="2" xfId="1" applyNumberFormat="1" applyFont="1" applyFill="1" applyBorder="1"/>
    <xf numFmtId="180" fontId="3" fillId="0" borderId="11" xfId="1" applyNumberFormat="1" applyFont="1" applyFill="1" applyBorder="1"/>
    <xf numFmtId="176" fontId="19" fillId="0" borderId="47" xfId="1" applyNumberFormat="1" applyFont="1" applyFill="1" applyBorder="1"/>
    <xf numFmtId="0" fontId="1" fillId="0" borderId="27" xfId="1" applyFill="1" applyBorder="1"/>
    <xf numFmtId="0" fontId="21" fillId="0" borderId="23" xfId="1" applyFont="1" applyFill="1" applyBorder="1"/>
    <xf numFmtId="0" fontId="7" fillId="0" borderId="0" xfId="1" applyFont="1" applyFill="1" applyBorder="1"/>
    <xf numFmtId="0" fontId="7" fillId="0" borderId="46" xfId="1" applyFont="1" applyFill="1" applyBorder="1"/>
    <xf numFmtId="0" fontId="1" fillId="0" borderId="0" xfId="1" applyFill="1" applyAlignment="1">
      <alignment horizontal="right"/>
    </xf>
    <xf numFmtId="0" fontId="11" fillId="0" borderId="0" xfId="1" applyFont="1" applyFill="1" applyAlignment="1">
      <alignment horizontal="right"/>
    </xf>
    <xf numFmtId="168" fontId="3" fillId="0" borderId="25" xfId="1" applyNumberFormat="1" applyFont="1" applyFill="1" applyBorder="1"/>
    <xf numFmtId="0" fontId="1" fillId="0" borderId="0" xfId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9" fontId="2" fillId="0" borderId="4" xfId="2" applyFont="1" applyFill="1" applyBorder="1" applyAlignment="1" applyProtection="1">
      <alignment wrapText="1"/>
      <protection hidden="1"/>
    </xf>
    <xf numFmtId="179" fontId="2" fillId="0" borderId="4" xfId="1" applyNumberFormat="1" applyFont="1" applyFill="1" applyBorder="1"/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23" xfId="1" applyNumberFormat="1" applyFont="1" applyFill="1" applyBorder="1"/>
    <xf numFmtId="0" fontId="1" fillId="0" borderId="3" xfId="1" applyFill="1" applyBorder="1" applyAlignment="1">
      <alignment horizontal="center"/>
    </xf>
    <xf numFmtId="0" fontId="1" fillId="0" borderId="24" xfId="1" applyFill="1" applyBorder="1" applyAlignment="1">
      <alignment horizontal="center"/>
    </xf>
    <xf numFmtId="0" fontId="1" fillId="0" borderId="20" xfId="1" applyFill="1" applyBorder="1" applyAlignment="1">
      <alignment horizontal="center"/>
    </xf>
    <xf numFmtId="0" fontId="1" fillId="0" borderId="45" xfId="1" applyFill="1" applyBorder="1" applyAlignment="1">
      <alignment horizontal="center"/>
    </xf>
    <xf numFmtId="0" fontId="1" fillId="0" borderId="46" xfId="1" applyFill="1" applyBorder="1" applyAlignment="1">
      <alignment horizontal="center"/>
    </xf>
    <xf numFmtId="176" fontId="20" fillId="0" borderId="4" xfId="1" applyNumberFormat="1" applyFont="1" applyFill="1" applyBorder="1"/>
    <xf numFmtId="0" fontId="1" fillId="0" borderId="43" xfId="1" applyFill="1" applyBorder="1"/>
    <xf numFmtId="176" fontId="20" fillId="0" borderId="23" xfId="1" applyNumberFormat="1" applyFont="1" applyFill="1" applyBorder="1"/>
    <xf numFmtId="176" fontId="21" fillId="0" borderId="4" xfId="1" applyNumberFormat="1" applyFont="1" applyFill="1" applyBorder="1"/>
    <xf numFmtId="0" fontId="1" fillId="0" borderId="40" xfId="1" applyFill="1" applyBorder="1" applyAlignment="1">
      <alignment horizontal="center"/>
    </xf>
    <xf numFmtId="0" fontId="1" fillId="0" borderId="41" xfId="1" applyFill="1" applyBorder="1" applyAlignment="1">
      <alignment horizontal="center"/>
    </xf>
    <xf numFmtId="0" fontId="1" fillId="0" borderId="42" xfId="1" applyFill="1" applyBorder="1" applyAlignment="1">
      <alignment horizontal="center"/>
    </xf>
    <xf numFmtId="0" fontId="7" fillId="0" borderId="40" xfId="1" applyFont="1" applyFill="1" applyBorder="1" applyAlignment="1">
      <alignment horizontal="center"/>
    </xf>
    <xf numFmtId="0" fontId="7" fillId="0" borderId="41" xfId="1" applyFont="1" applyFill="1" applyBorder="1" applyAlignment="1">
      <alignment horizontal="center"/>
    </xf>
    <xf numFmtId="176" fontId="17" fillId="0" borderId="4" xfId="1" applyNumberFormat="1" applyFont="1" applyFill="1" applyBorder="1"/>
    <xf numFmtId="168" fontId="2" fillId="0" borderId="20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0" fontId="2" fillId="0" borderId="9" xfId="1" applyNumberFormat="1" applyFont="1" applyFill="1" applyBorder="1" applyAlignment="1" applyProtection="1">
      <alignment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>
      <alignment horizontal="right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>
      <alignment horizontal="center"/>
    </xf>
    <xf numFmtId="0" fontId="7" fillId="0" borderId="13" xfId="1" applyFont="1" applyFill="1" applyBorder="1" applyAlignment="1">
      <alignment horizontal="center"/>
    </xf>
    <xf numFmtId="0" fontId="7" fillId="0" borderId="35" xfId="1" applyFont="1" applyFill="1" applyBorder="1" applyAlignment="1">
      <alignment horizontal="center"/>
    </xf>
    <xf numFmtId="0" fontId="7" fillId="0" borderId="36" xfId="1" applyFont="1" applyFill="1" applyBorder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24" xfId="1" applyFill="1" applyBorder="1" applyAlignment="1">
      <alignment horizontal="center"/>
    </xf>
    <xf numFmtId="0" fontId="1" fillId="0" borderId="20" xfId="1" applyFill="1" applyBorder="1" applyAlignment="1">
      <alignment horizontal="center"/>
    </xf>
    <xf numFmtId="175" fontId="1" fillId="0" borderId="4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24" xfId="1" applyFont="1" applyFill="1" applyBorder="1" applyAlignment="1">
      <alignment horizontal="center"/>
    </xf>
    <xf numFmtId="0" fontId="7" fillId="0" borderId="20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Alignment="1">
      <alignment horizontal="justify" vertical="top" wrapText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7" fillId="0" borderId="34" xfId="1" applyFont="1" applyFill="1" applyBorder="1" applyAlignment="1">
      <alignment horizontal="center"/>
    </xf>
    <xf numFmtId="0" fontId="1" fillId="0" borderId="37" xfId="1" applyFill="1" applyBorder="1" applyAlignment="1">
      <alignment horizontal="center"/>
    </xf>
    <xf numFmtId="0" fontId="1" fillId="0" borderId="38" xfId="1" applyFill="1" applyBorder="1" applyAlignment="1">
      <alignment horizontal="center"/>
    </xf>
    <xf numFmtId="0" fontId="1" fillId="0" borderId="39" xfId="1" applyFill="1" applyBorder="1" applyAlignment="1">
      <alignment horizontal="center"/>
    </xf>
    <xf numFmtId="176" fontId="2" fillId="0" borderId="4" xfId="1" applyNumberFormat="1" applyFont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1" fillId="0" borderId="18" xfId="1" applyFill="1" applyBorder="1" applyAlignment="1">
      <alignment horizontal="center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FF"/>
      <color rgb="FFCCFF99"/>
      <color rgb="FFFF99FF"/>
      <color rgb="FFCC99FF"/>
      <color rgb="FF00FFFF"/>
      <color rgb="FFFFCC99"/>
      <color rgb="FFFF9999"/>
      <color rgb="FFCCFF33"/>
      <color rgb="FFFF505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940"/>
  <sheetViews>
    <sheetView showGridLines="0" view="pageBreakPreview" zoomScale="85" zoomScaleNormal="90" zoomScaleSheetLayoutView="85" workbookViewId="0">
      <selection activeCell="O4" sqref="O4:Q4"/>
    </sheetView>
  </sheetViews>
  <sheetFormatPr defaultColWidth="9.28515625" defaultRowHeight="12.75" x14ac:dyDescent="0.2"/>
  <cols>
    <col min="1" max="1" width="46.85546875" style="3" customWidth="1"/>
    <col min="2" max="2" width="7" style="3" customWidth="1"/>
    <col min="3" max="3" width="9.28515625" style="3" customWidth="1"/>
    <col min="4" max="6" width="3.42578125" style="3" customWidth="1"/>
    <col min="7" max="7" width="9" style="3" customWidth="1"/>
    <col min="8" max="8" width="9.7109375" style="3" customWidth="1"/>
    <col min="9" max="9" width="11.7109375" style="3" hidden="1" customWidth="1"/>
    <col min="10" max="10" width="10.85546875" style="3" hidden="1" customWidth="1"/>
    <col min="11" max="11" width="11" style="3" hidden="1" customWidth="1"/>
    <col min="12" max="12" width="11.85546875" style="3" hidden="1" customWidth="1"/>
    <col min="13" max="14" width="10.7109375" style="3" hidden="1" customWidth="1"/>
    <col min="15" max="15" width="10.7109375" style="3" customWidth="1"/>
    <col min="16" max="16" width="12.5703125" style="3" customWidth="1"/>
    <col min="17" max="17" width="12.28515625" style="3" customWidth="1"/>
    <col min="18" max="222" width="9.28515625" style="3" customWidth="1"/>
    <col min="223" max="16384" width="9.28515625" style="3"/>
  </cols>
  <sheetData>
    <row r="1" spans="1:72" s="119" customFormat="1" ht="24.6" customHeight="1" x14ac:dyDescent="0.2">
      <c r="I1" s="120"/>
      <c r="K1" s="187"/>
      <c r="L1" s="120"/>
      <c r="N1" s="187"/>
      <c r="O1" s="194"/>
      <c r="P1" s="239" t="s">
        <v>461</v>
      </c>
      <c r="Q1" s="239"/>
    </row>
    <row r="2" spans="1:72" s="119" customFormat="1" ht="40.5" customHeight="1" x14ac:dyDescent="0.2">
      <c r="I2" s="120"/>
      <c r="K2" s="187"/>
      <c r="L2" s="120"/>
      <c r="N2" s="187"/>
      <c r="O2" s="240" t="s">
        <v>463</v>
      </c>
      <c r="P2" s="240"/>
      <c r="Q2" s="240"/>
    </row>
    <row r="3" spans="1:72" s="119" customFormat="1" ht="27" customHeight="1" x14ac:dyDescent="0.2">
      <c r="I3" s="120"/>
      <c r="K3" s="187"/>
      <c r="L3" s="120"/>
      <c r="N3" s="187"/>
      <c r="O3" s="195"/>
      <c r="P3" s="239" t="s">
        <v>458</v>
      </c>
      <c r="Q3" s="239"/>
    </row>
    <row r="4" spans="1:72" s="119" customFormat="1" ht="36" customHeight="1" x14ac:dyDescent="0.2">
      <c r="I4" s="120"/>
      <c r="K4" s="187"/>
      <c r="L4" s="120"/>
      <c r="N4" s="187"/>
      <c r="O4" s="240" t="s">
        <v>459</v>
      </c>
      <c r="P4" s="240"/>
      <c r="Q4" s="240"/>
    </row>
    <row r="5" spans="1:72" s="119" customFormat="1" x14ac:dyDescent="0.2">
      <c r="I5" s="120"/>
      <c r="K5" s="187"/>
      <c r="L5" s="120"/>
      <c r="N5" s="187"/>
      <c r="O5" s="187"/>
      <c r="P5" s="187"/>
      <c r="Q5" s="187"/>
    </row>
    <row r="6" spans="1:72" s="119" customFormat="1" ht="29.1" customHeight="1" x14ac:dyDescent="0.2">
      <c r="F6" s="121"/>
      <c r="G6" s="121"/>
      <c r="I6" s="238"/>
      <c r="J6" s="238"/>
      <c r="K6" s="238"/>
      <c r="L6" s="238"/>
      <c r="M6" s="238"/>
      <c r="N6" s="238"/>
      <c r="O6" s="238"/>
      <c r="P6" s="238"/>
      <c r="Q6" s="238"/>
    </row>
    <row r="7" spans="1:72" ht="15.75" x14ac:dyDescent="0.2">
      <c r="A7" s="241" t="s">
        <v>361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</row>
    <row r="8" spans="1:72" ht="15.75" x14ac:dyDescent="0.2">
      <c r="A8" s="115"/>
      <c r="B8" s="115"/>
      <c r="C8" s="115"/>
      <c r="D8" s="115"/>
      <c r="E8" s="115"/>
      <c r="F8" s="115"/>
      <c r="G8" s="115"/>
      <c r="H8" s="115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149"/>
      <c r="BS8" s="149"/>
      <c r="BT8" s="149"/>
    </row>
    <row r="9" spans="1:72" ht="13.5" thickBot="1" x14ac:dyDescent="0.25">
      <c r="A9" s="2"/>
      <c r="B9" s="2"/>
      <c r="C9" s="2"/>
      <c r="D9" s="2"/>
      <c r="E9" s="2"/>
      <c r="F9" s="2"/>
      <c r="G9" s="2"/>
      <c r="H9" s="2"/>
      <c r="I9" s="194"/>
      <c r="J9" s="51"/>
      <c r="K9" s="51"/>
      <c r="L9" s="194"/>
      <c r="M9" s="51"/>
      <c r="N9" s="51"/>
      <c r="O9" s="194"/>
      <c r="P9" s="51"/>
      <c r="Q9" s="186" t="s">
        <v>233</v>
      </c>
      <c r="AB9" s="223"/>
      <c r="AC9" s="223"/>
      <c r="AE9" s="223"/>
      <c r="AF9" s="223"/>
      <c r="AH9" s="219"/>
      <c r="AI9" s="219"/>
      <c r="AK9" s="219"/>
      <c r="AL9" s="219"/>
      <c r="AN9" s="219"/>
      <c r="AO9" s="219"/>
      <c r="AT9" s="219"/>
      <c r="AU9" s="219"/>
      <c r="AW9" s="219"/>
      <c r="AX9" s="219"/>
      <c r="AZ9" s="219"/>
      <c r="BA9" s="219"/>
      <c r="BE9" s="149"/>
      <c r="BF9" s="149"/>
      <c r="BG9" s="149"/>
      <c r="BH9" s="149"/>
      <c r="BI9" s="149"/>
      <c r="BJ9" s="149"/>
      <c r="BK9" s="149"/>
      <c r="BL9" s="149"/>
      <c r="BM9" s="149"/>
      <c r="BN9" s="149"/>
      <c r="BO9" s="149"/>
      <c r="BP9" s="149"/>
      <c r="BQ9" s="149"/>
      <c r="BR9" s="149"/>
      <c r="BS9" s="149"/>
      <c r="BT9" s="149"/>
    </row>
    <row r="10" spans="1:72" ht="15.75" customHeight="1" thickBot="1" x14ac:dyDescent="0.25">
      <c r="A10" s="220" t="s">
        <v>232</v>
      </c>
      <c r="B10" s="220" t="s">
        <v>231</v>
      </c>
      <c r="C10" s="236" t="s">
        <v>230</v>
      </c>
      <c r="D10" s="236" t="s">
        <v>229</v>
      </c>
      <c r="E10" s="236"/>
      <c r="F10" s="236"/>
      <c r="G10" s="220"/>
      <c r="H10" s="220" t="s">
        <v>228</v>
      </c>
      <c r="I10" s="220" t="s">
        <v>454</v>
      </c>
      <c r="J10" s="221"/>
      <c r="K10" s="222"/>
      <c r="L10" s="220" t="s">
        <v>455</v>
      </c>
      <c r="M10" s="221"/>
      <c r="N10" s="222"/>
      <c r="O10" s="220" t="s">
        <v>456</v>
      </c>
      <c r="P10" s="221"/>
      <c r="Q10" s="221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149"/>
    </row>
    <row r="11" spans="1:72" ht="12" customHeight="1" thickBot="1" x14ac:dyDescent="0.25">
      <c r="A11" s="235"/>
      <c r="B11" s="235"/>
      <c r="C11" s="237"/>
      <c r="D11" s="236"/>
      <c r="E11" s="236"/>
      <c r="F11" s="236"/>
      <c r="G11" s="220"/>
      <c r="H11" s="220"/>
      <c r="I11" s="193">
        <v>2021</v>
      </c>
      <c r="J11" s="193">
        <v>2022</v>
      </c>
      <c r="K11" s="193">
        <v>2023</v>
      </c>
      <c r="L11" s="193">
        <v>2021</v>
      </c>
      <c r="M11" s="193">
        <v>2022</v>
      </c>
      <c r="N11" s="193">
        <v>2023</v>
      </c>
      <c r="O11" s="193">
        <v>2021</v>
      </c>
      <c r="P11" s="193">
        <v>2022</v>
      </c>
      <c r="Q11" s="193">
        <v>2023</v>
      </c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191"/>
      <c r="AU11" s="191"/>
      <c r="AV11" s="191"/>
      <c r="AW11" s="191"/>
      <c r="AX11" s="191"/>
      <c r="AY11" s="191"/>
      <c r="AZ11" s="191"/>
      <c r="BA11" s="191"/>
      <c r="BB11" s="191"/>
      <c r="BC11" s="191"/>
      <c r="BD11" s="191"/>
      <c r="BE11" s="191"/>
      <c r="BF11" s="191"/>
      <c r="BG11" s="191"/>
      <c r="BH11" s="191"/>
      <c r="BI11" s="191"/>
      <c r="BJ11" s="191"/>
      <c r="BK11" s="191"/>
      <c r="BL11" s="191"/>
      <c r="BM11" s="191"/>
      <c r="BN11" s="191"/>
      <c r="BO11" s="191"/>
      <c r="BP11" s="191"/>
      <c r="BQ11" s="191"/>
      <c r="BR11" s="191"/>
      <c r="BS11" s="191"/>
      <c r="BT11" s="149"/>
    </row>
    <row r="12" spans="1:72" s="17" customFormat="1" ht="13.5" thickBot="1" x14ac:dyDescent="0.25">
      <c r="A12" s="4">
        <v>1</v>
      </c>
      <c r="B12" s="4">
        <v>2</v>
      </c>
      <c r="C12" s="81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81">
        <v>9</v>
      </c>
      <c r="J12" s="81">
        <v>10</v>
      </c>
      <c r="K12" s="81">
        <v>11</v>
      </c>
      <c r="L12" s="81">
        <v>12</v>
      </c>
      <c r="M12" s="81">
        <v>13</v>
      </c>
      <c r="N12" s="81">
        <v>14</v>
      </c>
      <c r="O12" s="81">
        <v>15</v>
      </c>
      <c r="P12" s="81">
        <v>16</v>
      </c>
      <c r="Q12" s="4">
        <v>17</v>
      </c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</row>
    <row r="13" spans="1:72" ht="45" x14ac:dyDescent="0.2">
      <c r="A13" s="107" t="s">
        <v>227</v>
      </c>
      <c r="B13" s="108">
        <v>24</v>
      </c>
      <c r="C13" s="109" t="s">
        <v>7</v>
      </c>
      <c r="D13" s="110" t="s">
        <v>7</v>
      </c>
      <c r="E13" s="111" t="s">
        <v>7</v>
      </c>
      <c r="F13" s="110" t="s">
        <v>7</v>
      </c>
      <c r="G13" s="112" t="s">
        <v>7</v>
      </c>
      <c r="H13" s="113" t="s">
        <v>7</v>
      </c>
      <c r="I13" s="114">
        <f>I14+I32+I77+I138+I164+I181+I131</f>
        <v>264926.65100000001</v>
      </c>
      <c r="J13" s="114">
        <f>J14+J32+J77+J138+J164+J181+J131</f>
        <v>302758.8</v>
      </c>
      <c r="K13" s="114">
        <f>K14+K32+K77+K138+K164+K181+K131</f>
        <v>310952.08139000001</v>
      </c>
      <c r="L13" s="114">
        <f>L14+L32+L77+L131+L138+L164+L181</f>
        <v>78577.623099999983</v>
      </c>
      <c r="M13" s="114">
        <f>M14+M32+M77+M131+M138+M164+M181</f>
        <v>54602.459610000005</v>
      </c>
      <c r="N13" s="114">
        <f>N14+N32+N77+N131+N138+N164+N181</f>
        <v>92.070909999999998</v>
      </c>
      <c r="O13" s="114">
        <f>I13+L13</f>
        <v>343504.27409999998</v>
      </c>
      <c r="P13" s="114">
        <f t="shared" ref="P13:Q13" si="0">J13+M13</f>
        <v>357361.25961000001</v>
      </c>
      <c r="Q13" s="188">
        <f t="shared" si="0"/>
        <v>311044.15230000002</v>
      </c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49"/>
      <c r="BL13" s="149"/>
      <c r="BM13" s="149"/>
      <c r="BN13" s="149"/>
      <c r="BO13" s="149"/>
      <c r="BP13" s="149"/>
      <c r="BQ13" s="149"/>
      <c r="BR13" s="149"/>
      <c r="BS13" s="149"/>
      <c r="BT13" s="149"/>
    </row>
    <row r="14" spans="1:72" x14ac:dyDescent="0.2">
      <c r="A14" s="65" t="s">
        <v>26</v>
      </c>
      <c r="B14" s="67">
        <v>24</v>
      </c>
      <c r="C14" s="60">
        <v>100</v>
      </c>
      <c r="D14" s="11" t="s">
        <v>7</v>
      </c>
      <c r="E14" s="12" t="s">
        <v>7</v>
      </c>
      <c r="F14" s="11" t="s">
        <v>7</v>
      </c>
      <c r="G14" s="68" t="s">
        <v>7</v>
      </c>
      <c r="H14" s="10" t="s">
        <v>7</v>
      </c>
      <c r="I14" s="14">
        <f>I15+I21</f>
        <v>10585.5</v>
      </c>
      <c r="J14" s="14">
        <f t="shared" ref="J14" si="1">J15+J21</f>
        <v>10997.5</v>
      </c>
      <c r="K14" s="14">
        <f>K15+K21</f>
        <v>11425.5</v>
      </c>
      <c r="L14" s="14"/>
      <c r="M14" s="14"/>
      <c r="N14" s="14"/>
      <c r="O14" s="14">
        <f t="shared" ref="O14:O80" si="2">I14+L14</f>
        <v>10585.5</v>
      </c>
      <c r="P14" s="14">
        <f t="shared" ref="P14:P80" si="3">J14+M14</f>
        <v>10997.5</v>
      </c>
      <c r="Q14" s="14">
        <f t="shared" ref="Q14:Q80" si="4">K14+N14</f>
        <v>11425.5</v>
      </c>
    </row>
    <row r="15" spans="1:72" ht="33.75" x14ac:dyDescent="0.2">
      <c r="A15" s="65" t="s">
        <v>92</v>
      </c>
      <c r="B15" s="67">
        <v>24</v>
      </c>
      <c r="C15" s="60">
        <v>104</v>
      </c>
      <c r="D15" s="11" t="s">
        <v>7</v>
      </c>
      <c r="E15" s="12" t="s">
        <v>7</v>
      </c>
      <c r="F15" s="11" t="s">
        <v>7</v>
      </c>
      <c r="G15" s="68" t="s">
        <v>7</v>
      </c>
      <c r="H15" s="10" t="s">
        <v>7</v>
      </c>
      <c r="I15" s="14">
        <f>I16</f>
        <v>7</v>
      </c>
      <c r="J15" s="14">
        <f t="shared" ref="J15:K17" si="5">J16</f>
        <v>7</v>
      </c>
      <c r="K15" s="14">
        <f t="shared" si="5"/>
        <v>7</v>
      </c>
      <c r="L15" s="14"/>
      <c r="M15" s="14"/>
      <c r="N15" s="14"/>
      <c r="O15" s="14">
        <f t="shared" si="2"/>
        <v>7</v>
      </c>
      <c r="P15" s="14">
        <f t="shared" si="3"/>
        <v>7</v>
      </c>
      <c r="Q15" s="14">
        <f t="shared" si="4"/>
        <v>7</v>
      </c>
    </row>
    <row r="16" spans="1:72" ht="45" x14ac:dyDescent="0.2">
      <c r="A16" s="86" t="s">
        <v>269</v>
      </c>
      <c r="B16" s="67">
        <v>24</v>
      </c>
      <c r="C16" s="60">
        <v>104</v>
      </c>
      <c r="D16" s="11" t="s">
        <v>160</v>
      </c>
      <c r="E16" s="12" t="s">
        <v>3</v>
      </c>
      <c r="F16" s="11" t="s">
        <v>2</v>
      </c>
      <c r="G16" s="68" t="s">
        <v>9</v>
      </c>
      <c r="H16" s="10" t="s">
        <v>7</v>
      </c>
      <c r="I16" s="14">
        <f>I17</f>
        <v>7</v>
      </c>
      <c r="J16" s="14">
        <f t="shared" si="5"/>
        <v>7</v>
      </c>
      <c r="K16" s="14">
        <f t="shared" si="5"/>
        <v>7</v>
      </c>
      <c r="L16" s="14"/>
      <c r="M16" s="14"/>
      <c r="N16" s="14"/>
      <c r="O16" s="14">
        <f t="shared" si="2"/>
        <v>7</v>
      </c>
      <c r="P16" s="14">
        <f t="shared" si="3"/>
        <v>7</v>
      </c>
      <c r="Q16" s="14">
        <f t="shared" si="4"/>
        <v>7</v>
      </c>
    </row>
    <row r="17" spans="1:17" ht="33.75" x14ac:dyDescent="0.2">
      <c r="A17" s="86" t="s">
        <v>292</v>
      </c>
      <c r="B17" s="67">
        <v>24</v>
      </c>
      <c r="C17" s="60">
        <v>104</v>
      </c>
      <c r="D17" s="11" t="s">
        <v>160</v>
      </c>
      <c r="E17" s="12">
        <v>1</v>
      </c>
      <c r="F17" s="11">
        <v>0</v>
      </c>
      <c r="G17" s="68">
        <v>0</v>
      </c>
      <c r="H17" s="10"/>
      <c r="I17" s="14">
        <f>I18</f>
        <v>7</v>
      </c>
      <c r="J17" s="14">
        <f t="shared" si="5"/>
        <v>7</v>
      </c>
      <c r="K17" s="14">
        <f t="shared" si="5"/>
        <v>7</v>
      </c>
      <c r="L17" s="14"/>
      <c r="M17" s="14"/>
      <c r="N17" s="14"/>
      <c r="O17" s="14">
        <f t="shared" si="2"/>
        <v>7</v>
      </c>
      <c r="P17" s="14">
        <f t="shared" si="3"/>
        <v>7</v>
      </c>
      <c r="Q17" s="14">
        <f t="shared" si="4"/>
        <v>7</v>
      </c>
    </row>
    <row r="18" spans="1:17" ht="45" x14ac:dyDescent="0.2">
      <c r="A18" s="65" t="s">
        <v>226</v>
      </c>
      <c r="B18" s="67">
        <v>24</v>
      </c>
      <c r="C18" s="60">
        <v>104</v>
      </c>
      <c r="D18" s="11" t="s">
        <v>160</v>
      </c>
      <c r="E18" s="12">
        <v>1</v>
      </c>
      <c r="F18" s="11" t="s">
        <v>2</v>
      </c>
      <c r="G18" s="68" t="s">
        <v>225</v>
      </c>
      <c r="H18" s="10" t="s">
        <v>7</v>
      </c>
      <c r="I18" s="14">
        <f>I19</f>
        <v>7</v>
      </c>
      <c r="J18" s="14">
        <f t="shared" ref="J18:K18" si="6">J19</f>
        <v>7</v>
      </c>
      <c r="K18" s="14">
        <f t="shared" si="6"/>
        <v>7</v>
      </c>
      <c r="L18" s="14"/>
      <c r="M18" s="14"/>
      <c r="N18" s="14"/>
      <c r="O18" s="14">
        <f t="shared" si="2"/>
        <v>7</v>
      </c>
      <c r="P18" s="14">
        <f t="shared" si="3"/>
        <v>7</v>
      </c>
      <c r="Q18" s="14">
        <f t="shared" si="4"/>
        <v>7</v>
      </c>
    </row>
    <row r="19" spans="1:17" ht="22.5" x14ac:dyDescent="0.2">
      <c r="A19" s="65" t="s">
        <v>14</v>
      </c>
      <c r="B19" s="67">
        <v>24</v>
      </c>
      <c r="C19" s="60">
        <v>104</v>
      </c>
      <c r="D19" s="11" t="s">
        <v>160</v>
      </c>
      <c r="E19" s="12">
        <v>1</v>
      </c>
      <c r="F19" s="11" t="s">
        <v>2</v>
      </c>
      <c r="G19" s="68" t="s">
        <v>225</v>
      </c>
      <c r="H19" s="10">
        <v>200</v>
      </c>
      <c r="I19" s="14">
        <f>I20</f>
        <v>7</v>
      </c>
      <c r="J19" s="14">
        <f t="shared" ref="J19:K19" si="7">J20</f>
        <v>7</v>
      </c>
      <c r="K19" s="14">
        <f t="shared" si="7"/>
        <v>7</v>
      </c>
      <c r="L19" s="14"/>
      <c r="M19" s="14"/>
      <c r="N19" s="14"/>
      <c r="O19" s="14">
        <f t="shared" si="2"/>
        <v>7</v>
      </c>
      <c r="P19" s="14">
        <f t="shared" si="3"/>
        <v>7</v>
      </c>
      <c r="Q19" s="14">
        <f t="shared" si="4"/>
        <v>7</v>
      </c>
    </row>
    <row r="20" spans="1:17" ht="22.5" x14ac:dyDescent="0.2">
      <c r="A20" s="65" t="s">
        <v>13</v>
      </c>
      <c r="B20" s="67">
        <v>24</v>
      </c>
      <c r="C20" s="60">
        <v>104</v>
      </c>
      <c r="D20" s="11" t="s">
        <v>160</v>
      </c>
      <c r="E20" s="12">
        <v>1</v>
      </c>
      <c r="F20" s="11" t="s">
        <v>2</v>
      </c>
      <c r="G20" s="68" t="s">
        <v>225</v>
      </c>
      <c r="H20" s="10">
        <v>240</v>
      </c>
      <c r="I20" s="14">
        <v>7</v>
      </c>
      <c r="J20" s="14">
        <v>7</v>
      </c>
      <c r="K20" s="14">
        <v>7</v>
      </c>
      <c r="L20" s="14"/>
      <c r="M20" s="14"/>
      <c r="N20" s="14"/>
      <c r="O20" s="14">
        <f t="shared" si="2"/>
        <v>7</v>
      </c>
      <c r="P20" s="14">
        <f t="shared" si="3"/>
        <v>7</v>
      </c>
      <c r="Q20" s="14">
        <f t="shared" si="4"/>
        <v>7</v>
      </c>
    </row>
    <row r="21" spans="1:17" x14ac:dyDescent="0.2">
      <c r="A21" s="65" t="s">
        <v>85</v>
      </c>
      <c r="B21" s="67">
        <v>24</v>
      </c>
      <c r="C21" s="60">
        <v>113</v>
      </c>
      <c r="D21" s="11" t="s">
        <v>7</v>
      </c>
      <c r="E21" s="12" t="s">
        <v>7</v>
      </c>
      <c r="F21" s="11" t="s">
        <v>7</v>
      </c>
      <c r="G21" s="68" t="s">
        <v>7</v>
      </c>
      <c r="H21" s="10" t="s">
        <v>7</v>
      </c>
      <c r="I21" s="14">
        <f>I22+I27</f>
        <v>10578.5</v>
      </c>
      <c r="J21" s="14">
        <f t="shared" ref="J21:K21" si="8">J22+J27</f>
        <v>10990.5</v>
      </c>
      <c r="K21" s="14">
        <f t="shared" si="8"/>
        <v>11418.5</v>
      </c>
      <c r="L21" s="14"/>
      <c r="M21" s="14"/>
      <c r="N21" s="14"/>
      <c r="O21" s="14">
        <f t="shared" si="2"/>
        <v>10578.5</v>
      </c>
      <c r="P21" s="14">
        <f t="shared" si="3"/>
        <v>10990.5</v>
      </c>
      <c r="Q21" s="14">
        <f t="shared" si="4"/>
        <v>11418.5</v>
      </c>
    </row>
    <row r="22" spans="1:17" ht="45" x14ac:dyDescent="0.2">
      <c r="A22" s="86" t="s">
        <v>269</v>
      </c>
      <c r="B22" s="67">
        <v>24</v>
      </c>
      <c r="C22" s="60">
        <v>113</v>
      </c>
      <c r="D22" s="11" t="s">
        <v>160</v>
      </c>
      <c r="E22" s="12" t="s">
        <v>3</v>
      </c>
      <c r="F22" s="11" t="s">
        <v>2</v>
      </c>
      <c r="G22" s="68" t="s">
        <v>9</v>
      </c>
      <c r="H22" s="10" t="s">
        <v>7</v>
      </c>
      <c r="I22" s="14">
        <f>I23</f>
        <v>10296</v>
      </c>
      <c r="J22" s="14">
        <f t="shared" ref="J22:K23" si="9">J23</f>
        <v>10708</v>
      </c>
      <c r="K22" s="14">
        <f t="shared" si="9"/>
        <v>11136</v>
      </c>
      <c r="L22" s="14"/>
      <c r="M22" s="14"/>
      <c r="N22" s="14"/>
      <c r="O22" s="14">
        <f t="shared" si="2"/>
        <v>10296</v>
      </c>
      <c r="P22" s="14">
        <f t="shared" si="3"/>
        <v>10708</v>
      </c>
      <c r="Q22" s="14">
        <f t="shared" si="4"/>
        <v>11136</v>
      </c>
    </row>
    <row r="23" spans="1:17" ht="37.5" customHeight="1" x14ac:dyDescent="0.2">
      <c r="A23" s="86" t="s">
        <v>292</v>
      </c>
      <c r="B23" s="67">
        <v>24</v>
      </c>
      <c r="C23" s="60">
        <v>113</v>
      </c>
      <c r="D23" s="11">
        <v>2</v>
      </c>
      <c r="E23" s="12">
        <v>1</v>
      </c>
      <c r="F23" s="11">
        <v>0</v>
      </c>
      <c r="G23" s="68">
        <v>0</v>
      </c>
      <c r="H23" s="10"/>
      <c r="I23" s="14">
        <f>I24</f>
        <v>10296</v>
      </c>
      <c r="J23" s="14">
        <f t="shared" si="9"/>
        <v>10708</v>
      </c>
      <c r="K23" s="14">
        <f t="shared" si="9"/>
        <v>11136</v>
      </c>
      <c r="L23" s="14"/>
      <c r="M23" s="14"/>
      <c r="N23" s="14"/>
      <c r="O23" s="14">
        <f t="shared" si="2"/>
        <v>10296</v>
      </c>
      <c r="P23" s="14">
        <f t="shared" si="3"/>
        <v>10708</v>
      </c>
      <c r="Q23" s="14">
        <f t="shared" si="4"/>
        <v>11136</v>
      </c>
    </row>
    <row r="24" spans="1:17" x14ac:dyDescent="0.2">
      <c r="A24" s="65" t="s">
        <v>224</v>
      </c>
      <c r="B24" s="67">
        <v>24</v>
      </c>
      <c r="C24" s="60">
        <v>113</v>
      </c>
      <c r="D24" s="11" t="s">
        <v>160</v>
      </c>
      <c r="E24" s="12">
        <v>1</v>
      </c>
      <c r="F24" s="11" t="s">
        <v>2</v>
      </c>
      <c r="G24" s="68" t="s">
        <v>223</v>
      </c>
      <c r="H24" s="10" t="s">
        <v>7</v>
      </c>
      <c r="I24" s="14">
        <f>I25</f>
        <v>10296</v>
      </c>
      <c r="J24" s="14">
        <f t="shared" ref="J24:K24" si="10">J25</f>
        <v>10708</v>
      </c>
      <c r="K24" s="14">
        <f t="shared" si="10"/>
        <v>11136</v>
      </c>
      <c r="L24" s="14"/>
      <c r="M24" s="14"/>
      <c r="N24" s="14"/>
      <c r="O24" s="14">
        <f t="shared" si="2"/>
        <v>10296</v>
      </c>
      <c r="P24" s="14">
        <f t="shared" si="3"/>
        <v>10708</v>
      </c>
      <c r="Q24" s="14">
        <f t="shared" si="4"/>
        <v>11136</v>
      </c>
    </row>
    <row r="25" spans="1:17" ht="22.5" x14ac:dyDescent="0.2">
      <c r="A25" s="65" t="s">
        <v>14</v>
      </c>
      <c r="B25" s="67">
        <v>24</v>
      </c>
      <c r="C25" s="60">
        <v>113</v>
      </c>
      <c r="D25" s="11" t="s">
        <v>160</v>
      </c>
      <c r="E25" s="12">
        <v>1</v>
      </c>
      <c r="F25" s="11" t="s">
        <v>2</v>
      </c>
      <c r="G25" s="68" t="s">
        <v>223</v>
      </c>
      <c r="H25" s="10">
        <v>200</v>
      </c>
      <c r="I25" s="14">
        <f>I26</f>
        <v>10296</v>
      </c>
      <c r="J25" s="14">
        <f t="shared" ref="J25:K25" si="11">J26</f>
        <v>10708</v>
      </c>
      <c r="K25" s="14">
        <f t="shared" si="11"/>
        <v>11136</v>
      </c>
      <c r="L25" s="14"/>
      <c r="M25" s="14"/>
      <c r="N25" s="14"/>
      <c r="O25" s="14">
        <f t="shared" si="2"/>
        <v>10296</v>
      </c>
      <c r="P25" s="14">
        <f t="shared" si="3"/>
        <v>10708</v>
      </c>
      <c r="Q25" s="14">
        <f t="shared" si="4"/>
        <v>11136</v>
      </c>
    </row>
    <row r="26" spans="1:17" ht="22.5" x14ac:dyDescent="0.2">
      <c r="A26" s="65" t="s">
        <v>13</v>
      </c>
      <c r="B26" s="67">
        <v>24</v>
      </c>
      <c r="C26" s="60">
        <v>113</v>
      </c>
      <c r="D26" s="11" t="s">
        <v>160</v>
      </c>
      <c r="E26" s="12">
        <v>1</v>
      </c>
      <c r="F26" s="11" t="s">
        <v>2</v>
      </c>
      <c r="G26" s="68" t="s">
        <v>223</v>
      </c>
      <c r="H26" s="10">
        <v>240</v>
      </c>
      <c r="I26" s="14">
        <v>10296</v>
      </c>
      <c r="J26" s="14">
        <v>10708</v>
      </c>
      <c r="K26" s="14">
        <v>11136</v>
      </c>
      <c r="L26" s="14"/>
      <c r="M26" s="14"/>
      <c r="N26" s="14"/>
      <c r="O26" s="14">
        <f t="shared" si="2"/>
        <v>10296</v>
      </c>
      <c r="P26" s="14">
        <f t="shared" si="3"/>
        <v>10708</v>
      </c>
      <c r="Q26" s="14">
        <f t="shared" si="4"/>
        <v>11136</v>
      </c>
    </row>
    <row r="27" spans="1:17" ht="56.25" x14ac:dyDescent="0.2">
      <c r="A27" s="86" t="s">
        <v>275</v>
      </c>
      <c r="B27" s="67">
        <v>24</v>
      </c>
      <c r="C27" s="60">
        <v>113</v>
      </c>
      <c r="D27" s="11">
        <v>11</v>
      </c>
      <c r="E27" s="12">
        <v>0</v>
      </c>
      <c r="F27" s="11" t="s">
        <v>2</v>
      </c>
      <c r="G27" s="68" t="s">
        <v>9</v>
      </c>
      <c r="H27" s="10"/>
      <c r="I27" s="14">
        <f>I28</f>
        <v>282.5</v>
      </c>
      <c r="J27" s="14">
        <f t="shared" ref="J27:K27" si="12">J28</f>
        <v>282.5</v>
      </c>
      <c r="K27" s="14">
        <f t="shared" si="12"/>
        <v>282.5</v>
      </c>
      <c r="L27" s="14"/>
      <c r="M27" s="14"/>
      <c r="N27" s="14"/>
      <c r="O27" s="14">
        <f t="shared" si="2"/>
        <v>282.5</v>
      </c>
      <c r="P27" s="14">
        <f t="shared" si="3"/>
        <v>282.5</v>
      </c>
      <c r="Q27" s="14">
        <f t="shared" si="4"/>
        <v>282.5</v>
      </c>
    </row>
    <row r="28" spans="1:17" ht="29.25" customHeight="1" x14ac:dyDescent="0.2">
      <c r="A28" s="86" t="s">
        <v>297</v>
      </c>
      <c r="B28" s="67">
        <v>24</v>
      </c>
      <c r="C28" s="60">
        <v>113</v>
      </c>
      <c r="D28" s="11">
        <v>11</v>
      </c>
      <c r="E28" s="12">
        <v>1</v>
      </c>
      <c r="F28" s="11" t="s">
        <v>2</v>
      </c>
      <c r="G28" s="68" t="s">
        <v>9</v>
      </c>
      <c r="H28" s="10" t="s">
        <v>7</v>
      </c>
      <c r="I28" s="14">
        <f>I29</f>
        <v>282.5</v>
      </c>
      <c r="J28" s="14">
        <f t="shared" ref="J28:K28" si="13">J29</f>
        <v>282.5</v>
      </c>
      <c r="K28" s="14">
        <f t="shared" si="13"/>
        <v>282.5</v>
      </c>
      <c r="L28" s="14"/>
      <c r="M28" s="14"/>
      <c r="N28" s="14"/>
      <c r="O28" s="14">
        <f t="shared" si="2"/>
        <v>282.5</v>
      </c>
      <c r="P28" s="14">
        <f t="shared" si="3"/>
        <v>282.5</v>
      </c>
      <c r="Q28" s="14">
        <f t="shared" si="4"/>
        <v>282.5</v>
      </c>
    </row>
    <row r="29" spans="1:17" ht="22.5" x14ac:dyDescent="0.2">
      <c r="A29" s="65" t="s">
        <v>80</v>
      </c>
      <c r="B29" s="67">
        <v>24</v>
      </c>
      <c r="C29" s="60">
        <v>113</v>
      </c>
      <c r="D29" s="11">
        <v>11</v>
      </c>
      <c r="E29" s="12">
        <v>1</v>
      </c>
      <c r="F29" s="11" t="s">
        <v>2</v>
      </c>
      <c r="G29" s="68" t="s">
        <v>79</v>
      </c>
      <c r="H29" s="10" t="s">
        <v>7</v>
      </c>
      <c r="I29" s="14">
        <f>I30</f>
        <v>282.5</v>
      </c>
      <c r="J29" s="14">
        <f t="shared" ref="J29:K29" si="14">J30</f>
        <v>282.5</v>
      </c>
      <c r="K29" s="14">
        <f t="shared" si="14"/>
        <v>282.5</v>
      </c>
      <c r="L29" s="14"/>
      <c r="M29" s="14"/>
      <c r="N29" s="14"/>
      <c r="O29" s="14">
        <f t="shared" si="2"/>
        <v>282.5</v>
      </c>
      <c r="P29" s="14">
        <f t="shared" si="3"/>
        <v>282.5</v>
      </c>
      <c r="Q29" s="14">
        <f t="shared" si="4"/>
        <v>282.5</v>
      </c>
    </row>
    <row r="30" spans="1:17" ht="22.5" x14ac:dyDescent="0.2">
      <c r="A30" s="65" t="s">
        <v>14</v>
      </c>
      <c r="B30" s="67">
        <v>24</v>
      </c>
      <c r="C30" s="60">
        <v>113</v>
      </c>
      <c r="D30" s="11">
        <v>11</v>
      </c>
      <c r="E30" s="12">
        <v>1</v>
      </c>
      <c r="F30" s="11" t="s">
        <v>2</v>
      </c>
      <c r="G30" s="68" t="s">
        <v>79</v>
      </c>
      <c r="H30" s="10">
        <v>200</v>
      </c>
      <c r="I30" s="14">
        <f>I31</f>
        <v>282.5</v>
      </c>
      <c r="J30" s="14">
        <f t="shared" ref="J30:K30" si="15">J31</f>
        <v>282.5</v>
      </c>
      <c r="K30" s="14">
        <f t="shared" si="15"/>
        <v>282.5</v>
      </c>
      <c r="L30" s="14"/>
      <c r="M30" s="14"/>
      <c r="N30" s="14"/>
      <c r="O30" s="14">
        <f t="shared" si="2"/>
        <v>282.5</v>
      </c>
      <c r="P30" s="14">
        <f t="shared" si="3"/>
        <v>282.5</v>
      </c>
      <c r="Q30" s="14">
        <f t="shared" si="4"/>
        <v>282.5</v>
      </c>
    </row>
    <row r="31" spans="1:17" ht="22.5" x14ac:dyDescent="0.2">
      <c r="A31" s="65" t="s">
        <v>13</v>
      </c>
      <c r="B31" s="67">
        <v>24</v>
      </c>
      <c r="C31" s="60">
        <v>113</v>
      </c>
      <c r="D31" s="11">
        <v>11</v>
      </c>
      <c r="E31" s="12">
        <v>1</v>
      </c>
      <c r="F31" s="11" t="s">
        <v>2</v>
      </c>
      <c r="G31" s="68" t="s">
        <v>79</v>
      </c>
      <c r="H31" s="10">
        <v>240</v>
      </c>
      <c r="I31" s="14">
        <v>282.5</v>
      </c>
      <c r="J31" s="14">
        <v>282.5</v>
      </c>
      <c r="K31" s="14">
        <v>282.5</v>
      </c>
      <c r="L31" s="14"/>
      <c r="M31" s="14"/>
      <c r="N31" s="14"/>
      <c r="O31" s="14">
        <f t="shared" si="2"/>
        <v>282.5</v>
      </c>
      <c r="P31" s="14">
        <f t="shared" si="3"/>
        <v>282.5</v>
      </c>
      <c r="Q31" s="14">
        <f t="shared" si="4"/>
        <v>282.5</v>
      </c>
    </row>
    <row r="32" spans="1:17" x14ac:dyDescent="0.2">
      <c r="A32" s="65" t="s">
        <v>104</v>
      </c>
      <c r="B32" s="67">
        <v>24</v>
      </c>
      <c r="C32" s="60">
        <v>400</v>
      </c>
      <c r="D32" s="11"/>
      <c r="E32" s="12" t="s">
        <v>7</v>
      </c>
      <c r="F32" s="11" t="s">
        <v>7</v>
      </c>
      <c r="G32" s="68" t="s">
        <v>7</v>
      </c>
      <c r="H32" s="10" t="s">
        <v>7</v>
      </c>
      <c r="I32" s="14">
        <f>I33+I43+I67</f>
        <v>86500.03</v>
      </c>
      <c r="J32" s="14">
        <f>J33+J43+J67</f>
        <v>41769.619999999995</v>
      </c>
      <c r="K32" s="14">
        <f>K33+K43+K67</f>
        <v>43661.54</v>
      </c>
      <c r="L32" s="14">
        <f>L33+L43+L67</f>
        <v>31102.521919999999</v>
      </c>
      <c r="M32" s="14">
        <f t="shared" ref="M32:N32" si="16">M33+M43+M67</f>
        <v>0</v>
      </c>
      <c r="N32" s="14">
        <f t="shared" si="16"/>
        <v>0</v>
      </c>
      <c r="O32" s="14">
        <f t="shared" si="2"/>
        <v>117602.55192</v>
      </c>
      <c r="P32" s="14">
        <f t="shared" si="3"/>
        <v>41769.619999999995</v>
      </c>
      <c r="Q32" s="14">
        <f t="shared" si="4"/>
        <v>43661.54</v>
      </c>
    </row>
    <row r="33" spans="1:17" x14ac:dyDescent="0.2">
      <c r="A33" s="65" t="s">
        <v>257</v>
      </c>
      <c r="B33" s="67">
        <v>24</v>
      </c>
      <c r="C33" s="60">
        <v>408</v>
      </c>
      <c r="D33" s="11"/>
      <c r="E33" s="12"/>
      <c r="F33" s="11"/>
      <c r="G33" s="68"/>
      <c r="H33" s="10"/>
      <c r="I33" s="14">
        <f>I34</f>
        <v>6651.58</v>
      </c>
      <c r="J33" s="14">
        <f t="shared" ref="J33:K33" si="17">J34</f>
        <v>3030.32</v>
      </c>
      <c r="K33" s="14">
        <f t="shared" si="17"/>
        <v>3151.54</v>
      </c>
      <c r="L33" s="14">
        <f>L34</f>
        <v>-1764.01298</v>
      </c>
      <c r="M33" s="14"/>
      <c r="N33" s="14"/>
      <c r="O33" s="14">
        <f t="shared" si="2"/>
        <v>4887.5670200000004</v>
      </c>
      <c r="P33" s="14">
        <f t="shared" si="3"/>
        <v>3030.32</v>
      </c>
      <c r="Q33" s="14">
        <f t="shared" si="4"/>
        <v>3151.54</v>
      </c>
    </row>
    <row r="34" spans="1:17" ht="56.25" x14ac:dyDescent="0.2">
      <c r="A34" s="86" t="s">
        <v>271</v>
      </c>
      <c r="B34" s="67">
        <v>24</v>
      </c>
      <c r="C34" s="60">
        <v>408</v>
      </c>
      <c r="D34" s="11">
        <v>3</v>
      </c>
      <c r="E34" s="12">
        <v>0</v>
      </c>
      <c r="F34" s="11">
        <v>0</v>
      </c>
      <c r="G34" s="68">
        <v>0</v>
      </c>
      <c r="H34" s="10"/>
      <c r="I34" s="14">
        <f>I40+I35</f>
        <v>6651.58</v>
      </c>
      <c r="J34" s="14">
        <f>J35</f>
        <v>3030.32</v>
      </c>
      <c r="K34" s="14">
        <f>K35</f>
        <v>3151.54</v>
      </c>
      <c r="L34" s="14">
        <f>L35</f>
        <v>-1764.01298</v>
      </c>
      <c r="M34" s="14"/>
      <c r="N34" s="14"/>
      <c r="O34" s="14">
        <f t="shared" si="2"/>
        <v>4887.5670200000004</v>
      </c>
      <c r="P34" s="14">
        <f t="shared" si="3"/>
        <v>3030.32</v>
      </c>
      <c r="Q34" s="14">
        <f t="shared" si="4"/>
        <v>3151.54</v>
      </c>
    </row>
    <row r="35" spans="1:17" ht="33.75" x14ac:dyDescent="0.2">
      <c r="A35" s="65" t="s">
        <v>258</v>
      </c>
      <c r="B35" s="67">
        <v>24</v>
      </c>
      <c r="C35" s="60">
        <v>408</v>
      </c>
      <c r="D35" s="11">
        <v>3</v>
      </c>
      <c r="E35" s="12">
        <v>0</v>
      </c>
      <c r="F35" s="11">
        <v>0</v>
      </c>
      <c r="G35" s="68">
        <v>76800</v>
      </c>
      <c r="H35" s="10"/>
      <c r="I35" s="14">
        <f>I38+I36</f>
        <v>5213.7700000000004</v>
      </c>
      <c r="J35" s="14">
        <f t="shared" ref="J35:K35" si="18">J38+J36</f>
        <v>3030.32</v>
      </c>
      <c r="K35" s="14">
        <f t="shared" si="18"/>
        <v>3151.54</v>
      </c>
      <c r="L35" s="14">
        <f>L36+L38</f>
        <v>-1764.01298</v>
      </c>
      <c r="M35" s="14"/>
      <c r="N35" s="14"/>
      <c r="O35" s="14">
        <f t="shared" si="2"/>
        <v>3449.7570200000005</v>
      </c>
      <c r="P35" s="14">
        <f t="shared" si="3"/>
        <v>3030.32</v>
      </c>
      <c r="Q35" s="14">
        <f t="shared" si="4"/>
        <v>3151.54</v>
      </c>
    </row>
    <row r="36" spans="1:17" ht="22.5" x14ac:dyDescent="0.2">
      <c r="A36" s="65" t="s">
        <v>14</v>
      </c>
      <c r="B36" s="67">
        <v>24</v>
      </c>
      <c r="C36" s="60">
        <v>408</v>
      </c>
      <c r="D36" s="11">
        <v>3</v>
      </c>
      <c r="E36" s="12">
        <v>0</v>
      </c>
      <c r="F36" s="11">
        <v>0</v>
      </c>
      <c r="G36" s="68">
        <v>76800</v>
      </c>
      <c r="H36" s="10">
        <v>200</v>
      </c>
      <c r="I36" s="14">
        <f>I37</f>
        <v>2300</v>
      </c>
      <c r="J36" s="14">
        <f t="shared" ref="J36:K36" si="19">J37</f>
        <v>0</v>
      </c>
      <c r="K36" s="14">
        <f t="shared" si="19"/>
        <v>0</v>
      </c>
      <c r="L36" s="14">
        <f>L37</f>
        <v>-1764.01298</v>
      </c>
      <c r="M36" s="14"/>
      <c r="N36" s="14"/>
      <c r="O36" s="14">
        <f t="shared" si="2"/>
        <v>535.98702000000003</v>
      </c>
      <c r="P36" s="14">
        <f t="shared" si="3"/>
        <v>0</v>
      </c>
      <c r="Q36" s="14">
        <f t="shared" si="4"/>
        <v>0</v>
      </c>
    </row>
    <row r="37" spans="1:17" ht="22.5" x14ac:dyDescent="0.2">
      <c r="A37" s="65" t="s">
        <v>13</v>
      </c>
      <c r="B37" s="67">
        <v>24</v>
      </c>
      <c r="C37" s="60">
        <v>408</v>
      </c>
      <c r="D37" s="11">
        <v>3</v>
      </c>
      <c r="E37" s="12">
        <v>0</v>
      </c>
      <c r="F37" s="11">
        <v>0</v>
      </c>
      <c r="G37" s="68">
        <v>76800</v>
      </c>
      <c r="H37" s="10">
        <v>240</v>
      </c>
      <c r="I37" s="14">
        <v>2300</v>
      </c>
      <c r="J37" s="14">
        <v>0</v>
      </c>
      <c r="K37" s="14">
        <v>0</v>
      </c>
      <c r="L37" s="14">
        <f>-1764.01298</f>
        <v>-1764.01298</v>
      </c>
      <c r="M37" s="14"/>
      <c r="N37" s="14"/>
      <c r="O37" s="14">
        <f t="shared" si="2"/>
        <v>535.98702000000003</v>
      </c>
      <c r="P37" s="14">
        <f t="shared" si="3"/>
        <v>0</v>
      </c>
      <c r="Q37" s="14">
        <f t="shared" si="4"/>
        <v>0</v>
      </c>
    </row>
    <row r="38" spans="1:17" x14ac:dyDescent="0.2">
      <c r="A38" s="65" t="s">
        <v>29</v>
      </c>
      <c r="B38" s="67">
        <v>24</v>
      </c>
      <c r="C38" s="60">
        <v>408</v>
      </c>
      <c r="D38" s="11">
        <v>3</v>
      </c>
      <c r="E38" s="12">
        <v>0</v>
      </c>
      <c r="F38" s="11">
        <v>0</v>
      </c>
      <c r="G38" s="68">
        <v>76800</v>
      </c>
      <c r="H38" s="10">
        <v>500</v>
      </c>
      <c r="I38" s="14">
        <f>I39</f>
        <v>2913.77</v>
      </c>
      <c r="J38" s="14">
        <f t="shared" ref="J38:K38" si="20">J39</f>
        <v>3030.32</v>
      </c>
      <c r="K38" s="14">
        <f t="shared" si="20"/>
        <v>3151.54</v>
      </c>
      <c r="L38" s="14"/>
      <c r="M38" s="14"/>
      <c r="N38" s="14"/>
      <c r="O38" s="14">
        <f t="shared" si="2"/>
        <v>2913.77</v>
      </c>
      <c r="P38" s="14">
        <f t="shared" si="3"/>
        <v>3030.32</v>
      </c>
      <c r="Q38" s="14">
        <f t="shared" si="4"/>
        <v>3151.54</v>
      </c>
    </row>
    <row r="39" spans="1:17" x14ac:dyDescent="0.2">
      <c r="A39" s="65" t="s">
        <v>28</v>
      </c>
      <c r="B39" s="67">
        <v>24</v>
      </c>
      <c r="C39" s="60">
        <v>408</v>
      </c>
      <c r="D39" s="11">
        <v>3</v>
      </c>
      <c r="E39" s="12">
        <v>0</v>
      </c>
      <c r="F39" s="11">
        <v>0</v>
      </c>
      <c r="G39" s="68">
        <v>76800</v>
      </c>
      <c r="H39" s="10">
        <v>540</v>
      </c>
      <c r="I39" s="14">
        <v>2913.77</v>
      </c>
      <c r="J39" s="14">
        <v>3030.32</v>
      </c>
      <c r="K39" s="14">
        <v>3151.54</v>
      </c>
      <c r="L39" s="14"/>
      <c r="M39" s="14"/>
      <c r="N39" s="14"/>
      <c r="O39" s="14">
        <f t="shared" si="2"/>
        <v>2913.77</v>
      </c>
      <c r="P39" s="14">
        <f t="shared" si="3"/>
        <v>3030.32</v>
      </c>
      <c r="Q39" s="14">
        <f t="shared" si="4"/>
        <v>3151.54</v>
      </c>
    </row>
    <row r="40" spans="1:17" ht="22.5" x14ac:dyDescent="0.2">
      <c r="A40" s="65" t="s">
        <v>305</v>
      </c>
      <c r="B40" s="67">
        <v>24</v>
      </c>
      <c r="C40" s="60">
        <v>408</v>
      </c>
      <c r="D40" s="11">
        <v>3</v>
      </c>
      <c r="E40" s="12">
        <v>0</v>
      </c>
      <c r="F40" s="11">
        <v>0</v>
      </c>
      <c r="G40" s="68" t="s">
        <v>304</v>
      </c>
      <c r="H40" s="10"/>
      <c r="I40" s="14">
        <f>I41</f>
        <v>1437.81</v>
      </c>
      <c r="J40" s="14">
        <v>0</v>
      </c>
      <c r="K40" s="14">
        <v>0</v>
      </c>
      <c r="L40" s="14"/>
      <c r="M40" s="14"/>
      <c r="N40" s="14"/>
      <c r="O40" s="14">
        <f t="shared" si="2"/>
        <v>1437.81</v>
      </c>
      <c r="P40" s="14">
        <f t="shared" si="3"/>
        <v>0</v>
      </c>
      <c r="Q40" s="14">
        <f t="shared" si="4"/>
        <v>0</v>
      </c>
    </row>
    <row r="41" spans="1:17" x14ac:dyDescent="0.2">
      <c r="A41" s="65" t="s">
        <v>29</v>
      </c>
      <c r="B41" s="67">
        <v>24</v>
      </c>
      <c r="C41" s="60">
        <v>408</v>
      </c>
      <c r="D41" s="11">
        <v>3</v>
      </c>
      <c r="E41" s="12">
        <v>0</v>
      </c>
      <c r="F41" s="11">
        <v>0</v>
      </c>
      <c r="G41" s="68" t="str">
        <f>G40</f>
        <v>S3080</v>
      </c>
      <c r="H41" s="10">
        <v>500</v>
      </c>
      <c r="I41" s="14">
        <f>I42</f>
        <v>1437.81</v>
      </c>
      <c r="J41" s="14">
        <v>0</v>
      </c>
      <c r="K41" s="14">
        <v>0</v>
      </c>
      <c r="L41" s="14"/>
      <c r="M41" s="14"/>
      <c r="N41" s="14"/>
      <c r="O41" s="14">
        <f t="shared" si="2"/>
        <v>1437.81</v>
      </c>
      <c r="P41" s="14">
        <f t="shared" si="3"/>
        <v>0</v>
      </c>
      <c r="Q41" s="14">
        <f t="shared" si="4"/>
        <v>0</v>
      </c>
    </row>
    <row r="42" spans="1:17" x14ac:dyDescent="0.2">
      <c r="A42" s="100" t="s">
        <v>28</v>
      </c>
      <c r="B42" s="67">
        <v>24</v>
      </c>
      <c r="C42" s="60">
        <v>408</v>
      </c>
      <c r="D42" s="11">
        <v>3</v>
      </c>
      <c r="E42" s="12">
        <v>0</v>
      </c>
      <c r="F42" s="11">
        <v>0</v>
      </c>
      <c r="G42" s="68" t="str">
        <f>G41</f>
        <v>S3080</v>
      </c>
      <c r="H42" s="10">
        <v>540</v>
      </c>
      <c r="I42" s="14">
        <v>1437.81</v>
      </c>
      <c r="J42" s="14">
        <v>0</v>
      </c>
      <c r="K42" s="14">
        <v>0</v>
      </c>
      <c r="L42" s="14"/>
      <c r="M42" s="14"/>
      <c r="N42" s="14"/>
      <c r="O42" s="14">
        <f t="shared" si="2"/>
        <v>1437.81</v>
      </c>
      <c r="P42" s="14">
        <f t="shared" si="3"/>
        <v>0</v>
      </c>
      <c r="Q42" s="14">
        <f t="shared" si="4"/>
        <v>0</v>
      </c>
    </row>
    <row r="43" spans="1:17" x14ac:dyDescent="0.2">
      <c r="A43" s="65" t="s">
        <v>222</v>
      </c>
      <c r="B43" s="67">
        <v>24</v>
      </c>
      <c r="C43" s="60">
        <v>409</v>
      </c>
      <c r="D43" s="11" t="s">
        <v>7</v>
      </c>
      <c r="E43" s="12" t="s">
        <v>7</v>
      </c>
      <c r="F43" s="11" t="s">
        <v>7</v>
      </c>
      <c r="G43" s="68" t="s">
        <v>7</v>
      </c>
      <c r="H43" s="10" t="s">
        <v>7</v>
      </c>
      <c r="I43" s="14">
        <f>I44</f>
        <v>70069.45</v>
      </c>
      <c r="J43" s="14">
        <f t="shared" ref="J43:K43" si="21">J44</f>
        <v>28872.3</v>
      </c>
      <c r="K43" s="14">
        <f t="shared" si="21"/>
        <v>30288</v>
      </c>
      <c r="L43" s="14">
        <f>L44</f>
        <v>32866.534899999999</v>
      </c>
      <c r="M43" s="14">
        <f t="shared" ref="M43:N43" si="22">M44</f>
        <v>0</v>
      </c>
      <c r="N43" s="14">
        <f t="shared" si="22"/>
        <v>0</v>
      </c>
      <c r="O43" s="14">
        <f t="shared" si="2"/>
        <v>102935.9849</v>
      </c>
      <c r="P43" s="14">
        <f t="shared" si="3"/>
        <v>28872.3</v>
      </c>
      <c r="Q43" s="14">
        <f t="shared" si="4"/>
        <v>30288</v>
      </c>
    </row>
    <row r="44" spans="1:17" ht="54.75" customHeight="1" x14ac:dyDescent="0.2">
      <c r="A44" s="86" t="s">
        <v>271</v>
      </c>
      <c r="B44" s="67">
        <v>24</v>
      </c>
      <c r="C44" s="60">
        <v>409</v>
      </c>
      <c r="D44" s="11">
        <v>3</v>
      </c>
      <c r="E44" s="12" t="s">
        <v>3</v>
      </c>
      <c r="F44" s="11" t="s">
        <v>2</v>
      </c>
      <c r="G44" s="68" t="s">
        <v>9</v>
      </c>
      <c r="H44" s="10" t="s">
        <v>7</v>
      </c>
      <c r="I44" s="14">
        <f>I57+I48+I51+I54+I60+I45</f>
        <v>70069.45</v>
      </c>
      <c r="J44" s="14">
        <f>J57+J48+J51+J54+J60+J45</f>
        <v>28872.3</v>
      </c>
      <c r="K44" s="14">
        <f>K57+K48+K51+K54+K60+K45</f>
        <v>30288</v>
      </c>
      <c r="L44" s="14">
        <f>L60+L45+L48</f>
        <v>32866.534899999999</v>
      </c>
      <c r="M44" s="14">
        <f t="shared" ref="M44:N44" si="23">M60</f>
        <v>0</v>
      </c>
      <c r="N44" s="14">
        <f t="shared" si="23"/>
        <v>0</v>
      </c>
      <c r="O44" s="14">
        <f t="shared" si="2"/>
        <v>102935.9849</v>
      </c>
      <c r="P44" s="14">
        <f t="shared" si="3"/>
        <v>28872.3</v>
      </c>
      <c r="Q44" s="14">
        <f t="shared" si="4"/>
        <v>30288</v>
      </c>
    </row>
    <row r="45" spans="1:17" ht="20.100000000000001" customHeight="1" x14ac:dyDescent="0.2">
      <c r="A45" s="100" t="s">
        <v>221</v>
      </c>
      <c r="B45" s="67">
        <v>24</v>
      </c>
      <c r="C45" s="60">
        <v>409</v>
      </c>
      <c r="D45" s="11">
        <v>3</v>
      </c>
      <c r="E45" s="12" t="s">
        <v>3</v>
      </c>
      <c r="F45" s="11" t="s">
        <v>2</v>
      </c>
      <c r="G45" s="68">
        <v>83200</v>
      </c>
      <c r="H45" s="10"/>
      <c r="I45" s="14">
        <f>I46</f>
        <v>5058.2120000000004</v>
      </c>
      <c r="J45" s="14">
        <f t="shared" ref="J45:K46" si="24">J46</f>
        <v>8073.835</v>
      </c>
      <c r="K45" s="14">
        <f t="shared" si="24"/>
        <v>8678.2049999999999</v>
      </c>
      <c r="L45" s="14">
        <f>L46</f>
        <v>-3820.4314199999999</v>
      </c>
      <c r="M45" s="14"/>
      <c r="N45" s="14"/>
      <c r="O45" s="14">
        <f t="shared" si="2"/>
        <v>1237.7805800000006</v>
      </c>
      <c r="P45" s="14">
        <f t="shared" si="3"/>
        <v>8073.835</v>
      </c>
      <c r="Q45" s="14">
        <f t="shared" si="4"/>
        <v>8678.2049999999999</v>
      </c>
    </row>
    <row r="46" spans="1:17" ht="20.100000000000001" customHeight="1" x14ac:dyDescent="0.2">
      <c r="A46" s="65" t="s">
        <v>71</v>
      </c>
      <c r="B46" s="67">
        <v>24</v>
      </c>
      <c r="C46" s="60">
        <v>409</v>
      </c>
      <c r="D46" s="11">
        <v>3</v>
      </c>
      <c r="E46" s="12" t="s">
        <v>3</v>
      </c>
      <c r="F46" s="11" t="s">
        <v>2</v>
      </c>
      <c r="G46" s="68">
        <v>83200</v>
      </c>
      <c r="H46" s="10">
        <v>800</v>
      </c>
      <c r="I46" s="14">
        <f>I47</f>
        <v>5058.2120000000004</v>
      </c>
      <c r="J46" s="14">
        <f t="shared" si="24"/>
        <v>8073.835</v>
      </c>
      <c r="K46" s="14">
        <f t="shared" si="24"/>
        <v>8678.2049999999999</v>
      </c>
      <c r="L46" s="14">
        <f>L47</f>
        <v>-3820.4314199999999</v>
      </c>
      <c r="M46" s="14"/>
      <c r="N46" s="14"/>
      <c r="O46" s="14">
        <f t="shared" si="2"/>
        <v>1237.7805800000006</v>
      </c>
      <c r="P46" s="14">
        <f t="shared" si="3"/>
        <v>8073.835</v>
      </c>
      <c r="Q46" s="14">
        <f t="shared" si="4"/>
        <v>8678.2049999999999</v>
      </c>
    </row>
    <row r="47" spans="1:17" ht="20.100000000000001" customHeight="1" x14ac:dyDescent="0.2">
      <c r="A47" s="65" t="s">
        <v>140</v>
      </c>
      <c r="B47" s="67">
        <v>24</v>
      </c>
      <c r="C47" s="60">
        <v>409</v>
      </c>
      <c r="D47" s="11">
        <v>3</v>
      </c>
      <c r="E47" s="12" t="s">
        <v>3</v>
      </c>
      <c r="F47" s="11" t="s">
        <v>2</v>
      </c>
      <c r="G47" s="68">
        <v>83200</v>
      </c>
      <c r="H47" s="10">
        <v>870</v>
      </c>
      <c r="I47" s="14">
        <v>5058.2120000000004</v>
      </c>
      <c r="J47" s="14">
        <v>8073.835</v>
      </c>
      <c r="K47" s="14">
        <v>8678.2049999999999</v>
      </c>
      <c r="L47" s="14">
        <f>-1805.59832-1439.8331-575</f>
        <v>-3820.4314199999999</v>
      </c>
      <c r="M47" s="14"/>
      <c r="N47" s="14"/>
      <c r="O47" s="14">
        <f t="shared" si="2"/>
        <v>1237.7805800000006</v>
      </c>
      <c r="P47" s="14">
        <f t="shared" si="3"/>
        <v>8073.835</v>
      </c>
      <c r="Q47" s="14">
        <f t="shared" si="4"/>
        <v>8678.2049999999999</v>
      </c>
    </row>
    <row r="48" spans="1:17" ht="33.75" x14ac:dyDescent="0.2">
      <c r="A48" s="65" t="s">
        <v>367</v>
      </c>
      <c r="B48" s="67">
        <v>24</v>
      </c>
      <c r="C48" s="60">
        <v>409</v>
      </c>
      <c r="D48" s="11">
        <v>3</v>
      </c>
      <c r="E48" s="12" t="s">
        <v>3</v>
      </c>
      <c r="F48" s="11" t="s">
        <v>2</v>
      </c>
      <c r="G48" s="68" t="s">
        <v>219</v>
      </c>
      <c r="H48" s="10" t="s">
        <v>7</v>
      </c>
      <c r="I48" s="14">
        <f>I49</f>
        <v>84.5</v>
      </c>
      <c r="J48" s="14">
        <f t="shared" ref="J48:K48" si="25">J49</f>
        <v>79.5</v>
      </c>
      <c r="K48" s="14">
        <f t="shared" si="25"/>
        <v>79.5</v>
      </c>
      <c r="L48" s="14">
        <f>L49</f>
        <v>575</v>
      </c>
      <c r="M48" s="14"/>
      <c r="N48" s="14"/>
      <c r="O48" s="14">
        <f t="shared" si="2"/>
        <v>659.5</v>
      </c>
      <c r="P48" s="14">
        <f t="shared" si="3"/>
        <v>79.5</v>
      </c>
      <c r="Q48" s="14">
        <f t="shared" si="4"/>
        <v>79.5</v>
      </c>
    </row>
    <row r="49" spans="1:17" ht="22.5" x14ac:dyDescent="0.2">
      <c r="A49" s="65" t="s">
        <v>14</v>
      </c>
      <c r="B49" s="67">
        <v>24</v>
      </c>
      <c r="C49" s="60">
        <v>409</v>
      </c>
      <c r="D49" s="11">
        <v>3</v>
      </c>
      <c r="E49" s="12" t="s">
        <v>3</v>
      </c>
      <c r="F49" s="11" t="s">
        <v>2</v>
      </c>
      <c r="G49" s="68" t="s">
        <v>219</v>
      </c>
      <c r="H49" s="10">
        <v>200</v>
      </c>
      <c r="I49" s="14">
        <f>I50</f>
        <v>84.5</v>
      </c>
      <c r="J49" s="14">
        <f t="shared" ref="J49:K49" si="26">J50</f>
        <v>79.5</v>
      </c>
      <c r="K49" s="14">
        <f t="shared" si="26"/>
        <v>79.5</v>
      </c>
      <c r="L49" s="14">
        <f>L50</f>
        <v>575</v>
      </c>
      <c r="M49" s="14"/>
      <c r="N49" s="14"/>
      <c r="O49" s="14">
        <f t="shared" si="2"/>
        <v>659.5</v>
      </c>
      <c r="P49" s="14">
        <f t="shared" si="3"/>
        <v>79.5</v>
      </c>
      <c r="Q49" s="14">
        <f t="shared" si="4"/>
        <v>79.5</v>
      </c>
    </row>
    <row r="50" spans="1:17" ht="22.5" x14ac:dyDescent="0.2">
      <c r="A50" s="65" t="s">
        <v>13</v>
      </c>
      <c r="B50" s="67">
        <v>24</v>
      </c>
      <c r="C50" s="60">
        <v>409</v>
      </c>
      <c r="D50" s="11">
        <v>3</v>
      </c>
      <c r="E50" s="12" t="s">
        <v>3</v>
      </c>
      <c r="F50" s="11" t="s">
        <v>2</v>
      </c>
      <c r="G50" s="68" t="s">
        <v>219</v>
      </c>
      <c r="H50" s="10">
        <v>240</v>
      </c>
      <c r="I50" s="14">
        <v>84.5</v>
      </c>
      <c r="J50" s="14">
        <v>79.5</v>
      </c>
      <c r="K50" s="14">
        <v>79.5</v>
      </c>
      <c r="L50" s="14">
        <v>575</v>
      </c>
      <c r="M50" s="14"/>
      <c r="N50" s="14"/>
      <c r="O50" s="14">
        <f t="shared" si="2"/>
        <v>659.5</v>
      </c>
      <c r="P50" s="14">
        <f t="shared" si="3"/>
        <v>79.5</v>
      </c>
      <c r="Q50" s="14">
        <f t="shared" si="4"/>
        <v>79.5</v>
      </c>
    </row>
    <row r="51" spans="1:17" ht="78.75" x14ac:dyDescent="0.2">
      <c r="A51" s="65" t="s">
        <v>250</v>
      </c>
      <c r="B51" s="67">
        <v>24</v>
      </c>
      <c r="C51" s="60">
        <v>409</v>
      </c>
      <c r="D51" s="11">
        <v>3</v>
      </c>
      <c r="E51" s="12" t="s">
        <v>3</v>
      </c>
      <c r="F51" s="11" t="s">
        <v>2</v>
      </c>
      <c r="G51" s="68" t="s">
        <v>218</v>
      </c>
      <c r="H51" s="10" t="s">
        <v>7</v>
      </c>
      <c r="I51" s="14">
        <f>I52</f>
        <v>10854.473</v>
      </c>
      <c r="J51" s="14">
        <f t="shared" ref="J51:K51" si="27">J52</f>
        <v>11811.7</v>
      </c>
      <c r="K51" s="14">
        <f t="shared" si="27"/>
        <v>12583.03</v>
      </c>
      <c r="L51" s="14"/>
      <c r="M51" s="14"/>
      <c r="N51" s="14"/>
      <c r="O51" s="14">
        <f t="shared" si="2"/>
        <v>10854.473</v>
      </c>
      <c r="P51" s="14">
        <f t="shared" si="3"/>
        <v>11811.7</v>
      </c>
      <c r="Q51" s="14">
        <f t="shared" si="4"/>
        <v>12583.03</v>
      </c>
    </row>
    <row r="52" spans="1:17" x14ac:dyDescent="0.2">
      <c r="A52" s="65" t="s">
        <v>29</v>
      </c>
      <c r="B52" s="67">
        <v>24</v>
      </c>
      <c r="C52" s="60">
        <v>409</v>
      </c>
      <c r="D52" s="11">
        <v>3</v>
      </c>
      <c r="E52" s="12" t="s">
        <v>3</v>
      </c>
      <c r="F52" s="11" t="s">
        <v>2</v>
      </c>
      <c r="G52" s="68" t="s">
        <v>218</v>
      </c>
      <c r="H52" s="10">
        <v>500</v>
      </c>
      <c r="I52" s="14">
        <f>I53</f>
        <v>10854.473</v>
      </c>
      <c r="J52" s="14">
        <f t="shared" ref="J52:K52" si="28">J53</f>
        <v>11811.7</v>
      </c>
      <c r="K52" s="14">
        <f t="shared" si="28"/>
        <v>12583.03</v>
      </c>
      <c r="L52" s="14"/>
      <c r="M52" s="14"/>
      <c r="N52" s="14"/>
      <c r="O52" s="14">
        <f t="shared" si="2"/>
        <v>10854.473</v>
      </c>
      <c r="P52" s="14">
        <f t="shared" si="3"/>
        <v>11811.7</v>
      </c>
      <c r="Q52" s="14">
        <f t="shared" si="4"/>
        <v>12583.03</v>
      </c>
    </row>
    <row r="53" spans="1:17" x14ac:dyDescent="0.2">
      <c r="A53" s="65" t="s">
        <v>28</v>
      </c>
      <c r="B53" s="67">
        <v>24</v>
      </c>
      <c r="C53" s="60">
        <v>409</v>
      </c>
      <c r="D53" s="11">
        <v>3</v>
      </c>
      <c r="E53" s="12" t="s">
        <v>3</v>
      </c>
      <c r="F53" s="11" t="s">
        <v>2</v>
      </c>
      <c r="G53" s="68" t="s">
        <v>218</v>
      </c>
      <c r="H53" s="10">
        <v>540</v>
      </c>
      <c r="I53" s="14">
        <v>10854.473</v>
      </c>
      <c r="J53" s="14">
        <v>11811.7</v>
      </c>
      <c r="K53" s="14">
        <v>12583.03</v>
      </c>
      <c r="L53" s="14"/>
      <c r="M53" s="14"/>
      <c r="N53" s="14"/>
      <c r="O53" s="14">
        <f t="shared" si="2"/>
        <v>10854.473</v>
      </c>
      <c r="P53" s="14">
        <f t="shared" si="3"/>
        <v>11811.7</v>
      </c>
      <c r="Q53" s="14">
        <f t="shared" si="4"/>
        <v>12583.03</v>
      </c>
    </row>
    <row r="54" spans="1:17" ht="78.75" x14ac:dyDescent="0.2">
      <c r="A54" s="65" t="s">
        <v>251</v>
      </c>
      <c r="B54" s="67">
        <v>24</v>
      </c>
      <c r="C54" s="60">
        <v>409</v>
      </c>
      <c r="D54" s="11">
        <v>3</v>
      </c>
      <c r="E54" s="12" t="s">
        <v>3</v>
      </c>
      <c r="F54" s="11" t="s">
        <v>2</v>
      </c>
      <c r="G54" s="68" t="s">
        <v>217</v>
      </c>
      <c r="H54" s="10" t="s">
        <v>7</v>
      </c>
      <c r="I54" s="14">
        <f>I55</f>
        <v>722</v>
      </c>
      <c r="J54" s="14">
        <f t="shared" ref="J54:K55" si="29">J55</f>
        <v>722</v>
      </c>
      <c r="K54" s="14">
        <f t="shared" si="29"/>
        <v>722</v>
      </c>
      <c r="L54" s="14"/>
      <c r="M54" s="14"/>
      <c r="N54" s="14"/>
      <c r="O54" s="14">
        <f t="shared" si="2"/>
        <v>722</v>
      </c>
      <c r="P54" s="14">
        <f t="shared" si="3"/>
        <v>722</v>
      </c>
      <c r="Q54" s="14">
        <f t="shared" si="4"/>
        <v>722</v>
      </c>
    </row>
    <row r="55" spans="1:17" x14ac:dyDescent="0.2">
      <c r="A55" s="65" t="s">
        <v>29</v>
      </c>
      <c r="B55" s="67">
        <v>24</v>
      </c>
      <c r="C55" s="60">
        <v>409</v>
      </c>
      <c r="D55" s="11">
        <v>3</v>
      </c>
      <c r="E55" s="12" t="s">
        <v>3</v>
      </c>
      <c r="F55" s="11" t="s">
        <v>2</v>
      </c>
      <c r="G55" s="68" t="s">
        <v>217</v>
      </c>
      <c r="H55" s="10">
        <v>500</v>
      </c>
      <c r="I55" s="14">
        <f>I56</f>
        <v>722</v>
      </c>
      <c r="J55" s="14">
        <f t="shared" si="29"/>
        <v>722</v>
      </c>
      <c r="K55" s="14">
        <f t="shared" si="29"/>
        <v>722</v>
      </c>
      <c r="L55" s="14"/>
      <c r="M55" s="14"/>
      <c r="N55" s="14"/>
      <c r="O55" s="14">
        <f t="shared" si="2"/>
        <v>722</v>
      </c>
      <c r="P55" s="14">
        <f t="shared" si="3"/>
        <v>722</v>
      </c>
      <c r="Q55" s="14">
        <f t="shared" si="4"/>
        <v>722</v>
      </c>
    </row>
    <row r="56" spans="1:17" x14ac:dyDescent="0.2">
      <c r="A56" s="65" t="s">
        <v>28</v>
      </c>
      <c r="B56" s="67">
        <v>24</v>
      </c>
      <c r="C56" s="60">
        <v>409</v>
      </c>
      <c r="D56" s="11">
        <v>3</v>
      </c>
      <c r="E56" s="12" t="s">
        <v>3</v>
      </c>
      <c r="F56" s="11" t="s">
        <v>2</v>
      </c>
      <c r="G56" s="68" t="s">
        <v>217</v>
      </c>
      <c r="H56" s="10">
        <v>540</v>
      </c>
      <c r="I56" s="14">
        <v>722</v>
      </c>
      <c r="J56" s="14">
        <v>722</v>
      </c>
      <c r="K56" s="14">
        <v>722</v>
      </c>
      <c r="L56" s="14"/>
      <c r="M56" s="14"/>
      <c r="N56" s="14"/>
      <c r="O56" s="14">
        <f t="shared" si="2"/>
        <v>722</v>
      </c>
      <c r="P56" s="14">
        <f t="shared" si="3"/>
        <v>722</v>
      </c>
      <c r="Q56" s="14">
        <f t="shared" si="4"/>
        <v>722</v>
      </c>
    </row>
    <row r="57" spans="1:17" ht="90" x14ac:dyDescent="0.2">
      <c r="A57" s="65" t="s">
        <v>246</v>
      </c>
      <c r="B57" s="67">
        <v>24</v>
      </c>
      <c r="C57" s="60">
        <v>409</v>
      </c>
      <c r="D57" s="11">
        <v>3</v>
      </c>
      <c r="E57" s="12" t="s">
        <v>3</v>
      </c>
      <c r="F57" s="11" t="s">
        <v>2</v>
      </c>
      <c r="G57" s="68" t="s">
        <v>334</v>
      </c>
      <c r="H57" s="10" t="s">
        <v>7</v>
      </c>
      <c r="I57" s="14">
        <f>I58</f>
        <v>8150.2650000000003</v>
      </c>
      <c r="J57" s="14">
        <f t="shared" ref="J57:K57" si="30">J58</f>
        <v>8185.2650000000003</v>
      </c>
      <c r="K57" s="14">
        <f t="shared" si="30"/>
        <v>8225.2649999999994</v>
      </c>
      <c r="L57" s="14"/>
      <c r="M57" s="14"/>
      <c r="N57" s="14"/>
      <c r="O57" s="14">
        <f t="shared" si="2"/>
        <v>8150.2650000000003</v>
      </c>
      <c r="P57" s="14">
        <f t="shared" si="3"/>
        <v>8185.2650000000003</v>
      </c>
      <c r="Q57" s="14">
        <f t="shared" si="4"/>
        <v>8225.2649999999994</v>
      </c>
    </row>
    <row r="58" spans="1:17" ht="22.5" x14ac:dyDescent="0.2">
      <c r="A58" s="65" t="s">
        <v>14</v>
      </c>
      <c r="B58" s="67">
        <v>24</v>
      </c>
      <c r="C58" s="60">
        <v>409</v>
      </c>
      <c r="D58" s="11">
        <v>3</v>
      </c>
      <c r="E58" s="12" t="s">
        <v>3</v>
      </c>
      <c r="F58" s="11" t="s">
        <v>2</v>
      </c>
      <c r="G58" s="68" t="s">
        <v>334</v>
      </c>
      <c r="H58" s="10">
        <v>200</v>
      </c>
      <c r="I58" s="14">
        <f>I59</f>
        <v>8150.2650000000003</v>
      </c>
      <c r="J58" s="14">
        <f t="shared" ref="J58:K58" si="31">J59</f>
        <v>8185.2650000000003</v>
      </c>
      <c r="K58" s="14">
        <f t="shared" si="31"/>
        <v>8225.2649999999994</v>
      </c>
      <c r="L58" s="14"/>
      <c r="M58" s="14"/>
      <c r="N58" s="14"/>
      <c r="O58" s="14">
        <f t="shared" si="2"/>
        <v>8150.2650000000003</v>
      </c>
      <c r="P58" s="14">
        <f t="shared" si="3"/>
        <v>8185.2650000000003</v>
      </c>
      <c r="Q58" s="14">
        <f t="shared" si="4"/>
        <v>8225.2649999999994</v>
      </c>
    </row>
    <row r="59" spans="1:17" ht="22.5" x14ac:dyDescent="0.2">
      <c r="A59" s="65" t="s">
        <v>13</v>
      </c>
      <c r="B59" s="67">
        <v>24</v>
      </c>
      <c r="C59" s="60">
        <v>409</v>
      </c>
      <c r="D59" s="11">
        <v>3</v>
      </c>
      <c r="E59" s="12" t="s">
        <v>3</v>
      </c>
      <c r="F59" s="11" t="s">
        <v>2</v>
      </c>
      <c r="G59" s="68" t="s">
        <v>334</v>
      </c>
      <c r="H59" s="10">
        <v>240</v>
      </c>
      <c r="I59" s="14">
        <v>8150.2650000000003</v>
      </c>
      <c r="J59" s="14">
        <v>8185.2650000000003</v>
      </c>
      <c r="K59" s="14">
        <v>8225.2649999999994</v>
      </c>
      <c r="L59" s="14"/>
      <c r="M59" s="14"/>
      <c r="N59" s="14"/>
      <c r="O59" s="14">
        <f t="shared" si="2"/>
        <v>8150.2650000000003</v>
      </c>
      <c r="P59" s="14">
        <f t="shared" si="3"/>
        <v>8185.2650000000003</v>
      </c>
      <c r="Q59" s="14">
        <f t="shared" si="4"/>
        <v>8225.2649999999994</v>
      </c>
    </row>
    <row r="60" spans="1:17" x14ac:dyDescent="0.2">
      <c r="A60" s="65" t="s">
        <v>261</v>
      </c>
      <c r="B60" s="67">
        <v>24</v>
      </c>
      <c r="C60" s="60">
        <v>409</v>
      </c>
      <c r="D60" s="11">
        <v>3</v>
      </c>
      <c r="E60" s="12">
        <v>0</v>
      </c>
      <c r="F60" s="11" t="s">
        <v>262</v>
      </c>
      <c r="G60" s="68">
        <v>0</v>
      </c>
      <c r="H60" s="10"/>
      <c r="I60" s="14">
        <f>I64</f>
        <v>45200</v>
      </c>
      <c r="J60" s="14">
        <f t="shared" ref="J60:K60" si="32">J64</f>
        <v>0</v>
      </c>
      <c r="K60" s="14">
        <f t="shared" si="32"/>
        <v>0</v>
      </c>
      <c r="L60" s="14">
        <f>L61+L64</f>
        <v>36111.96632</v>
      </c>
      <c r="M60" s="14"/>
      <c r="N60" s="14"/>
      <c r="O60" s="14">
        <f t="shared" si="2"/>
        <v>81311.966320000007</v>
      </c>
      <c r="P60" s="14">
        <f t="shared" si="3"/>
        <v>0</v>
      </c>
      <c r="Q60" s="14">
        <f t="shared" si="4"/>
        <v>0</v>
      </c>
    </row>
    <row r="61" spans="1:17" ht="39" customHeight="1" x14ac:dyDescent="0.2">
      <c r="A61" s="65" t="s">
        <v>347</v>
      </c>
      <c r="B61" s="67">
        <v>24</v>
      </c>
      <c r="C61" s="60">
        <v>409</v>
      </c>
      <c r="D61" s="11">
        <v>3</v>
      </c>
      <c r="E61" s="12">
        <v>0</v>
      </c>
      <c r="F61" s="11" t="s">
        <v>262</v>
      </c>
      <c r="G61" s="68">
        <v>53930</v>
      </c>
      <c r="H61" s="10"/>
      <c r="I61" s="14"/>
      <c r="J61" s="14"/>
      <c r="K61" s="14"/>
      <c r="L61" s="14">
        <f>L62</f>
        <v>36111.96632</v>
      </c>
      <c r="M61" s="14"/>
      <c r="N61" s="14"/>
      <c r="O61" s="14">
        <f>I61+L61</f>
        <v>36111.96632</v>
      </c>
      <c r="P61" s="14">
        <f t="shared" si="3"/>
        <v>0</v>
      </c>
      <c r="Q61" s="14">
        <f t="shared" si="4"/>
        <v>0</v>
      </c>
    </row>
    <row r="62" spans="1:17" ht="22.5" x14ac:dyDescent="0.2">
      <c r="A62" s="65" t="s">
        <v>14</v>
      </c>
      <c r="B62" s="67">
        <v>24</v>
      </c>
      <c r="C62" s="60">
        <v>409</v>
      </c>
      <c r="D62" s="11">
        <v>3</v>
      </c>
      <c r="E62" s="12">
        <v>0</v>
      </c>
      <c r="F62" s="11" t="s">
        <v>262</v>
      </c>
      <c r="G62" s="68">
        <v>53930</v>
      </c>
      <c r="H62" s="10">
        <v>200</v>
      </c>
      <c r="I62" s="14"/>
      <c r="J62" s="14"/>
      <c r="K62" s="14"/>
      <c r="L62" s="14">
        <f>L63</f>
        <v>36111.96632</v>
      </c>
      <c r="M62" s="14"/>
      <c r="N62" s="14"/>
      <c r="O62" s="14">
        <f t="shared" ref="O62:O63" si="33">I62+L62</f>
        <v>36111.96632</v>
      </c>
      <c r="P62" s="14">
        <f t="shared" ref="P62:P63" si="34">J62+M62</f>
        <v>0</v>
      </c>
      <c r="Q62" s="14">
        <f t="shared" ref="Q62:Q63" si="35">K62+N62</f>
        <v>0</v>
      </c>
    </row>
    <row r="63" spans="1:17" ht="22.5" x14ac:dyDescent="0.2">
      <c r="A63" s="65" t="s">
        <v>13</v>
      </c>
      <c r="B63" s="67">
        <v>24</v>
      </c>
      <c r="C63" s="60">
        <v>409</v>
      </c>
      <c r="D63" s="11">
        <v>3</v>
      </c>
      <c r="E63" s="12">
        <v>0</v>
      </c>
      <c r="F63" s="11" t="s">
        <v>262</v>
      </c>
      <c r="G63" s="68">
        <v>53930</v>
      </c>
      <c r="H63" s="10">
        <v>240</v>
      </c>
      <c r="I63" s="14"/>
      <c r="J63" s="14"/>
      <c r="K63" s="14"/>
      <c r="L63" s="14">
        <f>34306.368+1805.59832</f>
        <v>36111.96632</v>
      </c>
      <c r="M63" s="14"/>
      <c r="N63" s="14"/>
      <c r="O63" s="14">
        <f t="shared" si="33"/>
        <v>36111.96632</v>
      </c>
      <c r="P63" s="14">
        <f t="shared" si="34"/>
        <v>0</v>
      </c>
      <c r="Q63" s="14">
        <f t="shared" si="35"/>
        <v>0</v>
      </c>
    </row>
    <row r="64" spans="1:17" ht="51" customHeight="1" x14ac:dyDescent="0.2">
      <c r="A64" s="89" t="s">
        <v>381</v>
      </c>
      <c r="B64" s="67">
        <v>24</v>
      </c>
      <c r="C64" s="60">
        <v>409</v>
      </c>
      <c r="D64" s="11">
        <v>3</v>
      </c>
      <c r="E64" s="12">
        <v>0</v>
      </c>
      <c r="F64" s="11" t="str">
        <f>F60</f>
        <v>R1</v>
      </c>
      <c r="G64" s="68" t="s">
        <v>260</v>
      </c>
      <c r="H64" s="10"/>
      <c r="I64" s="14">
        <f>I65</f>
        <v>45200</v>
      </c>
      <c r="J64" s="14">
        <f t="shared" ref="J64:K64" si="36">J65</f>
        <v>0</v>
      </c>
      <c r="K64" s="14">
        <f t="shared" si="36"/>
        <v>0</v>
      </c>
      <c r="L64" s="14"/>
      <c r="M64" s="14"/>
      <c r="N64" s="14"/>
      <c r="O64" s="14">
        <f t="shared" si="2"/>
        <v>45200</v>
      </c>
      <c r="P64" s="14">
        <f t="shared" si="3"/>
        <v>0</v>
      </c>
      <c r="Q64" s="14">
        <f t="shared" si="4"/>
        <v>0</v>
      </c>
    </row>
    <row r="65" spans="1:17" ht="22.5" x14ac:dyDescent="0.2">
      <c r="A65" s="65" t="s">
        <v>14</v>
      </c>
      <c r="B65" s="67">
        <v>24</v>
      </c>
      <c r="C65" s="60">
        <v>409</v>
      </c>
      <c r="D65" s="11">
        <v>3</v>
      </c>
      <c r="E65" s="12">
        <v>0</v>
      </c>
      <c r="F65" s="11" t="str">
        <f>F64</f>
        <v>R1</v>
      </c>
      <c r="G65" s="68" t="s">
        <v>260</v>
      </c>
      <c r="H65" s="10">
        <v>200</v>
      </c>
      <c r="I65" s="14">
        <f>I66</f>
        <v>45200</v>
      </c>
      <c r="J65" s="14">
        <f t="shared" ref="J65:K65" si="37">J66</f>
        <v>0</v>
      </c>
      <c r="K65" s="14">
        <f t="shared" si="37"/>
        <v>0</v>
      </c>
      <c r="L65" s="14"/>
      <c r="M65" s="14"/>
      <c r="N65" s="14"/>
      <c r="O65" s="14">
        <f t="shared" si="2"/>
        <v>45200</v>
      </c>
      <c r="P65" s="14">
        <f t="shared" si="3"/>
        <v>0</v>
      </c>
      <c r="Q65" s="14">
        <f t="shared" si="4"/>
        <v>0</v>
      </c>
    </row>
    <row r="66" spans="1:17" ht="22.5" x14ac:dyDescent="0.2">
      <c r="A66" s="65" t="s">
        <v>13</v>
      </c>
      <c r="B66" s="67">
        <v>24</v>
      </c>
      <c r="C66" s="60">
        <v>409</v>
      </c>
      <c r="D66" s="11">
        <v>3</v>
      </c>
      <c r="E66" s="12">
        <v>0</v>
      </c>
      <c r="F66" s="11" t="str">
        <f>F64</f>
        <v>R1</v>
      </c>
      <c r="G66" s="68" t="s">
        <v>260</v>
      </c>
      <c r="H66" s="10">
        <v>240</v>
      </c>
      <c r="I66" s="14">
        <v>45200</v>
      </c>
      <c r="J66" s="14">
        <v>0</v>
      </c>
      <c r="K66" s="14">
        <v>0</v>
      </c>
      <c r="L66" s="14"/>
      <c r="M66" s="14"/>
      <c r="N66" s="14"/>
      <c r="O66" s="14">
        <f t="shared" si="2"/>
        <v>45200</v>
      </c>
      <c r="P66" s="14">
        <f t="shared" si="3"/>
        <v>0</v>
      </c>
      <c r="Q66" s="14">
        <f t="shared" si="4"/>
        <v>0</v>
      </c>
    </row>
    <row r="67" spans="1:17" s="116" customFormat="1" ht="19.5" customHeight="1" x14ac:dyDescent="0.25">
      <c r="A67" s="100" t="s">
        <v>103</v>
      </c>
      <c r="B67" s="101">
        <v>24</v>
      </c>
      <c r="C67" s="82">
        <v>412</v>
      </c>
      <c r="D67" s="102" t="s">
        <v>7</v>
      </c>
      <c r="E67" s="103" t="s">
        <v>7</v>
      </c>
      <c r="F67" s="102" t="s">
        <v>7</v>
      </c>
      <c r="G67" s="104" t="s">
        <v>7</v>
      </c>
      <c r="H67" s="83" t="s">
        <v>7</v>
      </c>
      <c r="I67" s="105">
        <f>I68</f>
        <v>9779</v>
      </c>
      <c r="J67" s="105">
        <f t="shared" ref="J67:K68" si="38">J68</f>
        <v>9867</v>
      </c>
      <c r="K67" s="105">
        <f t="shared" si="38"/>
        <v>10222</v>
      </c>
      <c r="L67" s="105"/>
      <c r="M67" s="105"/>
      <c r="N67" s="105"/>
      <c r="O67" s="105">
        <f t="shared" si="2"/>
        <v>9779</v>
      </c>
      <c r="P67" s="105">
        <f t="shared" si="3"/>
        <v>9867</v>
      </c>
      <c r="Q67" s="105">
        <f t="shared" si="4"/>
        <v>10222</v>
      </c>
    </row>
    <row r="68" spans="1:17" ht="44.25" customHeight="1" x14ac:dyDescent="0.2">
      <c r="A68" s="86" t="s">
        <v>269</v>
      </c>
      <c r="B68" s="67">
        <v>24</v>
      </c>
      <c r="C68" s="60">
        <v>412</v>
      </c>
      <c r="D68" s="11" t="s">
        <v>160</v>
      </c>
      <c r="E68" s="12">
        <v>0</v>
      </c>
      <c r="F68" s="11" t="s">
        <v>2</v>
      </c>
      <c r="G68" s="68" t="s">
        <v>9</v>
      </c>
      <c r="H68" s="10" t="s">
        <v>7</v>
      </c>
      <c r="I68" s="14">
        <f>I69</f>
        <v>9779</v>
      </c>
      <c r="J68" s="14">
        <f t="shared" si="38"/>
        <v>9867</v>
      </c>
      <c r="K68" s="14">
        <f t="shared" si="38"/>
        <v>10222</v>
      </c>
      <c r="L68" s="14"/>
      <c r="M68" s="14"/>
      <c r="N68" s="14"/>
      <c r="O68" s="14">
        <f t="shared" si="2"/>
        <v>9779</v>
      </c>
      <c r="P68" s="14">
        <f t="shared" si="3"/>
        <v>9867</v>
      </c>
      <c r="Q68" s="14">
        <f t="shared" si="4"/>
        <v>10222</v>
      </c>
    </row>
    <row r="69" spans="1:17" ht="41.65" customHeight="1" x14ac:dyDescent="0.2">
      <c r="A69" s="86" t="s">
        <v>292</v>
      </c>
      <c r="B69" s="67">
        <v>24</v>
      </c>
      <c r="C69" s="60">
        <v>412</v>
      </c>
      <c r="D69" s="11" t="s">
        <v>160</v>
      </c>
      <c r="E69" s="12">
        <v>1</v>
      </c>
      <c r="F69" s="11" t="s">
        <v>2</v>
      </c>
      <c r="G69" s="68" t="s">
        <v>9</v>
      </c>
      <c r="H69" s="10"/>
      <c r="I69" s="14">
        <f>I70</f>
        <v>9779</v>
      </c>
      <c r="J69" s="14">
        <f t="shared" ref="J69:K69" si="39">J70</f>
        <v>9867</v>
      </c>
      <c r="K69" s="14">
        <f t="shared" si="39"/>
        <v>10222</v>
      </c>
      <c r="L69" s="14"/>
      <c r="M69" s="14"/>
      <c r="N69" s="14"/>
      <c r="O69" s="14">
        <f t="shared" si="2"/>
        <v>9779</v>
      </c>
      <c r="P69" s="14">
        <f t="shared" si="3"/>
        <v>9867</v>
      </c>
      <c r="Q69" s="14">
        <f t="shared" si="4"/>
        <v>10222</v>
      </c>
    </row>
    <row r="70" spans="1:17" ht="22.5" x14ac:dyDescent="0.2">
      <c r="A70" s="65" t="s">
        <v>73</v>
      </c>
      <c r="B70" s="67">
        <v>24</v>
      </c>
      <c r="C70" s="60">
        <v>412</v>
      </c>
      <c r="D70" s="11" t="s">
        <v>160</v>
      </c>
      <c r="E70" s="12">
        <v>1</v>
      </c>
      <c r="F70" s="11" t="s">
        <v>2</v>
      </c>
      <c r="G70" s="68" t="s">
        <v>69</v>
      </c>
      <c r="H70" s="10" t="s">
        <v>7</v>
      </c>
      <c r="I70" s="14">
        <f>I71+I73+I75</f>
        <v>9779</v>
      </c>
      <c r="J70" s="14">
        <f>J71+J73+J75</f>
        <v>9867</v>
      </c>
      <c r="K70" s="14">
        <f>K71+K73+K75</f>
        <v>10222</v>
      </c>
      <c r="L70" s="14"/>
      <c r="M70" s="14"/>
      <c r="N70" s="14"/>
      <c r="O70" s="14">
        <f t="shared" si="2"/>
        <v>9779</v>
      </c>
      <c r="P70" s="14">
        <f t="shared" si="3"/>
        <v>9867</v>
      </c>
      <c r="Q70" s="14">
        <f t="shared" si="4"/>
        <v>10222</v>
      </c>
    </row>
    <row r="71" spans="1:17" ht="45" x14ac:dyDescent="0.2">
      <c r="A71" s="65" t="s">
        <v>6</v>
      </c>
      <c r="B71" s="67">
        <v>24</v>
      </c>
      <c r="C71" s="60">
        <v>412</v>
      </c>
      <c r="D71" s="11" t="s">
        <v>160</v>
      </c>
      <c r="E71" s="12">
        <v>1</v>
      </c>
      <c r="F71" s="11" t="s">
        <v>2</v>
      </c>
      <c r="G71" s="68" t="s">
        <v>69</v>
      </c>
      <c r="H71" s="10">
        <v>100</v>
      </c>
      <c r="I71" s="14">
        <f>I72</f>
        <v>9042.7000000000007</v>
      </c>
      <c r="J71" s="14">
        <f>J72</f>
        <v>9130.66</v>
      </c>
      <c r="K71" s="14">
        <f>K72</f>
        <v>9486.5159999999996</v>
      </c>
      <c r="L71" s="14"/>
      <c r="M71" s="14"/>
      <c r="N71" s="14"/>
      <c r="O71" s="14">
        <f t="shared" si="2"/>
        <v>9042.7000000000007</v>
      </c>
      <c r="P71" s="14">
        <f t="shared" si="3"/>
        <v>9130.66</v>
      </c>
      <c r="Q71" s="14">
        <f t="shared" si="4"/>
        <v>9486.5159999999996</v>
      </c>
    </row>
    <row r="72" spans="1:17" x14ac:dyDescent="0.2">
      <c r="A72" s="65" t="s">
        <v>72</v>
      </c>
      <c r="B72" s="67">
        <v>24</v>
      </c>
      <c r="C72" s="60">
        <v>412</v>
      </c>
      <c r="D72" s="11" t="s">
        <v>160</v>
      </c>
      <c r="E72" s="12">
        <v>1</v>
      </c>
      <c r="F72" s="11" t="s">
        <v>2</v>
      </c>
      <c r="G72" s="68" t="s">
        <v>69</v>
      </c>
      <c r="H72" s="10">
        <v>110</v>
      </c>
      <c r="I72" s="14">
        <v>9042.7000000000007</v>
      </c>
      <c r="J72" s="14">
        <v>9130.66</v>
      </c>
      <c r="K72" s="14">
        <v>9486.5159999999996</v>
      </c>
      <c r="L72" s="14"/>
      <c r="M72" s="14"/>
      <c r="N72" s="14"/>
      <c r="O72" s="14">
        <f t="shared" si="2"/>
        <v>9042.7000000000007</v>
      </c>
      <c r="P72" s="14">
        <f t="shared" si="3"/>
        <v>9130.66</v>
      </c>
      <c r="Q72" s="14">
        <f t="shared" si="4"/>
        <v>9486.5159999999996</v>
      </c>
    </row>
    <row r="73" spans="1:17" ht="22.5" x14ac:dyDescent="0.2">
      <c r="A73" s="65" t="s">
        <v>14</v>
      </c>
      <c r="B73" s="67">
        <v>24</v>
      </c>
      <c r="C73" s="60">
        <v>412</v>
      </c>
      <c r="D73" s="11" t="s">
        <v>160</v>
      </c>
      <c r="E73" s="12">
        <v>1</v>
      </c>
      <c r="F73" s="11" t="s">
        <v>2</v>
      </c>
      <c r="G73" s="68" t="s">
        <v>69</v>
      </c>
      <c r="H73" s="10">
        <v>200</v>
      </c>
      <c r="I73" s="14">
        <f>I74</f>
        <v>656.3</v>
      </c>
      <c r="J73" s="14">
        <f>J74</f>
        <v>656.34</v>
      </c>
      <c r="K73" s="14">
        <f>K74</f>
        <v>655.48400000000004</v>
      </c>
      <c r="L73" s="14"/>
      <c r="M73" s="14"/>
      <c r="N73" s="14"/>
      <c r="O73" s="14">
        <f t="shared" si="2"/>
        <v>656.3</v>
      </c>
      <c r="P73" s="14">
        <f t="shared" si="3"/>
        <v>656.34</v>
      </c>
      <c r="Q73" s="14">
        <f t="shared" si="4"/>
        <v>655.48400000000004</v>
      </c>
    </row>
    <row r="74" spans="1:17" ht="22.5" x14ac:dyDescent="0.2">
      <c r="A74" s="65" t="s">
        <v>13</v>
      </c>
      <c r="B74" s="67">
        <v>24</v>
      </c>
      <c r="C74" s="60">
        <v>412</v>
      </c>
      <c r="D74" s="11" t="s">
        <v>160</v>
      </c>
      <c r="E74" s="12">
        <v>1</v>
      </c>
      <c r="F74" s="11" t="s">
        <v>2</v>
      </c>
      <c r="G74" s="68" t="s">
        <v>69</v>
      </c>
      <c r="H74" s="10">
        <v>240</v>
      </c>
      <c r="I74" s="14">
        <v>656.3</v>
      </c>
      <c r="J74" s="14">
        <v>656.34</v>
      </c>
      <c r="K74" s="14">
        <v>655.48400000000004</v>
      </c>
      <c r="L74" s="14"/>
      <c r="M74" s="14"/>
      <c r="N74" s="14"/>
      <c r="O74" s="14">
        <f t="shared" si="2"/>
        <v>656.3</v>
      </c>
      <c r="P74" s="14">
        <f t="shared" si="3"/>
        <v>656.34</v>
      </c>
      <c r="Q74" s="14">
        <f t="shared" si="4"/>
        <v>655.48400000000004</v>
      </c>
    </row>
    <row r="75" spans="1:17" x14ac:dyDescent="0.2">
      <c r="A75" s="65" t="s">
        <v>71</v>
      </c>
      <c r="B75" s="67">
        <v>24</v>
      </c>
      <c r="C75" s="60">
        <v>412</v>
      </c>
      <c r="D75" s="11" t="s">
        <v>160</v>
      </c>
      <c r="E75" s="12">
        <v>1</v>
      </c>
      <c r="F75" s="11" t="s">
        <v>2</v>
      </c>
      <c r="G75" s="68" t="s">
        <v>69</v>
      </c>
      <c r="H75" s="10">
        <v>800</v>
      </c>
      <c r="I75" s="14">
        <f>I76</f>
        <v>80</v>
      </c>
      <c r="J75" s="14">
        <f>J76</f>
        <v>80</v>
      </c>
      <c r="K75" s="14">
        <f>K76</f>
        <v>80</v>
      </c>
      <c r="L75" s="14"/>
      <c r="M75" s="14"/>
      <c r="N75" s="14"/>
      <c r="O75" s="14">
        <f t="shared" si="2"/>
        <v>80</v>
      </c>
      <c r="P75" s="14">
        <f t="shared" si="3"/>
        <v>80</v>
      </c>
      <c r="Q75" s="14">
        <f t="shared" si="4"/>
        <v>80</v>
      </c>
    </row>
    <row r="76" spans="1:17" x14ac:dyDescent="0.2">
      <c r="A76" s="65" t="s">
        <v>70</v>
      </c>
      <c r="B76" s="67">
        <v>24</v>
      </c>
      <c r="C76" s="60">
        <v>412</v>
      </c>
      <c r="D76" s="11" t="s">
        <v>160</v>
      </c>
      <c r="E76" s="12">
        <v>1</v>
      </c>
      <c r="F76" s="11">
        <v>0</v>
      </c>
      <c r="G76" s="68" t="s">
        <v>69</v>
      </c>
      <c r="H76" s="10">
        <v>850</v>
      </c>
      <c r="I76" s="14">
        <v>80</v>
      </c>
      <c r="J76" s="14">
        <v>80</v>
      </c>
      <c r="K76" s="14">
        <v>80</v>
      </c>
      <c r="L76" s="14"/>
      <c r="M76" s="14"/>
      <c r="N76" s="14"/>
      <c r="O76" s="14">
        <f t="shared" si="2"/>
        <v>80</v>
      </c>
      <c r="P76" s="14">
        <f t="shared" si="3"/>
        <v>80</v>
      </c>
      <c r="Q76" s="14">
        <f t="shared" si="4"/>
        <v>80</v>
      </c>
    </row>
    <row r="77" spans="1:17" ht="18.600000000000001" customHeight="1" x14ac:dyDescent="0.2">
      <c r="A77" s="65" t="s">
        <v>216</v>
      </c>
      <c r="B77" s="67">
        <v>24</v>
      </c>
      <c r="C77" s="60">
        <v>500</v>
      </c>
      <c r="D77" s="11" t="s">
        <v>7</v>
      </c>
      <c r="E77" s="12" t="s">
        <v>7</v>
      </c>
      <c r="F77" s="11" t="s">
        <v>7</v>
      </c>
      <c r="G77" s="68" t="s">
        <v>7</v>
      </c>
      <c r="H77" s="10" t="s">
        <v>7</v>
      </c>
      <c r="I77" s="14">
        <f>I78+I91+I113+I107</f>
        <v>18818.3</v>
      </c>
      <c r="J77" s="14">
        <f>J78+J91+J113+J107</f>
        <v>16853.2</v>
      </c>
      <c r="K77" s="14">
        <f>K78+K91+K113+K107</f>
        <v>115569.84138999999</v>
      </c>
      <c r="L77" s="14">
        <f>L78+L91+L107+L113</f>
        <v>41580.151179999993</v>
      </c>
      <c r="M77" s="14">
        <f>M78+M91+M107+M113</f>
        <v>54602.459610000005</v>
      </c>
      <c r="N77" s="14">
        <f>N78+N91+N107+N113</f>
        <v>92.070909999999998</v>
      </c>
      <c r="O77" s="14">
        <f t="shared" si="2"/>
        <v>60398.451179999989</v>
      </c>
      <c r="P77" s="14">
        <f t="shared" si="3"/>
        <v>71455.659610000002</v>
      </c>
      <c r="Q77" s="14">
        <f t="shared" si="4"/>
        <v>115661.91229999998</v>
      </c>
    </row>
    <row r="78" spans="1:17" x14ac:dyDescent="0.2">
      <c r="A78" s="65" t="s">
        <v>215</v>
      </c>
      <c r="B78" s="67">
        <v>24</v>
      </c>
      <c r="C78" s="60">
        <v>501</v>
      </c>
      <c r="D78" s="11" t="s">
        <v>7</v>
      </c>
      <c r="E78" s="12" t="s">
        <v>7</v>
      </c>
      <c r="F78" s="11" t="s">
        <v>7</v>
      </c>
      <c r="G78" s="68" t="s">
        <v>7</v>
      </c>
      <c r="H78" s="10" t="s">
        <v>7</v>
      </c>
      <c r="I78" s="14">
        <f>I79</f>
        <v>0</v>
      </c>
      <c r="J78" s="14">
        <f t="shared" ref="J78:K79" si="40">J79</f>
        <v>0</v>
      </c>
      <c r="K78" s="14">
        <f t="shared" si="40"/>
        <v>91978.841389999987</v>
      </c>
      <c r="L78" s="14">
        <f>L79</f>
        <v>0</v>
      </c>
      <c r="M78" s="14">
        <f t="shared" ref="M78:N78" si="41">M79</f>
        <v>0</v>
      </c>
      <c r="N78" s="14">
        <f t="shared" si="41"/>
        <v>92.070909999999998</v>
      </c>
      <c r="O78" s="14">
        <f t="shared" si="2"/>
        <v>0</v>
      </c>
      <c r="P78" s="14">
        <f t="shared" si="3"/>
        <v>0</v>
      </c>
      <c r="Q78" s="14">
        <f t="shared" si="4"/>
        <v>92070.912299999982</v>
      </c>
    </row>
    <row r="79" spans="1:17" ht="45" x14ac:dyDescent="0.2">
      <c r="A79" s="86" t="s">
        <v>269</v>
      </c>
      <c r="B79" s="67">
        <v>24</v>
      </c>
      <c r="C79" s="60">
        <v>501</v>
      </c>
      <c r="D79" s="11" t="s">
        <v>160</v>
      </c>
      <c r="E79" s="12" t="s">
        <v>3</v>
      </c>
      <c r="F79" s="11" t="s">
        <v>2</v>
      </c>
      <c r="G79" s="68" t="s">
        <v>9</v>
      </c>
      <c r="H79" s="10" t="s">
        <v>7</v>
      </c>
      <c r="I79" s="14">
        <f>I80</f>
        <v>0</v>
      </c>
      <c r="J79" s="14">
        <f t="shared" si="40"/>
        <v>0</v>
      </c>
      <c r="K79" s="14">
        <f t="shared" si="40"/>
        <v>91978.841389999987</v>
      </c>
      <c r="L79" s="14">
        <f>L80</f>
        <v>0</v>
      </c>
      <c r="M79" s="14">
        <f t="shared" ref="M79:N79" si="42">M80</f>
        <v>0</v>
      </c>
      <c r="N79" s="14">
        <f t="shared" si="42"/>
        <v>92.070909999999998</v>
      </c>
      <c r="O79" s="14">
        <f t="shared" si="2"/>
        <v>0</v>
      </c>
      <c r="P79" s="14">
        <f t="shared" si="3"/>
        <v>0</v>
      </c>
      <c r="Q79" s="14">
        <f t="shared" si="4"/>
        <v>92070.912299999982</v>
      </c>
    </row>
    <row r="80" spans="1:17" x14ac:dyDescent="0.2">
      <c r="A80" s="86" t="s">
        <v>308</v>
      </c>
      <c r="B80" s="67">
        <v>24</v>
      </c>
      <c r="C80" s="60">
        <v>501</v>
      </c>
      <c r="D80" s="11" t="s">
        <v>160</v>
      </c>
      <c r="E80" s="12">
        <v>4</v>
      </c>
      <c r="F80" s="11">
        <v>0</v>
      </c>
      <c r="G80" s="68">
        <v>0</v>
      </c>
      <c r="H80" s="10"/>
      <c r="I80" s="14">
        <f>I81</f>
        <v>0</v>
      </c>
      <c r="J80" s="14">
        <f t="shared" ref="J80:K80" si="43">J81</f>
        <v>0</v>
      </c>
      <c r="K80" s="14">
        <f t="shared" si="43"/>
        <v>91978.841389999987</v>
      </c>
      <c r="L80" s="14">
        <f>L81</f>
        <v>0</v>
      </c>
      <c r="M80" s="14">
        <f t="shared" ref="M80:N80" si="44">M81</f>
        <v>0</v>
      </c>
      <c r="N80" s="14">
        <f t="shared" si="44"/>
        <v>92.070909999999998</v>
      </c>
      <c r="O80" s="14">
        <f t="shared" si="2"/>
        <v>0</v>
      </c>
      <c r="P80" s="14">
        <f t="shared" si="3"/>
        <v>0</v>
      </c>
      <c r="Q80" s="14">
        <f t="shared" si="4"/>
        <v>92070.912299999982</v>
      </c>
    </row>
    <row r="81" spans="1:17" ht="33.75" x14ac:dyDescent="0.2">
      <c r="A81" s="100" t="s">
        <v>296</v>
      </c>
      <c r="B81" s="67">
        <v>24</v>
      </c>
      <c r="C81" s="60">
        <v>501</v>
      </c>
      <c r="D81" s="11">
        <v>2</v>
      </c>
      <c r="E81" s="12">
        <v>4</v>
      </c>
      <c r="F81" s="11" t="s">
        <v>293</v>
      </c>
      <c r="G81" s="68">
        <v>0</v>
      </c>
      <c r="H81" s="10"/>
      <c r="I81" s="14">
        <f>I82+I85</f>
        <v>0</v>
      </c>
      <c r="J81" s="14">
        <f t="shared" ref="J81:K81" si="45">J82+J85</f>
        <v>0</v>
      </c>
      <c r="K81" s="14">
        <f t="shared" si="45"/>
        <v>91978.841389999987</v>
      </c>
      <c r="L81" s="14">
        <f>L88</f>
        <v>0</v>
      </c>
      <c r="M81" s="14">
        <f>M88</f>
        <v>0</v>
      </c>
      <c r="N81" s="14">
        <f>N88</f>
        <v>92.070909999999998</v>
      </c>
      <c r="O81" s="14">
        <f t="shared" ref="O81:O162" si="46">I81+L81</f>
        <v>0</v>
      </c>
      <c r="P81" s="14">
        <f t="shared" ref="P81:P162" si="47">J81+M81</f>
        <v>0</v>
      </c>
      <c r="Q81" s="14">
        <f t="shared" ref="Q81:Q162" si="48">K81+N81</f>
        <v>92070.912299999982</v>
      </c>
    </row>
    <row r="82" spans="1:17" ht="74.25" customHeight="1" x14ac:dyDescent="0.2">
      <c r="A82" s="65" t="s">
        <v>294</v>
      </c>
      <c r="B82" s="67">
        <v>24</v>
      </c>
      <c r="C82" s="60">
        <v>501</v>
      </c>
      <c r="D82" s="11">
        <v>2</v>
      </c>
      <c r="E82" s="12">
        <v>4</v>
      </c>
      <c r="F82" s="11" t="s">
        <v>293</v>
      </c>
      <c r="G82" s="68">
        <v>67483</v>
      </c>
      <c r="H82" s="10"/>
      <c r="I82" s="14">
        <f>I83</f>
        <v>0</v>
      </c>
      <c r="J82" s="14">
        <f t="shared" ref="J82" si="49">J83</f>
        <v>0</v>
      </c>
      <c r="K82" s="14">
        <f>K83</f>
        <v>90229.494049999994</v>
      </c>
      <c r="L82" s="14"/>
      <c r="M82" s="14"/>
      <c r="N82" s="14"/>
      <c r="O82" s="14">
        <f t="shared" si="46"/>
        <v>0</v>
      </c>
      <c r="P82" s="14">
        <f t="shared" si="47"/>
        <v>0</v>
      </c>
      <c r="Q82" s="14">
        <f t="shared" si="48"/>
        <v>90229.494049999994</v>
      </c>
    </row>
    <row r="83" spans="1:17" ht="27" customHeight="1" x14ac:dyDescent="0.2">
      <c r="A83" s="65" t="s">
        <v>99</v>
      </c>
      <c r="B83" s="67">
        <v>24</v>
      </c>
      <c r="C83" s="60">
        <v>501</v>
      </c>
      <c r="D83" s="11">
        <v>2</v>
      </c>
      <c r="E83" s="12">
        <v>4</v>
      </c>
      <c r="F83" s="11" t="s">
        <v>293</v>
      </c>
      <c r="G83" s="68">
        <v>67483</v>
      </c>
      <c r="H83" s="10">
        <v>400</v>
      </c>
      <c r="I83" s="14">
        <f>I84</f>
        <v>0</v>
      </c>
      <c r="J83" s="14">
        <f t="shared" ref="J83:K83" si="50">J84</f>
        <v>0</v>
      </c>
      <c r="K83" s="14">
        <f t="shared" si="50"/>
        <v>90229.494049999994</v>
      </c>
      <c r="L83" s="14"/>
      <c r="M83" s="14"/>
      <c r="N83" s="14"/>
      <c r="O83" s="14">
        <f t="shared" si="46"/>
        <v>0</v>
      </c>
      <c r="P83" s="14">
        <f t="shared" si="47"/>
        <v>0</v>
      </c>
      <c r="Q83" s="14">
        <f t="shared" si="48"/>
        <v>90229.494049999994</v>
      </c>
    </row>
    <row r="84" spans="1:17" ht="16.5" customHeight="1" x14ac:dyDescent="0.2">
      <c r="A84" s="65" t="s">
        <v>98</v>
      </c>
      <c r="B84" s="67">
        <v>24</v>
      </c>
      <c r="C84" s="60">
        <v>501</v>
      </c>
      <c r="D84" s="11">
        <v>2</v>
      </c>
      <c r="E84" s="12">
        <v>4</v>
      </c>
      <c r="F84" s="11" t="s">
        <v>293</v>
      </c>
      <c r="G84" s="68">
        <v>67483</v>
      </c>
      <c r="H84" s="10">
        <v>410</v>
      </c>
      <c r="I84" s="14"/>
      <c r="J84" s="14"/>
      <c r="K84" s="14">
        <v>90229.494049999994</v>
      </c>
      <c r="L84" s="14"/>
      <c r="M84" s="14"/>
      <c r="N84" s="14"/>
      <c r="O84" s="14">
        <f t="shared" si="46"/>
        <v>0</v>
      </c>
      <c r="P84" s="14">
        <f t="shared" si="47"/>
        <v>0</v>
      </c>
      <c r="Q84" s="14">
        <f t="shared" si="48"/>
        <v>90229.494049999994</v>
      </c>
    </row>
    <row r="85" spans="1:17" ht="56.25" x14ac:dyDescent="0.2">
      <c r="A85" s="65" t="s">
        <v>295</v>
      </c>
      <c r="B85" s="67">
        <v>24</v>
      </c>
      <c r="C85" s="60">
        <v>501</v>
      </c>
      <c r="D85" s="11">
        <v>2</v>
      </c>
      <c r="E85" s="12">
        <v>4</v>
      </c>
      <c r="F85" s="11" t="s">
        <v>293</v>
      </c>
      <c r="G85" s="68">
        <v>67484</v>
      </c>
      <c r="H85" s="10"/>
      <c r="I85" s="14">
        <f>I86</f>
        <v>0</v>
      </c>
      <c r="J85" s="14">
        <f t="shared" ref="J85:K85" si="51">J86</f>
        <v>0</v>
      </c>
      <c r="K85" s="14">
        <f t="shared" si="51"/>
        <v>1749.34734</v>
      </c>
      <c r="L85" s="14"/>
      <c r="M85" s="14"/>
      <c r="N85" s="14"/>
      <c r="O85" s="14">
        <f t="shared" si="46"/>
        <v>0</v>
      </c>
      <c r="P85" s="14">
        <f t="shared" si="47"/>
        <v>0</v>
      </c>
      <c r="Q85" s="14">
        <f t="shared" si="48"/>
        <v>1749.34734</v>
      </c>
    </row>
    <row r="86" spans="1:17" ht="32.65" customHeight="1" x14ac:dyDescent="0.2">
      <c r="A86" s="65" t="s">
        <v>99</v>
      </c>
      <c r="B86" s="67">
        <v>24</v>
      </c>
      <c r="C86" s="60">
        <v>501</v>
      </c>
      <c r="D86" s="11">
        <v>2</v>
      </c>
      <c r="E86" s="12">
        <v>4</v>
      </c>
      <c r="F86" s="11" t="s">
        <v>293</v>
      </c>
      <c r="G86" s="68">
        <v>67484</v>
      </c>
      <c r="H86" s="10">
        <v>400</v>
      </c>
      <c r="I86" s="14">
        <f>I87</f>
        <v>0</v>
      </c>
      <c r="J86" s="14">
        <f>J87</f>
        <v>0</v>
      </c>
      <c r="K86" s="14">
        <f>K87</f>
        <v>1749.34734</v>
      </c>
      <c r="L86" s="14"/>
      <c r="M86" s="14"/>
      <c r="N86" s="14"/>
      <c r="O86" s="14">
        <f t="shared" si="46"/>
        <v>0</v>
      </c>
      <c r="P86" s="14">
        <f t="shared" si="47"/>
        <v>0</v>
      </c>
      <c r="Q86" s="14">
        <f t="shared" si="48"/>
        <v>1749.34734</v>
      </c>
    </row>
    <row r="87" spans="1:17" x14ac:dyDescent="0.2">
      <c r="A87" s="65" t="s">
        <v>98</v>
      </c>
      <c r="B87" s="67">
        <v>24</v>
      </c>
      <c r="C87" s="60">
        <v>501</v>
      </c>
      <c r="D87" s="11">
        <v>2</v>
      </c>
      <c r="E87" s="12">
        <v>4</v>
      </c>
      <c r="F87" s="11" t="s">
        <v>293</v>
      </c>
      <c r="G87" s="68">
        <v>67484</v>
      </c>
      <c r="H87" s="10">
        <v>410</v>
      </c>
      <c r="I87" s="14"/>
      <c r="J87" s="14"/>
      <c r="K87" s="14">
        <v>1749.34734</v>
      </c>
      <c r="L87" s="14"/>
      <c r="M87" s="14"/>
      <c r="N87" s="14"/>
      <c r="O87" s="14">
        <f t="shared" si="46"/>
        <v>0</v>
      </c>
      <c r="P87" s="14">
        <f t="shared" si="47"/>
        <v>0</v>
      </c>
      <c r="Q87" s="14">
        <f t="shared" si="48"/>
        <v>1749.34734</v>
      </c>
    </row>
    <row r="88" spans="1:17" ht="56.25" x14ac:dyDescent="0.2">
      <c r="A88" s="65" t="s">
        <v>451</v>
      </c>
      <c r="B88" s="67">
        <v>24</v>
      </c>
      <c r="C88" s="60">
        <v>501</v>
      </c>
      <c r="D88" s="11">
        <v>2</v>
      </c>
      <c r="E88" s="12">
        <v>4</v>
      </c>
      <c r="F88" s="11" t="s">
        <v>293</v>
      </c>
      <c r="G88" s="68" t="s">
        <v>450</v>
      </c>
      <c r="H88" s="10"/>
      <c r="I88" s="14"/>
      <c r="J88" s="14"/>
      <c r="K88" s="14"/>
      <c r="L88" s="14"/>
      <c r="M88" s="14"/>
      <c r="N88" s="14">
        <f>N89</f>
        <v>92.070909999999998</v>
      </c>
      <c r="O88" s="14">
        <f>I88+L88</f>
        <v>0</v>
      </c>
      <c r="P88" s="14">
        <f t="shared" ref="P88" si="52">J88+M88</f>
        <v>0</v>
      </c>
      <c r="Q88" s="14">
        <f t="shared" ref="Q88" si="53">K88+N88</f>
        <v>92.070909999999998</v>
      </c>
    </row>
    <row r="89" spans="1:17" ht="22.5" x14ac:dyDescent="0.2">
      <c r="A89" s="65" t="s">
        <v>99</v>
      </c>
      <c r="B89" s="67">
        <v>24</v>
      </c>
      <c r="C89" s="60">
        <v>501</v>
      </c>
      <c r="D89" s="11">
        <v>2</v>
      </c>
      <c r="E89" s="12">
        <v>4</v>
      </c>
      <c r="F89" s="11" t="s">
        <v>293</v>
      </c>
      <c r="G89" s="68" t="s">
        <v>450</v>
      </c>
      <c r="H89" s="10">
        <v>400</v>
      </c>
      <c r="I89" s="14"/>
      <c r="J89" s="14"/>
      <c r="K89" s="14"/>
      <c r="L89" s="14"/>
      <c r="M89" s="14"/>
      <c r="N89" s="14">
        <f>N90</f>
        <v>92.070909999999998</v>
      </c>
      <c r="O89" s="14">
        <f t="shared" ref="O89:O90" si="54">I89+L89</f>
        <v>0</v>
      </c>
      <c r="P89" s="14">
        <f t="shared" ref="P89:P90" si="55">J89+M89</f>
        <v>0</v>
      </c>
      <c r="Q89" s="14">
        <f t="shared" ref="Q89:Q90" si="56">K89+N89</f>
        <v>92.070909999999998</v>
      </c>
    </row>
    <row r="90" spans="1:17" x14ac:dyDescent="0.2">
      <c r="A90" s="65" t="s">
        <v>98</v>
      </c>
      <c r="B90" s="67">
        <v>24</v>
      </c>
      <c r="C90" s="60">
        <v>501</v>
      </c>
      <c r="D90" s="11">
        <v>2</v>
      </c>
      <c r="E90" s="12">
        <v>4</v>
      </c>
      <c r="F90" s="11" t="s">
        <v>293</v>
      </c>
      <c r="G90" s="68" t="s">
        <v>450</v>
      </c>
      <c r="H90" s="10">
        <v>410</v>
      </c>
      <c r="I90" s="14"/>
      <c r="J90" s="14"/>
      <c r="K90" s="14"/>
      <c r="L90" s="14"/>
      <c r="M90" s="14"/>
      <c r="N90" s="14">
        <v>92.070909999999998</v>
      </c>
      <c r="O90" s="14">
        <f t="shared" si="54"/>
        <v>0</v>
      </c>
      <c r="P90" s="14">
        <f t="shared" si="55"/>
        <v>0</v>
      </c>
      <c r="Q90" s="14">
        <f t="shared" si="56"/>
        <v>92.070909999999998</v>
      </c>
    </row>
    <row r="91" spans="1:17" x14ac:dyDescent="0.2">
      <c r="A91" s="65" t="s">
        <v>214</v>
      </c>
      <c r="B91" s="67">
        <v>24</v>
      </c>
      <c r="C91" s="60">
        <v>502</v>
      </c>
      <c r="D91" s="11" t="s">
        <v>7</v>
      </c>
      <c r="E91" s="12" t="s">
        <v>7</v>
      </c>
      <c r="F91" s="11" t="s">
        <v>7</v>
      </c>
      <c r="G91" s="68" t="s">
        <v>7</v>
      </c>
      <c r="H91" s="10" t="s">
        <v>7</v>
      </c>
      <c r="I91" s="14">
        <f>I92</f>
        <v>9868.1</v>
      </c>
      <c r="J91" s="14">
        <f t="shared" ref="J91:K92" si="57">J92</f>
        <v>8830</v>
      </c>
      <c r="K91" s="14">
        <f t="shared" si="57"/>
        <v>15272.1</v>
      </c>
      <c r="L91" s="14">
        <f>L92+L103</f>
        <v>6625.80908</v>
      </c>
      <c r="M91" s="14">
        <f t="shared" ref="M91:N91" si="58">M92</f>
        <v>0</v>
      </c>
      <c r="N91" s="14">
        <f t="shared" si="58"/>
        <v>0</v>
      </c>
      <c r="O91" s="14">
        <f t="shared" si="46"/>
        <v>16493.909080000001</v>
      </c>
      <c r="P91" s="14">
        <f t="shared" si="47"/>
        <v>8830</v>
      </c>
      <c r="Q91" s="14">
        <f t="shared" si="48"/>
        <v>15272.1</v>
      </c>
    </row>
    <row r="92" spans="1:17" ht="50.25" customHeight="1" x14ac:dyDescent="0.2">
      <c r="A92" s="86" t="s">
        <v>269</v>
      </c>
      <c r="B92" s="67">
        <v>24</v>
      </c>
      <c r="C92" s="60">
        <v>502</v>
      </c>
      <c r="D92" s="11" t="s">
        <v>160</v>
      </c>
      <c r="E92" s="12" t="s">
        <v>3</v>
      </c>
      <c r="F92" s="11" t="s">
        <v>2</v>
      </c>
      <c r="G92" s="68" t="s">
        <v>9</v>
      </c>
      <c r="H92" s="10" t="s">
        <v>7</v>
      </c>
      <c r="I92" s="14">
        <f>I93</f>
        <v>9868.1</v>
      </c>
      <c r="J92" s="14">
        <f t="shared" si="57"/>
        <v>8830</v>
      </c>
      <c r="K92" s="14">
        <f t="shared" si="57"/>
        <v>15272.1</v>
      </c>
      <c r="L92" s="14">
        <f>L93</f>
        <v>6388.0146800000002</v>
      </c>
      <c r="M92" s="14">
        <f t="shared" ref="M92:N92" si="59">M93</f>
        <v>0</v>
      </c>
      <c r="N92" s="14">
        <f t="shared" si="59"/>
        <v>0</v>
      </c>
      <c r="O92" s="14">
        <f t="shared" si="46"/>
        <v>16256.114680000001</v>
      </c>
      <c r="P92" s="14">
        <f t="shared" si="47"/>
        <v>8830</v>
      </c>
      <c r="Q92" s="14">
        <f t="shared" si="48"/>
        <v>15272.1</v>
      </c>
    </row>
    <row r="93" spans="1:17" ht="39" customHeight="1" x14ac:dyDescent="0.2">
      <c r="A93" s="86" t="s">
        <v>292</v>
      </c>
      <c r="B93" s="67">
        <v>24</v>
      </c>
      <c r="C93" s="60">
        <v>502</v>
      </c>
      <c r="D93" s="11">
        <v>2</v>
      </c>
      <c r="E93" s="12">
        <v>1</v>
      </c>
      <c r="F93" s="11">
        <v>0</v>
      </c>
      <c r="G93" s="68">
        <v>0</v>
      </c>
      <c r="H93" s="10"/>
      <c r="I93" s="14">
        <f>I97+I100</f>
        <v>9868.1</v>
      </c>
      <c r="J93" s="14">
        <f t="shared" ref="J93:K93" si="60">J97+J100</f>
        <v>8830</v>
      </c>
      <c r="K93" s="14">
        <f t="shared" si="60"/>
        <v>15272.1</v>
      </c>
      <c r="L93" s="14">
        <f>L100+L94</f>
        <v>6388.0146800000002</v>
      </c>
      <c r="M93" s="14">
        <f t="shared" ref="M93:N93" si="61">M100</f>
        <v>0</v>
      </c>
      <c r="N93" s="14">
        <f t="shared" si="61"/>
        <v>0</v>
      </c>
      <c r="O93" s="14">
        <f t="shared" si="46"/>
        <v>16256.114680000001</v>
      </c>
      <c r="P93" s="14">
        <f t="shared" si="47"/>
        <v>8830</v>
      </c>
      <c r="Q93" s="14">
        <f t="shared" si="48"/>
        <v>15272.1</v>
      </c>
    </row>
    <row r="94" spans="1:17" ht="51" customHeight="1" x14ac:dyDescent="0.2">
      <c r="A94" s="65" t="s">
        <v>376</v>
      </c>
      <c r="B94" s="67">
        <v>24</v>
      </c>
      <c r="C94" s="60">
        <v>502</v>
      </c>
      <c r="D94" s="11">
        <v>2</v>
      </c>
      <c r="E94" s="12">
        <v>1</v>
      </c>
      <c r="F94" s="11">
        <v>0</v>
      </c>
      <c r="G94" s="68">
        <v>80330</v>
      </c>
      <c r="H94" s="10"/>
      <c r="I94" s="14"/>
      <c r="J94" s="14"/>
      <c r="K94" s="14"/>
      <c r="L94" s="14">
        <f>L95</f>
        <v>1550</v>
      </c>
      <c r="M94" s="14"/>
      <c r="N94" s="14"/>
      <c r="O94" s="14">
        <f>L94</f>
        <v>1550</v>
      </c>
      <c r="P94" s="14">
        <f t="shared" ref="P94:Q94" si="62">M94</f>
        <v>0</v>
      </c>
      <c r="Q94" s="14">
        <f t="shared" si="62"/>
        <v>0</v>
      </c>
    </row>
    <row r="95" spans="1:17" ht="25.5" customHeight="1" x14ac:dyDescent="0.2">
      <c r="A95" s="65" t="s">
        <v>14</v>
      </c>
      <c r="B95" s="67">
        <v>24</v>
      </c>
      <c r="C95" s="60">
        <v>502</v>
      </c>
      <c r="D95" s="11">
        <v>2</v>
      </c>
      <c r="E95" s="12">
        <v>1</v>
      </c>
      <c r="F95" s="11">
        <v>0</v>
      </c>
      <c r="G95" s="68">
        <v>80330</v>
      </c>
      <c r="H95" s="10">
        <v>200</v>
      </c>
      <c r="I95" s="14"/>
      <c r="J95" s="14"/>
      <c r="K95" s="14"/>
      <c r="L95" s="14">
        <f>L96</f>
        <v>1550</v>
      </c>
      <c r="M95" s="14"/>
      <c r="N95" s="14"/>
      <c r="O95" s="14">
        <f>L95</f>
        <v>1550</v>
      </c>
      <c r="P95" s="14">
        <f t="shared" ref="P95:Q95" si="63">M95</f>
        <v>0</v>
      </c>
      <c r="Q95" s="14">
        <f t="shared" si="63"/>
        <v>0</v>
      </c>
    </row>
    <row r="96" spans="1:17" ht="32.25" customHeight="1" x14ac:dyDescent="0.2">
      <c r="A96" s="65" t="s">
        <v>13</v>
      </c>
      <c r="B96" s="67">
        <v>24</v>
      </c>
      <c r="C96" s="60">
        <v>502</v>
      </c>
      <c r="D96" s="11">
        <v>2</v>
      </c>
      <c r="E96" s="12">
        <v>1</v>
      </c>
      <c r="F96" s="11">
        <v>0</v>
      </c>
      <c r="G96" s="68">
        <v>80330</v>
      </c>
      <c r="H96" s="10">
        <v>240</v>
      </c>
      <c r="I96" s="14"/>
      <c r="J96" s="14"/>
      <c r="K96" s="14"/>
      <c r="L96" s="14">
        <v>1550</v>
      </c>
      <c r="M96" s="14"/>
      <c r="N96" s="14"/>
      <c r="O96" s="14">
        <f>L96</f>
        <v>1550</v>
      </c>
      <c r="P96" s="14">
        <f>M96</f>
        <v>0</v>
      </c>
      <c r="Q96" s="14">
        <f>N96</f>
        <v>0</v>
      </c>
    </row>
    <row r="97" spans="1:17" ht="46.5" customHeight="1" x14ac:dyDescent="0.2">
      <c r="A97" s="100" t="s">
        <v>335</v>
      </c>
      <c r="B97" s="67">
        <v>24</v>
      </c>
      <c r="C97" s="60">
        <v>502</v>
      </c>
      <c r="D97" s="11">
        <v>2</v>
      </c>
      <c r="E97" s="12">
        <v>1</v>
      </c>
      <c r="F97" s="11">
        <v>0</v>
      </c>
      <c r="G97" s="68">
        <v>86640</v>
      </c>
      <c r="H97" s="10"/>
      <c r="I97" s="14">
        <f>I98</f>
        <v>5868.1</v>
      </c>
      <c r="J97" s="14">
        <f t="shared" ref="J97:K97" si="64">J98</f>
        <v>8830</v>
      </c>
      <c r="K97" s="14">
        <f t="shared" si="64"/>
        <v>15272.1</v>
      </c>
      <c r="L97" s="14"/>
      <c r="M97" s="14"/>
      <c r="N97" s="14"/>
      <c r="O97" s="14">
        <f t="shared" si="46"/>
        <v>5868.1</v>
      </c>
      <c r="P97" s="14">
        <f t="shared" si="47"/>
        <v>8830</v>
      </c>
      <c r="Q97" s="14">
        <f t="shared" si="48"/>
        <v>15272.1</v>
      </c>
    </row>
    <row r="98" spans="1:17" ht="24" customHeight="1" x14ac:dyDescent="0.2">
      <c r="A98" s="65" t="s">
        <v>14</v>
      </c>
      <c r="B98" s="67">
        <v>24</v>
      </c>
      <c r="C98" s="60">
        <v>502</v>
      </c>
      <c r="D98" s="11">
        <v>2</v>
      </c>
      <c r="E98" s="12">
        <v>1</v>
      </c>
      <c r="F98" s="11">
        <v>0</v>
      </c>
      <c r="G98" s="68">
        <v>86640</v>
      </c>
      <c r="H98" s="10">
        <v>200</v>
      </c>
      <c r="I98" s="14">
        <f>I99</f>
        <v>5868.1</v>
      </c>
      <c r="J98" s="14">
        <f t="shared" ref="J98:K98" si="65">J99</f>
        <v>8830</v>
      </c>
      <c r="K98" s="14">
        <f t="shared" si="65"/>
        <v>15272.1</v>
      </c>
      <c r="L98" s="14"/>
      <c r="M98" s="14"/>
      <c r="N98" s="14"/>
      <c r="O98" s="14">
        <f t="shared" si="46"/>
        <v>5868.1</v>
      </c>
      <c r="P98" s="14">
        <f t="shared" si="47"/>
        <v>8830</v>
      </c>
      <c r="Q98" s="14">
        <f t="shared" si="48"/>
        <v>15272.1</v>
      </c>
    </row>
    <row r="99" spans="1:17" ht="22.5" x14ac:dyDescent="0.2">
      <c r="A99" s="65" t="s">
        <v>13</v>
      </c>
      <c r="B99" s="67">
        <v>24</v>
      </c>
      <c r="C99" s="60">
        <v>502</v>
      </c>
      <c r="D99" s="11">
        <v>2</v>
      </c>
      <c r="E99" s="12">
        <v>1</v>
      </c>
      <c r="F99" s="11">
        <v>0</v>
      </c>
      <c r="G99" s="68">
        <v>86640</v>
      </c>
      <c r="H99" s="10">
        <v>240</v>
      </c>
      <c r="I99" s="14">
        <v>5868.1</v>
      </c>
      <c r="J99" s="14">
        <v>8830</v>
      </c>
      <c r="K99" s="14">
        <v>15272.1</v>
      </c>
      <c r="L99" s="14"/>
      <c r="M99" s="14"/>
      <c r="N99" s="14"/>
      <c r="O99" s="14">
        <f t="shared" si="46"/>
        <v>5868.1</v>
      </c>
      <c r="P99" s="14">
        <f t="shared" si="47"/>
        <v>8830</v>
      </c>
      <c r="Q99" s="14">
        <f t="shared" si="48"/>
        <v>15272.1</v>
      </c>
    </row>
    <row r="100" spans="1:17" ht="22.5" x14ac:dyDescent="0.2">
      <c r="A100" s="100" t="s">
        <v>247</v>
      </c>
      <c r="B100" s="67">
        <v>24</v>
      </c>
      <c r="C100" s="60">
        <v>502</v>
      </c>
      <c r="D100" s="11" t="s">
        <v>160</v>
      </c>
      <c r="E100" s="12">
        <v>1</v>
      </c>
      <c r="F100" s="11" t="s">
        <v>2</v>
      </c>
      <c r="G100" s="68" t="s">
        <v>213</v>
      </c>
      <c r="H100" s="10" t="s">
        <v>7</v>
      </c>
      <c r="I100" s="14">
        <f>I101</f>
        <v>4000</v>
      </c>
      <c r="J100" s="14">
        <f t="shared" ref="J100:K100" si="66">J101</f>
        <v>0</v>
      </c>
      <c r="K100" s="14">
        <f t="shared" si="66"/>
        <v>0</v>
      </c>
      <c r="L100" s="14">
        <f>L101</f>
        <v>4838.0146800000002</v>
      </c>
      <c r="M100" s="14">
        <v>0</v>
      </c>
      <c r="N100" s="14">
        <v>0</v>
      </c>
      <c r="O100" s="14">
        <f t="shared" si="46"/>
        <v>8838.0146800000002</v>
      </c>
      <c r="P100" s="14">
        <f t="shared" si="47"/>
        <v>0</v>
      </c>
      <c r="Q100" s="14">
        <f t="shared" si="48"/>
        <v>0</v>
      </c>
    </row>
    <row r="101" spans="1:17" x14ac:dyDescent="0.2">
      <c r="A101" s="65" t="s">
        <v>29</v>
      </c>
      <c r="B101" s="67">
        <v>24</v>
      </c>
      <c r="C101" s="60">
        <v>502</v>
      </c>
      <c r="D101" s="11" t="s">
        <v>160</v>
      </c>
      <c r="E101" s="12">
        <v>1</v>
      </c>
      <c r="F101" s="11" t="s">
        <v>2</v>
      </c>
      <c r="G101" s="68" t="s">
        <v>213</v>
      </c>
      <c r="H101" s="10">
        <v>500</v>
      </c>
      <c r="I101" s="14">
        <f>I102</f>
        <v>4000</v>
      </c>
      <c r="J101" s="14">
        <f t="shared" ref="J101:K101" si="67">J102</f>
        <v>0</v>
      </c>
      <c r="K101" s="14">
        <f t="shared" si="67"/>
        <v>0</v>
      </c>
      <c r="L101" s="14">
        <f>L102</f>
        <v>4838.0146800000002</v>
      </c>
      <c r="M101" s="14">
        <v>0</v>
      </c>
      <c r="N101" s="14">
        <v>0</v>
      </c>
      <c r="O101" s="14">
        <f t="shared" si="46"/>
        <v>8838.0146800000002</v>
      </c>
      <c r="P101" s="14">
        <f t="shared" si="47"/>
        <v>0</v>
      </c>
      <c r="Q101" s="14">
        <f t="shared" si="48"/>
        <v>0</v>
      </c>
    </row>
    <row r="102" spans="1:17" x14ac:dyDescent="0.2">
      <c r="A102" s="65" t="s">
        <v>28</v>
      </c>
      <c r="B102" s="67">
        <v>24</v>
      </c>
      <c r="C102" s="60">
        <v>502</v>
      </c>
      <c r="D102" s="11" t="s">
        <v>160</v>
      </c>
      <c r="E102" s="12">
        <v>1</v>
      </c>
      <c r="F102" s="11" t="s">
        <v>2</v>
      </c>
      <c r="G102" s="68" t="s">
        <v>213</v>
      </c>
      <c r="H102" s="10">
        <v>540</v>
      </c>
      <c r="I102" s="14">
        <v>4000</v>
      </c>
      <c r="J102" s="14">
        <v>0</v>
      </c>
      <c r="K102" s="14">
        <v>0</v>
      </c>
      <c r="L102" s="14">
        <f>1662.37468+2276.64+259+440+200</f>
        <v>4838.0146800000002</v>
      </c>
      <c r="M102" s="14">
        <v>0</v>
      </c>
      <c r="N102" s="14">
        <v>0</v>
      </c>
      <c r="O102" s="14">
        <f t="shared" si="46"/>
        <v>8838.0146800000002</v>
      </c>
      <c r="P102" s="14">
        <f t="shared" si="47"/>
        <v>0</v>
      </c>
      <c r="Q102" s="14">
        <f t="shared" si="48"/>
        <v>0</v>
      </c>
    </row>
    <row r="103" spans="1:17" ht="22.5" x14ac:dyDescent="0.2">
      <c r="A103" s="196" t="s">
        <v>32</v>
      </c>
      <c r="B103" s="67">
        <v>24</v>
      </c>
      <c r="C103" s="60">
        <v>502</v>
      </c>
      <c r="D103" s="11" t="s">
        <v>31</v>
      </c>
      <c r="E103" s="12" t="s">
        <v>3</v>
      </c>
      <c r="F103" s="11" t="s">
        <v>2</v>
      </c>
      <c r="G103" s="68" t="s">
        <v>9</v>
      </c>
      <c r="H103" s="10"/>
      <c r="I103" s="14"/>
      <c r="J103" s="14"/>
      <c r="K103" s="14"/>
      <c r="L103" s="14">
        <f>L104</f>
        <v>237.7944</v>
      </c>
      <c r="M103" s="14"/>
      <c r="N103" s="14"/>
      <c r="O103" s="14">
        <f t="shared" ref="O103:O106" si="68">I103+L103</f>
        <v>237.7944</v>
      </c>
      <c r="P103" s="14">
        <f t="shared" ref="P103:P106" si="69">J103+M103</f>
        <v>0</v>
      </c>
      <c r="Q103" s="14">
        <f t="shared" ref="Q103:Q106" si="70">K103+N103</f>
        <v>0</v>
      </c>
    </row>
    <row r="104" spans="1:17" ht="22.5" x14ac:dyDescent="0.2">
      <c r="A104" s="196" t="s">
        <v>32</v>
      </c>
      <c r="B104" s="67">
        <v>24</v>
      </c>
      <c r="C104" s="60">
        <v>502</v>
      </c>
      <c r="D104" s="11" t="s">
        <v>31</v>
      </c>
      <c r="E104" s="12" t="s">
        <v>3</v>
      </c>
      <c r="F104" s="11" t="s">
        <v>2</v>
      </c>
      <c r="G104" s="68" t="s">
        <v>30</v>
      </c>
      <c r="H104" s="10"/>
      <c r="I104" s="14"/>
      <c r="J104" s="14"/>
      <c r="K104" s="14"/>
      <c r="L104" s="14">
        <f>L105</f>
        <v>237.7944</v>
      </c>
      <c r="M104" s="14"/>
      <c r="N104" s="14"/>
      <c r="O104" s="14">
        <f t="shared" si="68"/>
        <v>237.7944</v>
      </c>
      <c r="P104" s="14">
        <f t="shared" si="69"/>
        <v>0</v>
      </c>
      <c r="Q104" s="14">
        <f t="shared" si="70"/>
        <v>0</v>
      </c>
    </row>
    <row r="105" spans="1:17" ht="22.5" x14ac:dyDescent="0.2">
      <c r="A105" s="65" t="s">
        <v>14</v>
      </c>
      <c r="B105" s="67">
        <v>24</v>
      </c>
      <c r="C105" s="60">
        <v>502</v>
      </c>
      <c r="D105" s="11" t="s">
        <v>31</v>
      </c>
      <c r="E105" s="12" t="s">
        <v>3</v>
      </c>
      <c r="F105" s="11" t="s">
        <v>2</v>
      </c>
      <c r="G105" s="68" t="s">
        <v>30</v>
      </c>
      <c r="H105" s="10">
        <v>200</v>
      </c>
      <c r="I105" s="14"/>
      <c r="J105" s="14"/>
      <c r="K105" s="14"/>
      <c r="L105" s="14">
        <f>L106</f>
        <v>237.7944</v>
      </c>
      <c r="M105" s="14"/>
      <c r="N105" s="14"/>
      <c r="O105" s="14">
        <f t="shared" si="68"/>
        <v>237.7944</v>
      </c>
      <c r="P105" s="14">
        <f t="shared" si="69"/>
        <v>0</v>
      </c>
      <c r="Q105" s="14">
        <f t="shared" si="70"/>
        <v>0</v>
      </c>
    </row>
    <row r="106" spans="1:17" ht="22.5" x14ac:dyDescent="0.2">
      <c r="A106" s="65" t="s">
        <v>13</v>
      </c>
      <c r="B106" s="67">
        <v>24</v>
      </c>
      <c r="C106" s="60">
        <v>502</v>
      </c>
      <c r="D106" s="11" t="s">
        <v>31</v>
      </c>
      <c r="E106" s="12" t="s">
        <v>3</v>
      </c>
      <c r="F106" s="11" t="s">
        <v>2</v>
      </c>
      <c r="G106" s="68" t="s">
        <v>30</v>
      </c>
      <c r="H106" s="10">
        <v>240</v>
      </c>
      <c r="I106" s="14"/>
      <c r="J106" s="14"/>
      <c r="K106" s="14"/>
      <c r="L106" s="14">
        <v>237.7944</v>
      </c>
      <c r="M106" s="14"/>
      <c r="N106" s="14"/>
      <c r="O106" s="14">
        <f t="shared" si="68"/>
        <v>237.7944</v>
      </c>
      <c r="P106" s="14">
        <f t="shared" si="69"/>
        <v>0</v>
      </c>
      <c r="Q106" s="14">
        <f t="shared" si="70"/>
        <v>0</v>
      </c>
    </row>
    <row r="107" spans="1:17" x14ac:dyDescent="0.2">
      <c r="A107" s="65" t="s">
        <v>306</v>
      </c>
      <c r="B107" s="67">
        <v>24</v>
      </c>
      <c r="C107" s="60">
        <v>503</v>
      </c>
      <c r="D107" s="11"/>
      <c r="E107" s="12"/>
      <c r="F107" s="11"/>
      <c r="G107" s="68"/>
      <c r="H107" s="10"/>
      <c r="I107" s="14">
        <f>I108</f>
        <v>1000</v>
      </c>
      <c r="J107" s="14">
        <f t="shared" ref="J107:K107" si="71">J108</f>
        <v>0</v>
      </c>
      <c r="K107" s="14">
        <f t="shared" si="71"/>
        <v>0</v>
      </c>
      <c r="L107" s="14"/>
      <c r="M107" s="14"/>
      <c r="N107" s="14"/>
      <c r="O107" s="14">
        <f t="shared" si="46"/>
        <v>1000</v>
      </c>
      <c r="P107" s="14">
        <f t="shared" si="47"/>
        <v>0</v>
      </c>
      <c r="Q107" s="14">
        <f t="shared" si="48"/>
        <v>0</v>
      </c>
    </row>
    <row r="108" spans="1:17" ht="45" x14ac:dyDescent="0.2">
      <c r="A108" s="86" t="s">
        <v>269</v>
      </c>
      <c r="B108" s="67">
        <v>24</v>
      </c>
      <c r="C108" s="60">
        <v>503</v>
      </c>
      <c r="D108" s="11">
        <v>2</v>
      </c>
      <c r="E108" s="12">
        <v>0</v>
      </c>
      <c r="F108" s="11">
        <v>0</v>
      </c>
      <c r="G108" s="68">
        <v>0</v>
      </c>
      <c r="H108" s="10"/>
      <c r="I108" s="14">
        <f>I109</f>
        <v>1000</v>
      </c>
      <c r="J108" s="14">
        <f t="shared" ref="J108:K108" si="72">J109</f>
        <v>0</v>
      </c>
      <c r="K108" s="14">
        <f t="shared" si="72"/>
        <v>0</v>
      </c>
      <c r="L108" s="14"/>
      <c r="M108" s="14"/>
      <c r="N108" s="14"/>
      <c r="O108" s="14">
        <f t="shared" si="46"/>
        <v>1000</v>
      </c>
      <c r="P108" s="14">
        <f t="shared" si="47"/>
        <v>0</v>
      </c>
      <c r="Q108" s="14">
        <f t="shared" si="48"/>
        <v>0</v>
      </c>
    </row>
    <row r="109" spans="1:17" ht="22.5" x14ac:dyDescent="0.2">
      <c r="A109" s="87" t="s">
        <v>307</v>
      </c>
      <c r="B109" s="67">
        <v>24</v>
      </c>
      <c r="C109" s="60">
        <v>503</v>
      </c>
      <c r="D109" s="11" t="s">
        <v>160</v>
      </c>
      <c r="E109" s="12">
        <v>2</v>
      </c>
      <c r="F109" s="11">
        <v>0</v>
      </c>
      <c r="G109" s="68">
        <v>0</v>
      </c>
      <c r="H109" s="10"/>
      <c r="I109" s="14">
        <f>I110</f>
        <v>1000</v>
      </c>
      <c r="J109" s="14">
        <f t="shared" ref="J109:K109" si="73">J110</f>
        <v>0</v>
      </c>
      <c r="K109" s="14">
        <f t="shared" si="73"/>
        <v>0</v>
      </c>
      <c r="L109" s="14"/>
      <c r="M109" s="14"/>
      <c r="N109" s="14"/>
      <c r="O109" s="14">
        <f t="shared" si="46"/>
        <v>1000</v>
      </c>
      <c r="P109" s="14">
        <f t="shared" si="47"/>
        <v>0</v>
      </c>
      <c r="Q109" s="14">
        <f t="shared" si="48"/>
        <v>0</v>
      </c>
    </row>
    <row r="110" spans="1:17" ht="33.75" x14ac:dyDescent="0.2">
      <c r="A110" s="65" t="s">
        <v>365</v>
      </c>
      <c r="B110" s="67">
        <v>24</v>
      </c>
      <c r="C110" s="60">
        <v>503</v>
      </c>
      <c r="D110" s="11" t="s">
        <v>160</v>
      </c>
      <c r="E110" s="12">
        <v>2</v>
      </c>
      <c r="F110" s="11" t="s">
        <v>2</v>
      </c>
      <c r="G110" s="68">
        <v>81640</v>
      </c>
      <c r="H110" s="10"/>
      <c r="I110" s="14">
        <f t="shared" ref="I110:K111" si="74">I111</f>
        <v>1000</v>
      </c>
      <c r="J110" s="14">
        <f t="shared" si="74"/>
        <v>0</v>
      </c>
      <c r="K110" s="14">
        <f t="shared" si="74"/>
        <v>0</v>
      </c>
      <c r="L110" s="14"/>
      <c r="M110" s="14"/>
      <c r="N110" s="14"/>
      <c r="O110" s="14">
        <f t="shared" si="46"/>
        <v>1000</v>
      </c>
      <c r="P110" s="14">
        <f t="shared" si="47"/>
        <v>0</v>
      </c>
      <c r="Q110" s="14">
        <f t="shared" si="48"/>
        <v>0</v>
      </c>
    </row>
    <row r="111" spans="1:17" ht="22.5" x14ac:dyDescent="0.2">
      <c r="A111" s="65" t="s">
        <v>14</v>
      </c>
      <c r="B111" s="67">
        <v>24</v>
      </c>
      <c r="C111" s="60">
        <v>503</v>
      </c>
      <c r="D111" s="11" t="s">
        <v>160</v>
      </c>
      <c r="E111" s="12">
        <v>2</v>
      </c>
      <c r="F111" s="11" t="s">
        <v>2</v>
      </c>
      <c r="G111" s="68">
        <v>81640</v>
      </c>
      <c r="H111" s="10">
        <v>200</v>
      </c>
      <c r="I111" s="14">
        <f t="shared" si="74"/>
        <v>1000</v>
      </c>
      <c r="J111" s="14">
        <f t="shared" si="74"/>
        <v>0</v>
      </c>
      <c r="K111" s="14">
        <f t="shared" si="74"/>
        <v>0</v>
      </c>
      <c r="L111" s="14"/>
      <c r="M111" s="14"/>
      <c r="N111" s="14"/>
      <c r="O111" s="14">
        <f t="shared" si="46"/>
        <v>1000</v>
      </c>
      <c r="P111" s="14">
        <f t="shared" si="47"/>
        <v>0</v>
      </c>
      <c r="Q111" s="14">
        <f t="shared" si="48"/>
        <v>0</v>
      </c>
    </row>
    <row r="112" spans="1:17" ht="22.5" x14ac:dyDescent="0.2">
      <c r="A112" s="65" t="s">
        <v>13</v>
      </c>
      <c r="B112" s="67">
        <v>24</v>
      </c>
      <c r="C112" s="60">
        <v>503</v>
      </c>
      <c r="D112" s="11" t="s">
        <v>160</v>
      </c>
      <c r="E112" s="12">
        <v>2</v>
      </c>
      <c r="F112" s="11" t="s">
        <v>2</v>
      </c>
      <c r="G112" s="68">
        <v>81640</v>
      </c>
      <c r="H112" s="10">
        <v>240</v>
      </c>
      <c r="I112" s="14">
        <v>1000</v>
      </c>
      <c r="J112" s="14">
        <v>0</v>
      </c>
      <c r="K112" s="14">
        <v>0</v>
      </c>
      <c r="L112" s="14"/>
      <c r="M112" s="14"/>
      <c r="N112" s="14"/>
      <c r="O112" s="14">
        <f t="shared" si="46"/>
        <v>1000</v>
      </c>
      <c r="P112" s="14">
        <f t="shared" si="47"/>
        <v>0</v>
      </c>
      <c r="Q112" s="14">
        <f t="shared" si="48"/>
        <v>0</v>
      </c>
    </row>
    <row r="113" spans="1:17" ht="22.5" x14ac:dyDescent="0.2">
      <c r="A113" s="65" t="s">
        <v>212</v>
      </c>
      <c r="B113" s="67">
        <v>24</v>
      </c>
      <c r="C113" s="60">
        <v>505</v>
      </c>
      <c r="D113" s="11" t="s">
        <v>7</v>
      </c>
      <c r="E113" s="12" t="s">
        <v>7</v>
      </c>
      <c r="F113" s="11" t="s">
        <v>7</v>
      </c>
      <c r="G113" s="68" t="s">
        <v>7</v>
      </c>
      <c r="H113" s="10" t="s">
        <v>7</v>
      </c>
      <c r="I113" s="14">
        <f>I114</f>
        <v>7950.2</v>
      </c>
      <c r="J113" s="14">
        <f t="shared" ref="J113:K113" si="75">J114</f>
        <v>8023.2</v>
      </c>
      <c r="K113" s="14">
        <f t="shared" si="75"/>
        <v>8318.9</v>
      </c>
      <c r="L113" s="14">
        <f>L114</f>
        <v>34954.342099999994</v>
      </c>
      <c r="M113" s="14">
        <f t="shared" ref="M113:N113" si="76">M114</f>
        <v>54602.459610000005</v>
      </c>
      <c r="N113" s="14">
        <f t="shared" si="76"/>
        <v>0</v>
      </c>
      <c r="O113" s="14">
        <f t="shared" si="46"/>
        <v>42904.542099999991</v>
      </c>
      <c r="P113" s="14">
        <f t="shared" si="47"/>
        <v>62625.659610000002</v>
      </c>
      <c r="Q113" s="14">
        <f t="shared" si="48"/>
        <v>8318.9</v>
      </c>
    </row>
    <row r="114" spans="1:17" ht="45" customHeight="1" x14ac:dyDescent="0.2">
      <c r="A114" s="86" t="s">
        <v>269</v>
      </c>
      <c r="B114" s="67">
        <v>24</v>
      </c>
      <c r="C114" s="60">
        <v>505</v>
      </c>
      <c r="D114" s="11" t="s">
        <v>160</v>
      </c>
      <c r="E114" s="12" t="s">
        <v>3</v>
      </c>
      <c r="F114" s="11" t="s">
        <v>2</v>
      </c>
      <c r="G114" s="68" t="s">
        <v>9</v>
      </c>
      <c r="H114" s="10" t="s">
        <v>7</v>
      </c>
      <c r="I114" s="14">
        <f>I115+I127</f>
        <v>7950.2</v>
      </c>
      <c r="J114" s="14">
        <f>J115+J127</f>
        <v>8023.2</v>
      </c>
      <c r="K114" s="14">
        <f>K115+K127</f>
        <v>8318.9</v>
      </c>
      <c r="L114" s="14">
        <f>L115+L127</f>
        <v>34954.342099999994</v>
      </c>
      <c r="M114" s="14">
        <f t="shared" ref="M114:N114" si="77">M115+M127</f>
        <v>54602.459610000005</v>
      </c>
      <c r="N114" s="14">
        <f t="shared" si="77"/>
        <v>0</v>
      </c>
      <c r="O114" s="14">
        <f t="shared" si="46"/>
        <v>42904.542099999991</v>
      </c>
      <c r="P114" s="14">
        <f t="shared" si="47"/>
        <v>62625.659610000002</v>
      </c>
      <c r="Q114" s="14">
        <f t="shared" si="48"/>
        <v>8318.9</v>
      </c>
    </row>
    <row r="115" spans="1:17" ht="43.15" customHeight="1" x14ac:dyDescent="0.2">
      <c r="A115" s="86" t="s">
        <v>292</v>
      </c>
      <c r="B115" s="67">
        <v>24</v>
      </c>
      <c r="C115" s="60">
        <v>505</v>
      </c>
      <c r="D115" s="11" t="s">
        <v>160</v>
      </c>
      <c r="E115" s="12">
        <v>1</v>
      </c>
      <c r="F115" s="11" t="s">
        <v>2</v>
      </c>
      <c r="G115" s="68">
        <v>0</v>
      </c>
      <c r="H115" s="10"/>
      <c r="I115" s="14">
        <f>I116</f>
        <v>7870.2</v>
      </c>
      <c r="J115" s="14">
        <f t="shared" ref="J115:K115" si="78">J116</f>
        <v>7943.2</v>
      </c>
      <c r="K115" s="14">
        <f t="shared" si="78"/>
        <v>8238.9</v>
      </c>
      <c r="L115" s="14">
        <f>L123</f>
        <v>34954.342099999994</v>
      </c>
      <c r="M115" s="14">
        <f t="shared" ref="M115:N115" si="79">M123</f>
        <v>54602.459610000005</v>
      </c>
      <c r="N115" s="14">
        <f t="shared" si="79"/>
        <v>0</v>
      </c>
      <c r="O115" s="14">
        <f t="shared" si="46"/>
        <v>42824.542099999991</v>
      </c>
      <c r="P115" s="14">
        <f t="shared" si="47"/>
        <v>62545.659610000002</v>
      </c>
      <c r="Q115" s="14">
        <f t="shared" si="48"/>
        <v>8238.9</v>
      </c>
    </row>
    <row r="116" spans="1:17" ht="27.6" customHeight="1" x14ac:dyDescent="0.2">
      <c r="A116" s="65" t="s">
        <v>15</v>
      </c>
      <c r="B116" s="67">
        <v>24</v>
      </c>
      <c r="C116" s="60">
        <v>505</v>
      </c>
      <c r="D116" s="11" t="s">
        <v>160</v>
      </c>
      <c r="E116" s="12">
        <v>1</v>
      </c>
      <c r="F116" s="11" t="s">
        <v>2</v>
      </c>
      <c r="G116" s="68" t="s">
        <v>11</v>
      </c>
      <c r="H116" s="10" t="s">
        <v>7</v>
      </c>
      <c r="I116" s="14">
        <f>I117+I119+I121</f>
        <v>7870.2</v>
      </c>
      <c r="J116" s="14">
        <f t="shared" ref="J116:K116" si="80">J117+J119+J121</f>
        <v>7943.2</v>
      </c>
      <c r="K116" s="14">
        <f t="shared" si="80"/>
        <v>8238.9</v>
      </c>
      <c r="L116" s="14"/>
      <c r="M116" s="14"/>
      <c r="N116" s="14"/>
      <c r="O116" s="14">
        <f t="shared" si="46"/>
        <v>7870.2</v>
      </c>
      <c r="P116" s="14">
        <f t="shared" si="47"/>
        <v>7943.2</v>
      </c>
      <c r="Q116" s="14">
        <f t="shared" si="48"/>
        <v>8238.9</v>
      </c>
    </row>
    <row r="117" spans="1:17" ht="45" x14ac:dyDescent="0.2">
      <c r="A117" s="65" t="s">
        <v>6</v>
      </c>
      <c r="B117" s="67">
        <v>24</v>
      </c>
      <c r="C117" s="60">
        <v>505</v>
      </c>
      <c r="D117" s="11" t="s">
        <v>160</v>
      </c>
      <c r="E117" s="12">
        <v>1</v>
      </c>
      <c r="F117" s="11" t="s">
        <v>2</v>
      </c>
      <c r="G117" s="68" t="s">
        <v>11</v>
      </c>
      <c r="H117" s="10">
        <v>100</v>
      </c>
      <c r="I117" s="14">
        <f>I118</f>
        <v>7681.5</v>
      </c>
      <c r="J117" s="14">
        <f t="shared" ref="J117:K117" si="81">J118</f>
        <v>7755</v>
      </c>
      <c r="K117" s="14">
        <f t="shared" si="81"/>
        <v>8050</v>
      </c>
      <c r="L117" s="14"/>
      <c r="M117" s="14"/>
      <c r="N117" s="14"/>
      <c r="O117" s="14">
        <f t="shared" si="46"/>
        <v>7681.5</v>
      </c>
      <c r="P117" s="14">
        <f t="shared" si="47"/>
        <v>7755</v>
      </c>
      <c r="Q117" s="14">
        <f t="shared" si="48"/>
        <v>8050</v>
      </c>
    </row>
    <row r="118" spans="1:17" ht="22.5" x14ac:dyDescent="0.2">
      <c r="A118" s="65" t="s">
        <v>5</v>
      </c>
      <c r="B118" s="67">
        <v>24</v>
      </c>
      <c r="C118" s="60">
        <v>505</v>
      </c>
      <c r="D118" s="11" t="s">
        <v>160</v>
      </c>
      <c r="E118" s="12">
        <v>1</v>
      </c>
      <c r="F118" s="11" t="s">
        <v>2</v>
      </c>
      <c r="G118" s="68" t="s">
        <v>11</v>
      </c>
      <c r="H118" s="10">
        <v>120</v>
      </c>
      <c r="I118" s="14">
        <v>7681.5</v>
      </c>
      <c r="J118" s="14">
        <v>7755</v>
      </c>
      <c r="K118" s="14">
        <v>8050</v>
      </c>
      <c r="L118" s="14"/>
      <c r="M118" s="14"/>
      <c r="N118" s="14"/>
      <c r="O118" s="14">
        <f t="shared" si="46"/>
        <v>7681.5</v>
      </c>
      <c r="P118" s="14">
        <f t="shared" si="47"/>
        <v>7755</v>
      </c>
      <c r="Q118" s="14">
        <f t="shared" si="48"/>
        <v>8050</v>
      </c>
    </row>
    <row r="119" spans="1:17" ht="22.5" x14ac:dyDescent="0.2">
      <c r="A119" s="65" t="s">
        <v>14</v>
      </c>
      <c r="B119" s="67">
        <v>24</v>
      </c>
      <c r="C119" s="60">
        <v>505</v>
      </c>
      <c r="D119" s="11" t="s">
        <v>160</v>
      </c>
      <c r="E119" s="12">
        <v>1</v>
      </c>
      <c r="F119" s="11" t="s">
        <v>2</v>
      </c>
      <c r="G119" s="68" t="s">
        <v>11</v>
      </c>
      <c r="H119" s="10">
        <v>200</v>
      </c>
      <c r="I119" s="14">
        <f>I120</f>
        <v>169.7</v>
      </c>
      <c r="J119" s="14">
        <f t="shared" ref="J119:K119" si="82">J120</f>
        <v>169.2</v>
      </c>
      <c r="K119" s="14">
        <f t="shared" si="82"/>
        <v>169.9</v>
      </c>
      <c r="L119" s="14"/>
      <c r="M119" s="14"/>
      <c r="N119" s="14"/>
      <c r="O119" s="14">
        <f t="shared" si="46"/>
        <v>169.7</v>
      </c>
      <c r="P119" s="14">
        <f t="shared" si="47"/>
        <v>169.2</v>
      </c>
      <c r="Q119" s="14">
        <f t="shared" si="48"/>
        <v>169.9</v>
      </c>
    </row>
    <row r="120" spans="1:17" ht="22.5" x14ac:dyDescent="0.2">
      <c r="A120" s="65" t="s">
        <v>13</v>
      </c>
      <c r="B120" s="67">
        <v>24</v>
      </c>
      <c r="C120" s="60">
        <v>505</v>
      </c>
      <c r="D120" s="11" t="s">
        <v>160</v>
      </c>
      <c r="E120" s="12">
        <v>1</v>
      </c>
      <c r="F120" s="11" t="s">
        <v>2</v>
      </c>
      <c r="G120" s="68" t="s">
        <v>11</v>
      </c>
      <c r="H120" s="10">
        <v>240</v>
      </c>
      <c r="I120" s="14">
        <v>169.7</v>
      </c>
      <c r="J120" s="14">
        <v>169.2</v>
      </c>
      <c r="K120" s="14">
        <v>169.9</v>
      </c>
      <c r="L120" s="14"/>
      <c r="M120" s="14"/>
      <c r="N120" s="14"/>
      <c r="O120" s="14">
        <f t="shared" si="46"/>
        <v>169.7</v>
      </c>
      <c r="P120" s="14">
        <f t="shared" si="47"/>
        <v>169.2</v>
      </c>
      <c r="Q120" s="14">
        <f t="shared" si="48"/>
        <v>169.9</v>
      </c>
    </row>
    <row r="121" spans="1:17" x14ac:dyDescent="0.2">
      <c r="A121" s="65" t="s">
        <v>71</v>
      </c>
      <c r="B121" s="67">
        <v>24</v>
      </c>
      <c r="C121" s="60">
        <v>505</v>
      </c>
      <c r="D121" s="11" t="s">
        <v>160</v>
      </c>
      <c r="E121" s="12">
        <v>1</v>
      </c>
      <c r="F121" s="11" t="s">
        <v>2</v>
      </c>
      <c r="G121" s="68" t="s">
        <v>11</v>
      </c>
      <c r="H121" s="10">
        <v>800</v>
      </c>
      <c r="I121" s="14">
        <f>I122</f>
        <v>19</v>
      </c>
      <c r="J121" s="14">
        <f t="shared" ref="J121:K121" si="83">J122</f>
        <v>19</v>
      </c>
      <c r="K121" s="14">
        <f t="shared" si="83"/>
        <v>19</v>
      </c>
      <c r="L121" s="14"/>
      <c r="M121" s="14"/>
      <c r="N121" s="14"/>
      <c r="O121" s="14">
        <f t="shared" si="46"/>
        <v>19</v>
      </c>
      <c r="P121" s="14">
        <f t="shared" si="47"/>
        <v>19</v>
      </c>
      <c r="Q121" s="14">
        <f t="shared" si="48"/>
        <v>19</v>
      </c>
    </row>
    <row r="122" spans="1:17" x14ac:dyDescent="0.2">
      <c r="A122" s="65" t="s">
        <v>70</v>
      </c>
      <c r="B122" s="67">
        <v>24</v>
      </c>
      <c r="C122" s="60">
        <v>505</v>
      </c>
      <c r="D122" s="11" t="s">
        <v>160</v>
      </c>
      <c r="E122" s="12">
        <v>1</v>
      </c>
      <c r="F122" s="11" t="s">
        <v>2</v>
      </c>
      <c r="G122" s="68" t="s">
        <v>11</v>
      </c>
      <c r="H122" s="10">
        <v>850</v>
      </c>
      <c r="I122" s="14">
        <v>19</v>
      </c>
      <c r="J122" s="14">
        <v>19</v>
      </c>
      <c r="K122" s="14">
        <v>19</v>
      </c>
      <c r="L122" s="14"/>
      <c r="M122" s="14"/>
      <c r="N122" s="14"/>
      <c r="O122" s="14">
        <f t="shared" si="46"/>
        <v>19</v>
      </c>
      <c r="P122" s="14">
        <f t="shared" si="47"/>
        <v>19</v>
      </c>
      <c r="Q122" s="14">
        <f t="shared" si="48"/>
        <v>19</v>
      </c>
    </row>
    <row r="123" spans="1:17" x14ac:dyDescent="0.2">
      <c r="A123" s="65" t="s">
        <v>388</v>
      </c>
      <c r="B123" s="67">
        <v>24</v>
      </c>
      <c r="C123" s="60">
        <v>505</v>
      </c>
      <c r="D123" s="11">
        <v>2</v>
      </c>
      <c r="E123" s="12">
        <v>1</v>
      </c>
      <c r="F123" s="11" t="s">
        <v>387</v>
      </c>
      <c r="G123" s="68">
        <v>0</v>
      </c>
      <c r="H123" s="10"/>
      <c r="I123" s="14"/>
      <c r="J123" s="14"/>
      <c r="K123" s="14"/>
      <c r="L123" s="14">
        <f t="shared" ref="L123:M125" si="84">L124</f>
        <v>34954.342099999994</v>
      </c>
      <c r="M123" s="14">
        <f t="shared" si="84"/>
        <v>54602.459610000005</v>
      </c>
      <c r="N123" s="14"/>
      <c r="O123" s="14">
        <f>I123+L123</f>
        <v>34954.342099999994</v>
      </c>
      <c r="P123" s="14">
        <f t="shared" si="47"/>
        <v>54602.459610000005</v>
      </c>
      <c r="Q123" s="14">
        <f t="shared" si="48"/>
        <v>0</v>
      </c>
    </row>
    <row r="124" spans="1:17" ht="22.5" x14ac:dyDescent="0.2">
      <c r="A124" s="65" t="s">
        <v>389</v>
      </c>
      <c r="B124" s="67">
        <v>24</v>
      </c>
      <c r="C124" s="60">
        <v>505</v>
      </c>
      <c r="D124" s="11">
        <v>2</v>
      </c>
      <c r="E124" s="12">
        <v>1</v>
      </c>
      <c r="F124" s="11" t="s">
        <v>387</v>
      </c>
      <c r="G124" s="68">
        <v>52430</v>
      </c>
      <c r="H124" s="10"/>
      <c r="I124" s="14"/>
      <c r="J124" s="14"/>
      <c r="K124" s="14"/>
      <c r="L124" s="14">
        <f t="shared" si="84"/>
        <v>34954.342099999994</v>
      </c>
      <c r="M124" s="14">
        <f t="shared" si="84"/>
        <v>54602.459610000005</v>
      </c>
      <c r="N124" s="14"/>
      <c r="O124" s="14">
        <f t="shared" ref="O124:O126" si="85">I124+L124</f>
        <v>34954.342099999994</v>
      </c>
      <c r="P124" s="14">
        <f t="shared" ref="P124:P126" si="86">J124+M124</f>
        <v>54602.459610000005</v>
      </c>
      <c r="Q124" s="14">
        <f t="shared" ref="Q124:Q126" si="87">K124+N124</f>
        <v>0</v>
      </c>
    </row>
    <row r="125" spans="1:17" ht="22.5" x14ac:dyDescent="0.2">
      <c r="A125" s="65" t="s">
        <v>99</v>
      </c>
      <c r="B125" s="67">
        <v>24</v>
      </c>
      <c r="C125" s="60">
        <v>505</v>
      </c>
      <c r="D125" s="11">
        <v>2</v>
      </c>
      <c r="E125" s="12">
        <v>1</v>
      </c>
      <c r="F125" s="11" t="s">
        <v>387</v>
      </c>
      <c r="G125" s="68">
        <v>52430</v>
      </c>
      <c r="H125" s="10">
        <v>400</v>
      </c>
      <c r="I125" s="14"/>
      <c r="J125" s="14"/>
      <c r="K125" s="14"/>
      <c r="L125" s="14">
        <f t="shared" si="84"/>
        <v>34954.342099999994</v>
      </c>
      <c r="M125" s="14">
        <f t="shared" si="84"/>
        <v>54602.459610000005</v>
      </c>
      <c r="N125" s="14"/>
      <c r="O125" s="14">
        <f t="shared" si="85"/>
        <v>34954.342099999994</v>
      </c>
      <c r="P125" s="14">
        <f t="shared" si="86"/>
        <v>54602.459610000005</v>
      </c>
      <c r="Q125" s="14">
        <f t="shared" si="87"/>
        <v>0</v>
      </c>
    </row>
    <row r="126" spans="1:17" x14ac:dyDescent="0.2">
      <c r="A126" s="65" t="s">
        <v>98</v>
      </c>
      <c r="B126" s="67">
        <v>24</v>
      </c>
      <c r="C126" s="60">
        <v>505</v>
      </c>
      <c r="D126" s="11">
        <v>2</v>
      </c>
      <c r="E126" s="12">
        <v>1</v>
      </c>
      <c r="F126" s="11" t="s">
        <v>387</v>
      </c>
      <c r="G126" s="68">
        <v>52430</v>
      </c>
      <c r="H126" s="10">
        <v>410</v>
      </c>
      <c r="I126" s="14"/>
      <c r="J126" s="14"/>
      <c r="K126" s="14"/>
      <c r="L126" s="14">
        <f>34919.38776+34.95434</f>
        <v>34954.342099999994</v>
      </c>
      <c r="M126" s="14">
        <f>54547.85715+54.60246</f>
        <v>54602.459610000005</v>
      </c>
      <c r="N126" s="14"/>
      <c r="O126" s="14">
        <f t="shared" si="85"/>
        <v>34954.342099999994</v>
      </c>
      <c r="P126" s="14">
        <f t="shared" si="86"/>
        <v>54602.459610000005</v>
      </c>
      <c r="Q126" s="14">
        <f t="shared" si="87"/>
        <v>0</v>
      </c>
    </row>
    <row r="127" spans="1:17" ht="22.5" x14ac:dyDescent="0.2">
      <c r="A127" s="86" t="s">
        <v>307</v>
      </c>
      <c r="B127" s="67">
        <v>24</v>
      </c>
      <c r="C127" s="60">
        <v>505</v>
      </c>
      <c r="D127" s="11" t="s">
        <v>160</v>
      </c>
      <c r="E127" s="12">
        <v>2</v>
      </c>
      <c r="F127" s="11" t="s">
        <v>2</v>
      </c>
      <c r="G127" s="68">
        <v>0</v>
      </c>
      <c r="H127" s="10"/>
      <c r="I127" s="14">
        <f>I128</f>
        <v>80</v>
      </c>
      <c r="J127" s="14">
        <f t="shared" ref="J127:K127" si="88">J128</f>
        <v>80</v>
      </c>
      <c r="K127" s="14">
        <f t="shared" si="88"/>
        <v>80</v>
      </c>
      <c r="L127" s="14"/>
      <c r="M127" s="14"/>
      <c r="N127" s="14"/>
      <c r="O127" s="14">
        <f t="shared" si="46"/>
        <v>80</v>
      </c>
      <c r="P127" s="14">
        <f t="shared" si="47"/>
        <v>80</v>
      </c>
      <c r="Q127" s="14">
        <f t="shared" si="48"/>
        <v>80</v>
      </c>
    </row>
    <row r="128" spans="1:17" ht="33.75" x14ac:dyDescent="0.2">
      <c r="A128" s="65" t="s">
        <v>211</v>
      </c>
      <c r="B128" s="67">
        <v>24</v>
      </c>
      <c r="C128" s="60">
        <v>505</v>
      </c>
      <c r="D128" s="11" t="s">
        <v>160</v>
      </c>
      <c r="E128" s="12">
        <v>2</v>
      </c>
      <c r="F128" s="11" t="s">
        <v>2</v>
      </c>
      <c r="G128" s="68" t="s">
        <v>210</v>
      </c>
      <c r="H128" s="10" t="s">
        <v>7</v>
      </c>
      <c r="I128" s="14">
        <f>I129</f>
        <v>80</v>
      </c>
      <c r="J128" s="14">
        <f t="shared" ref="J128:K128" si="89">J129</f>
        <v>80</v>
      </c>
      <c r="K128" s="14">
        <f t="shared" si="89"/>
        <v>80</v>
      </c>
      <c r="L128" s="14"/>
      <c r="M128" s="14"/>
      <c r="N128" s="14"/>
      <c r="O128" s="14">
        <f t="shared" si="46"/>
        <v>80</v>
      </c>
      <c r="P128" s="14">
        <f t="shared" si="47"/>
        <v>80</v>
      </c>
      <c r="Q128" s="14">
        <f t="shared" si="48"/>
        <v>80</v>
      </c>
    </row>
    <row r="129" spans="1:17" ht="22.5" x14ac:dyDescent="0.2">
      <c r="A129" s="65" t="s">
        <v>14</v>
      </c>
      <c r="B129" s="67">
        <v>24</v>
      </c>
      <c r="C129" s="60">
        <v>505</v>
      </c>
      <c r="D129" s="11" t="s">
        <v>160</v>
      </c>
      <c r="E129" s="12">
        <v>2</v>
      </c>
      <c r="F129" s="11" t="s">
        <v>2</v>
      </c>
      <c r="G129" s="68" t="s">
        <v>210</v>
      </c>
      <c r="H129" s="10">
        <v>200</v>
      </c>
      <c r="I129" s="14">
        <f>I130</f>
        <v>80</v>
      </c>
      <c r="J129" s="14">
        <f t="shared" ref="J129:K129" si="90">J130</f>
        <v>80</v>
      </c>
      <c r="K129" s="14">
        <f t="shared" si="90"/>
        <v>80</v>
      </c>
      <c r="L129" s="14"/>
      <c r="M129" s="14"/>
      <c r="N129" s="14"/>
      <c r="O129" s="14">
        <f t="shared" si="46"/>
        <v>80</v>
      </c>
      <c r="P129" s="14">
        <f t="shared" si="47"/>
        <v>80</v>
      </c>
      <c r="Q129" s="14">
        <f t="shared" si="48"/>
        <v>80</v>
      </c>
    </row>
    <row r="130" spans="1:17" ht="22.5" x14ac:dyDescent="0.2">
      <c r="A130" s="65" t="s">
        <v>13</v>
      </c>
      <c r="B130" s="67">
        <v>24</v>
      </c>
      <c r="C130" s="60">
        <v>505</v>
      </c>
      <c r="D130" s="11" t="s">
        <v>160</v>
      </c>
      <c r="E130" s="12">
        <v>2</v>
      </c>
      <c r="F130" s="11" t="s">
        <v>2</v>
      </c>
      <c r="G130" s="68" t="s">
        <v>210</v>
      </c>
      <c r="H130" s="10">
        <v>240</v>
      </c>
      <c r="I130" s="14">
        <v>80</v>
      </c>
      <c r="J130" s="14">
        <v>80</v>
      </c>
      <c r="K130" s="14">
        <v>80</v>
      </c>
      <c r="L130" s="14"/>
      <c r="M130" s="14"/>
      <c r="N130" s="14"/>
      <c r="O130" s="14">
        <f t="shared" si="46"/>
        <v>80</v>
      </c>
      <c r="P130" s="14">
        <f t="shared" si="47"/>
        <v>80</v>
      </c>
      <c r="Q130" s="14">
        <f t="shared" si="48"/>
        <v>80</v>
      </c>
    </row>
    <row r="131" spans="1:17" x14ac:dyDescent="0.2">
      <c r="A131" s="65" t="s">
        <v>337</v>
      </c>
      <c r="B131" s="67">
        <v>24</v>
      </c>
      <c r="C131" s="60">
        <v>600</v>
      </c>
      <c r="D131" s="11"/>
      <c r="E131" s="12"/>
      <c r="F131" s="11"/>
      <c r="G131" s="68"/>
      <c r="H131" s="10"/>
      <c r="I131" s="14">
        <f t="shared" ref="I131:I136" si="91">I132</f>
        <v>2947.8</v>
      </c>
      <c r="J131" s="14">
        <f t="shared" ref="J131:K131" si="92">J132</f>
        <v>2947.8</v>
      </c>
      <c r="K131" s="14">
        <f t="shared" si="92"/>
        <v>2947.8</v>
      </c>
      <c r="L131" s="14"/>
      <c r="M131" s="14"/>
      <c r="N131" s="14"/>
      <c r="O131" s="14">
        <f t="shared" si="46"/>
        <v>2947.8</v>
      </c>
      <c r="P131" s="14">
        <f t="shared" si="47"/>
        <v>2947.8</v>
      </c>
      <c r="Q131" s="14">
        <f t="shared" si="48"/>
        <v>2947.8</v>
      </c>
    </row>
    <row r="132" spans="1:17" x14ac:dyDescent="0.2">
      <c r="A132" s="65" t="s">
        <v>338</v>
      </c>
      <c r="B132" s="67">
        <v>24</v>
      </c>
      <c r="C132" s="60">
        <v>605</v>
      </c>
      <c r="D132" s="11"/>
      <c r="E132" s="12"/>
      <c r="F132" s="11"/>
      <c r="G132" s="68"/>
      <c r="H132" s="10"/>
      <c r="I132" s="14">
        <f t="shared" si="91"/>
        <v>2947.8</v>
      </c>
      <c r="J132" s="14">
        <f t="shared" ref="J132:K132" si="93">J133</f>
        <v>2947.8</v>
      </c>
      <c r="K132" s="14">
        <f t="shared" si="93"/>
        <v>2947.8</v>
      </c>
      <c r="L132" s="14"/>
      <c r="M132" s="14"/>
      <c r="N132" s="14"/>
      <c r="O132" s="14">
        <f t="shared" si="46"/>
        <v>2947.8</v>
      </c>
      <c r="P132" s="14">
        <f t="shared" si="47"/>
        <v>2947.8</v>
      </c>
      <c r="Q132" s="14">
        <f t="shared" si="48"/>
        <v>2947.8</v>
      </c>
    </row>
    <row r="133" spans="1:17" ht="45" x14ac:dyDescent="0.2">
      <c r="A133" s="86" t="s">
        <v>269</v>
      </c>
      <c r="B133" s="67">
        <v>24</v>
      </c>
      <c r="C133" s="60">
        <v>605</v>
      </c>
      <c r="D133" s="11">
        <v>2</v>
      </c>
      <c r="E133" s="12">
        <v>0</v>
      </c>
      <c r="F133" s="11">
        <v>0</v>
      </c>
      <c r="G133" s="68">
        <v>0</v>
      </c>
      <c r="H133" s="10"/>
      <c r="I133" s="14">
        <f t="shared" si="91"/>
        <v>2947.8</v>
      </c>
      <c r="J133" s="14">
        <f t="shared" ref="J133:K133" si="94">J134</f>
        <v>2947.8</v>
      </c>
      <c r="K133" s="14">
        <f t="shared" si="94"/>
        <v>2947.8</v>
      </c>
      <c r="L133" s="14"/>
      <c r="M133" s="14"/>
      <c r="N133" s="14"/>
      <c r="O133" s="14">
        <f t="shared" si="46"/>
        <v>2947.8</v>
      </c>
      <c r="P133" s="14">
        <f t="shared" si="47"/>
        <v>2947.8</v>
      </c>
      <c r="Q133" s="14">
        <f t="shared" si="48"/>
        <v>2947.8</v>
      </c>
    </row>
    <row r="134" spans="1:17" ht="22.5" x14ac:dyDescent="0.2">
      <c r="A134" s="87" t="s">
        <v>307</v>
      </c>
      <c r="B134" s="67">
        <v>24</v>
      </c>
      <c r="C134" s="60">
        <v>605</v>
      </c>
      <c r="D134" s="11">
        <v>2</v>
      </c>
      <c r="E134" s="12">
        <v>2</v>
      </c>
      <c r="F134" s="11">
        <v>0</v>
      </c>
      <c r="G134" s="68">
        <v>0</v>
      </c>
      <c r="H134" s="10"/>
      <c r="I134" s="14">
        <f t="shared" si="91"/>
        <v>2947.8</v>
      </c>
      <c r="J134" s="14">
        <f t="shared" ref="J134:K134" si="95">J135</f>
        <v>2947.8</v>
      </c>
      <c r="K134" s="14">
        <f t="shared" si="95"/>
        <v>2947.8</v>
      </c>
      <c r="L134" s="14"/>
      <c r="M134" s="14"/>
      <c r="N134" s="14"/>
      <c r="O134" s="14">
        <f t="shared" si="46"/>
        <v>2947.8</v>
      </c>
      <c r="P134" s="14">
        <f t="shared" si="47"/>
        <v>2947.8</v>
      </c>
      <c r="Q134" s="14">
        <f t="shared" si="48"/>
        <v>2947.8</v>
      </c>
    </row>
    <row r="135" spans="1:17" ht="33.75" x14ac:dyDescent="0.2">
      <c r="A135" s="88" t="s">
        <v>336</v>
      </c>
      <c r="B135" s="67">
        <v>24</v>
      </c>
      <c r="C135" s="60">
        <v>605</v>
      </c>
      <c r="D135" s="11">
        <v>2</v>
      </c>
      <c r="E135" s="12">
        <v>2</v>
      </c>
      <c r="F135" s="11">
        <v>0</v>
      </c>
      <c r="G135" s="68">
        <v>88470</v>
      </c>
      <c r="H135" s="10"/>
      <c r="I135" s="14">
        <f t="shared" si="91"/>
        <v>2947.8</v>
      </c>
      <c r="J135" s="14">
        <f t="shared" ref="J135:K135" si="96">J136</f>
        <v>2947.8</v>
      </c>
      <c r="K135" s="14">
        <f t="shared" si="96"/>
        <v>2947.8</v>
      </c>
      <c r="L135" s="14"/>
      <c r="M135" s="14"/>
      <c r="N135" s="14"/>
      <c r="O135" s="14">
        <f t="shared" si="46"/>
        <v>2947.8</v>
      </c>
      <c r="P135" s="14">
        <f t="shared" si="47"/>
        <v>2947.8</v>
      </c>
      <c r="Q135" s="14">
        <f t="shared" si="48"/>
        <v>2947.8</v>
      </c>
    </row>
    <row r="136" spans="1:17" x14ac:dyDescent="0.2">
      <c r="A136" s="88" t="s">
        <v>29</v>
      </c>
      <c r="B136" s="67">
        <v>24</v>
      </c>
      <c r="C136" s="60">
        <v>605</v>
      </c>
      <c r="D136" s="11">
        <v>2</v>
      </c>
      <c r="E136" s="12">
        <v>2</v>
      </c>
      <c r="F136" s="11">
        <v>0</v>
      </c>
      <c r="G136" s="68">
        <v>88470</v>
      </c>
      <c r="H136" s="10">
        <v>500</v>
      </c>
      <c r="I136" s="14">
        <f t="shared" si="91"/>
        <v>2947.8</v>
      </c>
      <c r="J136" s="14">
        <f t="shared" ref="J136:K136" si="97">J137</f>
        <v>2947.8</v>
      </c>
      <c r="K136" s="14">
        <f t="shared" si="97"/>
        <v>2947.8</v>
      </c>
      <c r="L136" s="14"/>
      <c r="M136" s="14"/>
      <c r="N136" s="14"/>
      <c r="O136" s="14">
        <f t="shared" si="46"/>
        <v>2947.8</v>
      </c>
      <c r="P136" s="14">
        <f t="shared" si="47"/>
        <v>2947.8</v>
      </c>
      <c r="Q136" s="14">
        <f t="shared" si="48"/>
        <v>2947.8</v>
      </c>
    </row>
    <row r="137" spans="1:17" x14ac:dyDescent="0.2">
      <c r="A137" s="88" t="s">
        <v>28</v>
      </c>
      <c r="B137" s="67">
        <v>24</v>
      </c>
      <c r="C137" s="60">
        <v>605</v>
      </c>
      <c r="D137" s="11">
        <v>2</v>
      </c>
      <c r="E137" s="12">
        <v>2</v>
      </c>
      <c r="F137" s="11">
        <v>0</v>
      </c>
      <c r="G137" s="68">
        <v>88470</v>
      </c>
      <c r="H137" s="10">
        <v>540</v>
      </c>
      <c r="I137" s="14">
        <v>2947.8</v>
      </c>
      <c r="J137" s="14">
        <v>2947.8</v>
      </c>
      <c r="K137" s="14">
        <v>2947.8</v>
      </c>
      <c r="L137" s="14"/>
      <c r="M137" s="14"/>
      <c r="N137" s="14"/>
      <c r="O137" s="14">
        <f t="shared" si="46"/>
        <v>2947.8</v>
      </c>
      <c r="P137" s="14">
        <f t="shared" si="47"/>
        <v>2947.8</v>
      </c>
      <c r="Q137" s="14">
        <f t="shared" si="48"/>
        <v>2947.8</v>
      </c>
    </row>
    <row r="138" spans="1:17" x14ac:dyDescent="0.2">
      <c r="A138" s="65" t="s">
        <v>61</v>
      </c>
      <c r="B138" s="67">
        <v>24</v>
      </c>
      <c r="C138" s="60">
        <v>700</v>
      </c>
      <c r="D138" s="11"/>
      <c r="E138" s="12" t="s">
        <v>7</v>
      </c>
      <c r="F138" s="11" t="s">
        <v>7</v>
      </c>
      <c r="G138" s="68" t="s">
        <v>7</v>
      </c>
      <c r="H138" s="10" t="s">
        <v>7</v>
      </c>
      <c r="I138" s="14">
        <f>I139+I144+I155</f>
        <v>52396.9</v>
      </c>
      <c r="J138" s="14">
        <f>J139+J144+J155</f>
        <v>166420.52000000002</v>
      </c>
      <c r="K138" s="14">
        <f>K139+K144+K155</f>
        <v>108184.9</v>
      </c>
      <c r="L138" s="14">
        <f>L139+L144</f>
        <v>4900</v>
      </c>
      <c r="M138" s="14">
        <f>M139+M144</f>
        <v>0</v>
      </c>
      <c r="N138" s="14">
        <f t="shared" ref="N138" si="98">N139+N144</f>
        <v>0</v>
      </c>
      <c r="O138" s="14">
        <f t="shared" si="46"/>
        <v>57296.9</v>
      </c>
      <c r="P138" s="14">
        <f t="shared" si="47"/>
        <v>166420.52000000002</v>
      </c>
      <c r="Q138" s="14">
        <f t="shared" si="48"/>
        <v>108184.9</v>
      </c>
    </row>
    <row r="139" spans="1:17" x14ac:dyDescent="0.2">
      <c r="A139" s="65" t="s">
        <v>187</v>
      </c>
      <c r="B139" s="67">
        <v>24</v>
      </c>
      <c r="C139" s="60">
        <v>701</v>
      </c>
      <c r="D139" s="11" t="s">
        <v>7</v>
      </c>
      <c r="E139" s="12" t="s">
        <v>7</v>
      </c>
      <c r="F139" s="11" t="s">
        <v>7</v>
      </c>
      <c r="G139" s="68" t="s">
        <v>7</v>
      </c>
      <c r="H139" s="10" t="s">
        <v>7</v>
      </c>
      <c r="I139" s="14">
        <f>I140</f>
        <v>52366.9</v>
      </c>
      <c r="J139" s="14">
        <f t="shared" ref="J139:K139" si="99">J140</f>
        <v>54571.5</v>
      </c>
      <c r="K139" s="14">
        <f t="shared" si="99"/>
        <v>0</v>
      </c>
      <c r="L139" s="14">
        <f>L140</f>
        <v>0</v>
      </c>
      <c r="M139" s="14">
        <f t="shared" ref="M139:N139" si="100">M140</f>
        <v>0</v>
      </c>
      <c r="N139" s="14">
        <f t="shared" si="100"/>
        <v>0</v>
      </c>
      <c r="O139" s="14">
        <f t="shared" si="46"/>
        <v>52366.9</v>
      </c>
      <c r="P139" s="14">
        <f t="shared" si="47"/>
        <v>54571.5</v>
      </c>
      <c r="Q139" s="14">
        <f t="shared" si="48"/>
        <v>0</v>
      </c>
    </row>
    <row r="140" spans="1:17" ht="49.5" customHeight="1" x14ac:dyDescent="0.2">
      <c r="A140" s="86" t="s">
        <v>273</v>
      </c>
      <c r="B140" s="67">
        <v>24</v>
      </c>
      <c r="C140" s="60">
        <v>701</v>
      </c>
      <c r="D140" s="11">
        <v>10</v>
      </c>
      <c r="E140" s="12" t="s">
        <v>3</v>
      </c>
      <c r="F140" s="11" t="s">
        <v>2</v>
      </c>
      <c r="G140" s="68" t="s">
        <v>9</v>
      </c>
      <c r="H140" s="10" t="s">
        <v>7</v>
      </c>
      <c r="I140" s="14">
        <f>I141+I147</f>
        <v>52366.9</v>
      </c>
      <c r="J140" s="14">
        <f t="shared" ref="J140:K140" si="101">J141</f>
        <v>54571.5</v>
      </c>
      <c r="K140" s="14">
        <f t="shared" si="101"/>
        <v>0</v>
      </c>
      <c r="L140" s="14"/>
      <c r="M140" s="14">
        <f>M141</f>
        <v>0</v>
      </c>
      <c r="N140" s="14"/>
      <c r="O140" s="14">
        <f t="shared" si="46"/>
        <v>52366.9</v>
      </c>
      <c r="P140" s="14">
        <f t="shared" si="47"/>
        <v>54571.5</v>
      </c>
      <c r="Q140" s="14">
        <f t="shared" si="48"/>
        <v>0</v>
      </c>
    </row>
    <row r="141" spans="1:17" ht="24.75" customHeight="1" x14ac:dyDescent="0.2">
      <c r="A141" s="100" t="s">
        <v>339</v>
      </c>
      <c r="B141" s="67">
        <v>24</v>
      </c>
      <c r="C141" s="60">
        <v>701</v>
      </c>
      <c r="D141" s="11">
        <v>10</v>
      </c>
      <c r="E141" s="12" t="s">
        <v>3</v>
      </c>
      <c r="F141" s="11" t="s">
        <v>2</v>
      </c>
      <c r="G141" s="68" t="s">
        <v>340</v>
      </c>
      <c r="H141" s="10"/>
      <c r="I141" s="14">
        <f>I142</f>
        <v>52366.9</v>
      </c>
      <c r="J141" s="14">
        <f t="shared" ref="J141:K142" si="102">J142</f>
        <v>54571.5</v>
      </c>
      <c r="K141" s="14">
        <f t="shared" si="102"/>
        <v>0</v>
      </c>
      <c r="L141" s="14"/>
      <c r="M141" s="14">
        <f>M142</f>
        <v>0</v>
      </c>
      <c r="N141" s="14"/>
      <c r="O141" s="14">
        <f t="shared" si="46"/>
        <v>52366.9</v>
      </c>
      <c r="P141" s="14">
        <f t="shared" si="47"/>
        <v>54571.5</v>
      </c>
      <c r="Q141" s="14">
        <f t="shared" si="48"/>
        <v>0</v>
      </c>
    </row>
    <row r="142" spans="1:17" ht="30" customHeight="1" x14ac:dyDescent="0.2">
      <c r="A142" s="65" t="s">
        <v>99</v>
      </c>
      <c r="B142" s="67">
        <v>24</v>
      </c>
      <c r="C142" s="60">
        <v>701</v>
      </c>
      <c r="D142" s="11">
        <v>10</v>
      </c>
      <c r="E142" s="12" t="s">
        <v>3</v>
      </c>
      <c r="F142" s="11" t="s">
        <v>2</v>
      </c>
      <c r="G142" s="68" t="s">
        <v>340</v>
      </c>
      <c r="H142" s="10">
        <v>400</v>
      </c>
      <c r="I142" s="14">
        <f>I143</f>
        <v>52366.9</v>
      </c>
      <c r="J142" s="14">
        <f t="shared" si="102"/>
        <v>54571.5</v>
      </c>
      <c r="K142" s="14">
        <f t="shared" si="102"/>
        <v>0</v>
      </c>
      <c r="L142" s="14"/>
      <c r="M142" s="14">
        <f>M143</f>
        <v>0</v>
      </c>
      <c r="N142" s="14"/>
      <c r="O142" s="14">
        <f t="shared" si="46"/>
        <v>52366.9</v>
      </c>
      <c r="P142" s="14">
        <f t="shared" si="47"/>
        <v>54571.5</v>
      </c>
      <c r="Q142" s="14">
        <f t="shared" si="48"/>
        <v>0</v>
      </c>
    </row>
    <row r="143" spans="1:17" ht="18" customHeight="1" x14ac:dyDescent="0.2">
      <c r="A143" s="65" t="s">
        <v>98</v>
      </c>
      <c r="B143" s="67">
        <v>24</v>
      </c>
      <c r="C143" s="60">
        <v>701</v>
      </c>
      <c r="D143" s="11">
        <v>10</v>
      </c>
      <c r="E143" s="12" t="s">
        <v>3</v>
      </c>
      <c r="F143" s="11" t="s">
        <v>2</v>
      </c>
      <c r="G143" s="68" t="s">
        <v>340</v>
      </c>
      <c r="H143" s="10">
        <v>410</v>
      </c>
      <c r="I143" s="14">
        <v>52366.9</v>
      </c>
      <c r="J143" s="14">
        <v>54571.5</v>
      </c>
      <c r="K143" s="14">
        <v>0</v>
      </c>
      <c r="L143" s="14"/>
      <c r="M143" s="14">
        <f>-0.04+0.04</f>
        <v>0</v>
      </c>
      <c r="N143" s="14"/>
      <c r="O143" s="14">
        <f t="shared" si="46"/>
        <v>52366.9</v>
      </c>
      <c r="P143" s="14">
        <f t="shared" si="47"/>
        <v>54571.5</v>
      </c>
      <c r="Q143" s="14">
        <f t="shared" si="48"/>
        <v>0</v>
      </c>
    </row>
    <row r="144" spans="1:17" ht="18" customHeight="1" x14ac:dyDescent="0.2">
      <c r="A144" s="65" t="s">
        <v>182</v>
      </c>
      <c r="B144" s="67">
        <v>24</v>
      </c>
      <c r="C144" s="60">
        <v>702</v>
      </c>
      <c r="D144" s="11"/>
      <c r="E144" s="12"/>
      <c r="F144" s="11"/>
      <c r="G144" s="68"/>
      <c r="H144" s="10"/>
      <c r="I144" s="14">
        <f t="shared" ref="I144:I149" si="103">I145</f>
        <v>0</v>
      </c>
      <c r="J144" s="14">
        <f t="shared" ref="J144:K144" si="104">J145</f>
        <v>111819.02</v>
      </c>
      <c r="K144" s="14">
        <f t="shared" si="104"/>
        <v>108154.9</v>
      </c>
      <c r="L144" s="14">
        <f>L145+L151</f>
        <v>4900</v>
      </c>
      <c r="M144" s="14">
        <f t="shared" ref="M144:N144" si="105">M145+M151</f>
        <v>0</v>
      </c>
      <c r="N144" s="14">
        <f t="shared" si="105"/>
        <v>0</v>
      </c>
      <c r="O144" s="14">
        <f t="shared" si="46"/>
        <v>4900</v>
      </c>
      <c r="P144" s="14">
        <f t="shared" si="47"/>
        <v>111819.02</v>
      </c>
      <c r="Q144" s="14">
        <f t="shared" si="48"/>
        <v>108154.9</v>
      </c>
    </row>
    <row r="145" spans="1:17" ht="51" customHeight="1" x14ac:dyDescent="0.2">
      <c r="A145" s="86" t="s">
        <v>269</v>
      </c>
      <c r="B145" s="67">
        <v>24</v>
      </c>
      <c r="C145" s="60">
        <v>702</v>
      </c>
      <c r="D145" s="11">
        <v>2</v>
      </c>
      <c r="E145" s="12">
        <v>0</v>
      </c>
      <c r="F145" s="11">
        <v>0</v>
      </c>
      <c r="G145" s="68">
        <v>0</v>
      </c>
      <c r="H145" s="10"/>
      <c r="I145" s="14">
        <f t="shared" si="103"/>
        <v>0</v>
      </c>
      <c r="J145" s="14">
        <f t="shared" ref="J145:K145" si="106">J146</f>
        <v>111819.02</v>
      </c>
      <c r="K145" s="14">
        <f t="shared" si="106"/>
        <v>108154.9</v>
      </c>
      <c r="L145" s="14"/>
      <c r="M145" s="14"/>
      <c r="N145" s="14"/>
      <c r="O145" s="14">
        <f t="shared" si="46"/>
        <v>0</v>
      </c>
      <c r="P145" s="14">
        <f t="shared" si="47"/>
        <v>111819.02</v>
      </c>
      <c r="Q145" s="14">
        <f t="shared" si="48"/>
        <v>108154.9</v>
      </c>
    </row>
    <row r="146" spans="1:17" ht="26.25" customHeight="1" x14ac:dyDescent="0.2">
      <c r="A146" s="87" t="s">
        <v>280</v>
      </c>
      <c r="B146" s="67">
        <v>24</v>
      </c>
      <c r="C146" s="60">
        <v>702</v>
      </c>
      <c r="D146" s="11">
        <v>2</v>
      </c>
      <c r="E146" s="12">
        <v>3</v>
      </c>
      <c r="F146" s="11">
        <v>0</v>
      </c>
      <c r="G146" s="68">
        <v>0</v>
      </c>
      <c r="H146" s="10"/>
      <c r="I146" s="14">
        <f t="shared" si="103"/>
        <v>0</v>
      </c>
      <c r="J146" s="14">
        <f>J147</f>
        <v>111819.02</v>
      </c>
      <c r="K146" s="14">
        <f>K147</f>
        <v>108154.9</v>
      </c>
      <c r="L146" s="14"/>
      <c r="M146" s="14"/>
      <c r="N146" s="14"/>
      <c r="O146" s="14">
        <f t="shared" si="46"/>
        <v>0</v>
      </c>
      <c r="P146" s="14">
        <f t="shared" si="47"/>
        <v>111819.02</v>
      </c>
      <c r="Q146" s="14">
        <f t="shared" si="48"/>
        <v>108154.9</v>
      </c>
    </row>
    <row r="147" spans="1:17" s="116" customFormat="1" ht="22.5" customHeight="1" x14ac:dyDescent="0.2">
      <c r="A147" s="100" t="s">
        <v>265</v>
      </c>
      <c r="B147" s="101">
        <v>24</v>
      </c>
      <c r="C147" s="82">
        <v>702</v>
      </c>
      <c r="D147" s="11">
        <v>2</v>
      </c>
      <c r="E147" s="12">
        <v>3</v>
      </c>
      <c r="F147" s="11" t="s">
        <v>342</v>
      </c>
      <c r="G147" s="104">
        <v>0</v>
      </c>
      <c r="H147" s="83"/>
      <c r="I147" s="105">
        <f t="shared" si="103"/>
        <v>0</v>
      </c>
      <c r="J147" s="105">
        <f t="shared" ref="J147:K147" si="107">J148</f>
        <v>111819.02</v>
      </c>
      <c r="K147" s="105">
        <f t="shared" si="107"/>
        <v>108154.9</v>
      </c>
      <c r="L147" s="105"/>
      <c r="M147" s="105"/>
      <c r="N147" s="105"/>
      <c r="O147" s="105">
        <f t="shared" si="46"/>
        <v>0</v>
      </c>
      <c r="P147" s="105">
        <f t="shared" si="47"/>
        <v>111819.02</v>
      </c>
      <c r="Q147" s="105">
        <f t="shared" si="48"/>
        <v>108154.9</v>
      </c>
    </row>
    <row r="148" spans="1:17" ht="39" customHeight="1" x14ac:dyDescent="0.2">
      <c r="A148" s="100" t="s">
        <v>341</v>
      </c>
      <c r="B148" s="67">
        <v>24</v>
      </c>
      <c r="C148" s="82">
        <v>702</v>
      </c>
      <c r="D148" s="11">
        <v>2</v>
      </c>
      <c r="E148" s="12">
        <v>3</v>
      </c>
      <c r="F148" s="11" t="s">
        <v>342</v>
      </c>
      <c r="G148" s="68">
        <v>52300</v>
      </c>
      <c r="H148" s="10"/>
      <c r="I148" s="14">
        <f t="shared" si="103"/>
        <v>0</v>
      </c>
      <c r="J148" s="14">
        <f t="shared" ref="J148:K148" si="108">J149</f>
        <v>111819.02</v>
      </c>
      <c r="K148" s="14">
        <f t="shared" si="108"/>
        <v>108154.9</v>
      </c>
      <c r="L148" s="14"/>
      <c r="M148" s="14"/>
      <c r="N148" s="14"/>
      <c r="O148" s="14">
        <f t="shared" si="46"/>
        <v>0</v>
      </c>
      <c r="P148" s="14">
        <f t="shared" si="47"/>
        <v>111819.02</v>
      </c>
      <c r="Q148" s="14">
        <f t="shared" si="48"/>
        <v>108154.9</v>
      </c>
    </row>
    <row r="149" spans="1:17" ht="22.5" x14ac:dyDescent="0.2">
      <c r="A149" s="65" t="s">
        <v>99</v>
      </c>
      <c r="B149" s="67">
        <v>24</v>
      </c>
      <c r="C149" s="82">
        <v>702</v>
      </c>
      <c r="D149" s="11">
        <v>2</v>
      </c>
      <c r="E149" s="12">
        <v>3</v>
      </c>
      <c r="F149" s="11" t="s">
        <v>342</v>
      </c>
      <c r="G149" s="68">
        <v>52300</v>
      </c>
      <c r="H149" s="10">
        <v>400</v>
      </c>
      <c r="I149" s="14">
        <f t="shared" si="103"/>
        <v>0</v>
      </c>
      <c r="J149" s="14">
        <f t="shared" ref="J149:K149" si="109">J150</f>
        <v>111819.02</v>
      </c>
      <c r="K149" s="14">
        <f t="shared" si="109"/>
        <v>108154.9</v>
      </c>
      <c r="L149" s="14"/>
      <c r="M149" s="14"/>
      <c r="N149" s="14"/>
      <c r="O149" s="14">
        <f t="shared" si="46"/>
        <v>0</v>
      </c>
      <c r="P149" s="14">
        <f t="shared" si="47"/>
        <v>111819.02</v>
      </c>
      <c r="Q149" s="14">
        <f t="shared" si="48"/>
        <v>108154.9</v>
      </c>
    </row>
    <row r="150" spans="1:17" x14ac:dyDescent="0.2">
      <c r="A150" s="65" t="s">
        <v>98</v>
      </c>
      <c r="B150" s="67">
        <v>24</v>
      </c>
      <c r="C150" s="82">
        <v>702</v>
      </c>
      <c r="D150" s="11">
        <v>2</v>
      </c>
      <c r="E150" s="12">
        <v>3</v>
      </c>
      <c r="F150" s="11" t="s">
        <v>342</v>
      </c>
      <c r="G150" s="68">
        <v>52300</v>
      </c>
      <c r="H150" s="10">
        <v>410</v>
      </c>
      <c r="I150" s="14">
        <v>0</v>
      </c>
      <c r="J150" s="14">
        <v>111819.02</v>
      </c>
      <c r="K150" s="14">
        <v>108154.9</v>
      </c>
      <c r="L150" s="14"/>
      <c r="M150" s="14"/>
      <c r="N150" s="14"/>
      <c r="O150" s="14">
        <f t="shared" si="46"/>
        <v>0</v>
      </c>
      <c r="P150" s="14">
        <f t="shared" si="47"/>
        <v>111819.02</v>
      </c>
      <c r="Q150" s="14">
        <f t="shared" si="48"/>
        <v>108154.9</v>
      </c>
    </row>
    <row r="151" spans="1:17" ht="33.75" x14ac:dyDescent="0.2">
      <c r="A151" s="86" t="s">
        <v>270</v>
      </c>
      <c r="B151" s="67">
        <v>24</v>
      </c>
      <c r="C151" s="60">
        <v>702</v>
      </c>
      <c r="D151" s="11">
        <v>4</v>
      </c>
      <c r="E151" s="12">
        <v>0</v>
      </c>
      <c r="F151" s="11">
        <v>0</v>
      </c>
      <c r="G151" s="68">
        <v>0</v>
      </c>
      <c r="H151" s="10"/>
      <c r="I151" s="14"/>
      <c r="J151" s="14"/>
      <c r="K151" s="14"/>
      <c r="L151" s="14">
        <f>L152</f>
        <v>4900</v>
      </c>
      <c r="M151" s="14">
        <v>0</v>
      </c>
      <c r="N151" s="14">
        <v>0</v>
      </c>
      <c r="O151" s="14">
        <f>I151+L151</f>
        <v>4900</v>
      </c>
      <c r="P151" s="14">
        <f t="shared" si="47"/>
        <v>0</v>
      </c>
      <c r="Q151" s="14">
        <f t="shared" si="48"/>
        <v>0</v>
      </c>
    </row>
    <row r="152" spans="1:17" ht="33.75" x14ac:dyDescent="0.2">
      <c r="A152" s="65" t="s">
        <v>378</v>
      </c>
      <c r="B152" s="67">
        <v>24</v>
      </c>
      <c r="C152" s="60">
        <v>702</v>
      </c>
      <c r="D152" s="11">
        <v>4</v>
      </c>
      <c r="E152" s="12">
        <v>0</v>
      </c>
      <c r="F152" s="11">
        <v>0</v>
      </c>
      <c r="G152" s="68">
        <v>80850</v>
      </c>
      <c r="H152" s="10"/>
      <c r="I152" s="14"/>
      <c r="J152" s="14"/>
      <c r="K152" s="14"/>
      <c r="L152" s="14">
        <f>L153</f>
        <v>4900</v>
      </c>
      <c r="M152" s="14">
        <v>0</v>
      </c>
      <c r="N152" s="14">
        <v>0</v>
      </c>
      <c r="O152" s="14">
        <f t="shared" ref="O152:O154" si="110">I152+L152</f>
        <v>4900</v>
      </c>
      <c r="P152" s="14">
        <f t="shared" ref="P152:P154" si="111">J152+M152</f>
        <v>0</v>
      </c>
      <c r="Q152" s="14">
        <f t="shared" ref="Q152:Q154" si="112">K152+N152</f>
        <v>0</v>
      </c>
    </row>
    <row r="153" spans="1:17" ht="22.5" x14ac:dyDescent="0.2">
      <c r="A153" s="65" t="s">
        <v>14</v>
      </c>
      <c r="B153" s="67">
        <v>24</v>
      </c>
      <c r="C153" s="60">
        <v>702</v>
      </c>
      <c r="D153" s="11">
        <v>4</v>
      </c>
      <c r="E153" s="12">
        <v>0</v>
      </c>
      <c r="F153" s="11">
        <v>0</v>
      </c>
      <c r="G153" s="68">
        <v>80850</v>
      </c>
      <c r="H153" s="10">
        <v>200</v>
      </c>
      <c r="I153" s="14"/>
      <c r="J153" s="14"/>
      <c r="K153" s="14"/>
      <c r="L153" s="14">
        <f>L154</f>
        <v>4900</v>
      </c>
      <c r="M153" s="14">
        <v>0</v>
      </c>
      <c r="N153" s="14">
        <v>0</v>
      </c>
      <c r="O153" s="14">
        <f t="shared" si="110"/>
        <v>4900</v>
      </c>
      <c r="P153" s="14">
        <f t="shared" si="111"/>
        <v>0</v>
      </c>
      <c r="Q153" s="14">
        <f t="shared" si="112"/>
        <v>0</v>
      </c>
    </row>
    <row r="154" spans="1:17" ht="22.5" x14ac:dyDescent="0.2">
      <c r="A154" s="65" t="s">
        <v>13</v>
      </c>
      <c r="B154" s="67">
        <v>24</v>
      </c>
      <c r="C154" s="60">
        <v>702</v>
      </c>
      <c r="D154" s="11">
        <v>4</v>
      </c>
      <c r="E154" s="12">
        <v>0</v>
      </c>
      <c r="F154" s="11">
        <v>0</v>
      </c>
      <c r="G154" s="68">
        <v>80850</v>
      </c>
      <c r="H154" s="10">
        <v>240</v>
      </c>
      <c r="I154" s="14"/>
      <c r="J154" s="14"/>
      <c r="K154" s="14"/>
      <c r="L154" s="14">
        <f>2500+2400</f>
        <v>4900</v>
      </c>
      <c r="M154" s="14">
        <v>0</v>
      </c>
      <c r="N154" s="14">
        <v>0</v>
      </c>
      <c r="O154" s="14">
        <f t="shared" si="110"/>
        <v>4900</v>
      </c>
      <c r="P154" s="14">
        <f t="shared" si="111"/>
        <v>0</v>
      </c>
      <c r="Q154" s="14">
        <f t="shared" si="112"/>
        <v>0</v>
      </c>
    </row>
    <row r="155" spans="1:17" ht="22.5" x14ac:dyDescent="0.2">
      <c r="A155" s="65" t="s">
        <v>355</v>
      </c>
      <c r="B155" s="67">
        <v>24</v>
      </c>
      <c r="C155" s="82">
        <v>705</v>
      </c>
      <c r="D155" s="11"/>
      <c r="E155" s="12"/>
      <c r="F155" s="11"/>
      <c r="G155" s="68"/>
      <c r="H155" s="10"/>
      <c r="I155" s="14">
        <f>I156</f>
        <v>30</v>
      </c>
      <c r="J155" s="14">
        <f t="shared" ref="J155:K155" si="113">J156</f>
        <v>30</v>
      </c>
      <c r="K155" s="14">
        <f t="shared" si="113"/>
        <v>30</v>
      </c>
      <c r="L155" s="14"/>
      <c r="M155" s="14"/>
      <c r="N155" s="14"/>
      <c r="O155" s="14">
        <f t="shared" si="46"/>
        <v>30</v>
      </c>
      <c r="P155" s="14">
        <f t="shared" si="47"/>
        <v>30</v>
      </c>
      <c r="Q155" s="14">
        <f t="shared" si="48"/>
        <v>30</v>
      </c>
    </row>
    <row r="156" spans="1:17" ht="44.25" customHeight="1" x14ac:dyDescent="0.2">
      <c r="A156" s="86" t="s">
        <v>269</v>
      </c>
      <c r="B156" s="67">
        <v>24</v>
      </c>
      <c r="C156" s="60">
        <v>705</v>
      </c>
      <c r="D156" s="11" t="s">
        <v>160</v>
      </c>
      <c r="E156" s="12">
        <v>0</v>
      </c>
      <c r="F156" s="11" t="s">
        <v>2</v>
      </c>
      <c r="G156" s="68" t="s">
        <v>9</v>
      </c>
      <c r="H156" s="10" t="s">
        <v>7</v>
      </c>
      <c r="I156" s="14">
        <f>I157</f>
        <v>30</v>
      </c>
      <c r="J156" s="14">
        <f t="shared" ref="J156:K161" si="114">J157</f>
        <v>30</v>
      </c>
      <c r="K156" s="14">
        <f t="shared" si="114"/>
        <v>30</v>
      </c>
      <c r="L156" s="14"/>
      <c r="M156" s="14"/>
      <c r="N156" s="14"/>
      <c r="O156" s="14">
        <f t="shared" si="46"/>
        <v>30</v>
      </c>
      <c r="P156" s="14">
        <f t="shared" si="47"/>
        <v>30</v>
      </c>
      <c r="Q156" s="14">
        <f t="shared" si="48"/>
        <v>30</v>
      </c>
    </row>
    <row r="157" spans="1:17" ht="41.65" customHeight="1" x14ac:dyDescent="0.2">
      <c r="A157" s="86" t="s">
        <v>292</v>
      </c>
      <c r="B157" s="67">
        <v>24</v>
      </c>
      <c r="C157" s="60">
        <v>705</v>
      </c>
      <c r="D157" s="11" t="s">
        <v>160</v>
      </c>
      <c r="E157" s="12">
        <v>1</v>
      </c>
      <c r="F157" s="11" t="s">
        <v>2</v>
      </c>
      <c r="G157" s="68" t="s">
        <v>9</v>
      </c>
      <c r="H157" s="10"/>
      <c r="I157" s="14">
        <f>I158+I161</f>
        <v>30</v>
      </c>
      <c r="J157" s="14">
        <f t="shared" ref="J157:K157" si="115">J158+J161</f>
        <v>30</v>
      </c>
      <c r="K157" s="14">
        <f t="shared" si="115"/>
        <v>30</v>
      </c>
      <c r="L157" s="14"/>
      <c r="M157" s="14"/>
      <c r="N157" s="14"/>
      <c r="O157" s="14">
        <f t="shared" si="46"/>
        <v>30</v>
      </c>
      <c r="P157" s="14">
        <f t="shared" si="47"/>
        <v>30</v>
      </c>
      <c r="Q157" s="14">
        <f t="shared" si="48"/>
        <v>30</v>
      </c>
    </row>
    <row r="158" spans="1:17" ht="41.65" customHeight="1" x14ac:dyDescent="0.2">
      <c r="A158" s="65" t="s">
        <v>15</v>
      </c>
      <c r="B158" s="67">
        <v>24</v>
      </c>
      <c r="C158" s="60">
        <v>705</v>
      </c>
      <c r="D158" s="11" t="s">
        <v>160</v>
      </c>
      <c r="E158" s="12">
        <v>1</v>
      </c>
      <c r="F158" s="11" t="s">
        <v>2</v>
      </c>
      <c r="G158" s="68" t="s">
        <v>11</v>
      </c>
      <c r="H158" s="10"/>
      <c r="I158" s="14">
        <f>I159</f>
        <v>15</v>
      </c>
      <c r="J158" s="14">
        <f t="shared" ref="J158:K159" si="116">J159</f>
        <v>15</v>
      </c>
      <c r="K158" s="14">
        <f t="shared" si="116"/>
        <v>15</v>
      </c>
      <c r="L158" s="14"/>
      <c r="M158" s="14"/>
      <c r="N158" s="14"/>
      <c r="O158" s="14">
        <f t="shared" si="46"/>
        <v>15</v>
      </c>
      <c r="P158" s="14">
        <f t="shared" si="47"/>
        <v>15</v>
      </c>
      <c r="Q158" s="14">
        <f t="shared" si="48"/>
        <v>15</v>
      </c>
    </row>
    <row r="159" spans="1:17" ht="41.65" customHeight="1" x14ac:dyDescent="0.2">
      <c r="A159" s="65" t="s">
        <v>14</v>
      </c>
      <c r="B159" s="67">
        <v>24</v>
      </c>
      <c r="C159" s="60">
        <v>705</v>
      </c>
      <c r="D159" s="11" t="s">
        <v>160</v>
      </c>
      <c r="E159" s="12">
        <v>1</v>
      </c>
      <c r="F159" s="11" t="s">
        <v>2</v>
      </c>
      <c r="G159" s="68" t="s">
        <v>11</v>
      </c>
      <c r="H159" s="10">
        <v>200</v>
      </c>
      <c r="I159" s="14">
        <f>I160</f>
        <v>15</v>
      </c>
      <c r="J159" s="14">
        <f t="shared" si="116"/>
        <v>15</v>
      </c>
      <c r="K159" s="14">
        <f t="shared" si="116"/>
        <v>15</v>
      </c>
      <c r="L159" s="14"/>
      <c r="M159" s="14"/>
      <c r="N159" s="14"/>
      <c r="O159" s="14">
        <f t="shared" si="46"/>
        <v>15</v>
      </c>
      <c r="P159" s="14">
        <f t="shared" si="47"/>
        <v>15</v>
      </c>
      <c r="Q159" s="14">
        <f t="shared" si="48"/>
        <v>15</v>
      </c>
    </row>
    <row r="160" spans="1:17" ht="41.65" customHeight="1" x14ac:dyDescent="0.2">
      <c r="A160" s="65" t="s">
        <v>13</v>
      </c>
      <c r="B160" s="67">
        <v>24</v>
      </c>
      <c r="C160" s="60">
        <v>705</v>
      </c>
      <c r="D160" s="11" t="s">
        <v>160</v>
      </c>
      <c r="E160" s="12">
        <v>1</v>
      </c>
      <c r="F160" s="11" t="s">
        <v>2</v>
      </c>
      <c r="G160" s="68" t="s">
        <v>11</v>
      </c>
      <c r="H160" s="10">
        <v>240</v>
      </c>
      <c r="I160" s="14">
        <v>15</v>
      </c>
      <c r="J160" s="14">
        <v>15</v>
      </c>
      <c r="K160" s="14">
        <v>15</v>
      </c>
      <c r="L160" s="14"/>
      <c r="M160" s="14"/>
      <c r="N160" s="14"/>
      <c r="O160" s="14">
        <f t="shared" si="46"/>
        <v>15</v>
      </c>
      <c r="P160" s="14">
        <f t="shared" si="47"/>
        <v>15</v>
      </c>
      <c r="Q160" s="14">
        <f t="shared" si="48"/>
        <v>15</v>
      </c>
    </row>
    <row r="161" spans="1:17" ht="22.5" x14ac:dyDescent="0.2">
      <c r="A161" s="65" t="s">
        <v>73</v>
      </c>
      <c r="B161" s="67">
        <v>24</v>
      </c>
      <c r="C161" s="60">
        <v>705</v>
      </c>
      <c r="D161" s="11" t="s">
        <v>160</v>
      </c>
      <c r="E161" s="12">
        <v>1</v>
      </c>
      <c r="F161" s="11" t="s">
        <v>2</v>
      </c>
      <c r="G161" s="68" t="s">
        <v>69</v>
      </c>
      <c r="H161" s="10" t="s">
        <v>7</v>
      </c>
      <c r="I161" s="14">
        <f>I162</f>
        <v>15</v>
      </c>
      <c r="J161" s="14">
        <f t="shared" si="114"/>
        <v>15</v>
      </c>
      <c r="K161" s="14">
        <f t="shared" si="114"/>
        <v>15</v>
      </c>
      <c r="L161" s="14"/>
      <c r="M161" s="14"/>
      <c r="N161" s="14"/>
      <c r="O161" s="14">
        <f t="shared" si="46"/>
        <v>15</v>
      </c>
      <c r="P161" s="14">
        <f t="shared" si="47"/>
        <v>15</v>
      </c>
      <c r="Q161" s="14">
        <f t="shared" si="48"/>
        <v>15</v>
      </c>
    </row>
    <row r="162" spans="1:17" ht="22.5" x14ac:dyDescent="0.2">
      <c r="A162" s="65" t="s">
        <v>14</v>
      </c>
      <c r="B162" s="67">
        <v>24</v>
      </c>
      <c r="C162" s="60">
        <v>705</v>
      </c>
      <c r="D162" s="11" t="s">
        <v>160</v>
      </c>
      <c r="E162" s="12">
        <v>1</v>
      </c>
      <c r="F162" s="11" t="s">
        <v>2</v>
      </c>
      <c r="G162" s="68" t="s">
        <v>69</v>
      </c>
      <c r="H162" s="10">
        <v>200</v>
      </c>
      <c r="I162" s="14">
        <f>I163</f>
        <v>15</v>
      </c>
      <c r="J162" s="14">
        <f>J163</f>
        <v>15</v>
      </c>
      <c r="K162" s="14">
        <f>K163</f>
        <v>15</v>
      </c>
      <c r="L162" s="14"/>
      <c r="M162" s="14"/>
      <c r="N162" s="14"/>
      <c r="O162" s="14">
        <f t="shared" si="46"/>
        <v>15</v>
      </c>
      <c r="P162" s="14">
        <f t="shared" si="47"/>
        <v>15</v>
      </c>
      <c r="Q162" s="14">
        <f t="shared" si="48"/>
        <v>15</v>
      </c>
    </row>
    <row r="163" spans="1:17" ht="22.5" x14ac:dyDescent="0.2">
      <c r="A163" s="65" t="s">
        <v>13</v>
      </c>
      <c r="B163" s="67">
        <v>24</v>
      </c>
      <c r="C163" s="60">
        <v>705</v>
      </c>
      <c r="D163" s="11" t="s">
        <v>160</v>
      </c>
      <c r="E163" s="12">
        <v>1</v>
      </c>
      <c r="F163" s="11" t="s">
        <v>2</v>
      </c>
      <c r="G163" s="68" t="s">
        <v>69</v>
      </c>
      <c r="H163" s="10">
        <v>240</v>
      </c>
      <c r="I163" s="14">
        <v>15</v>
      </c>
      <c r="J163" s="14">
        <v>15</v>
      </c>
      <c r="K163" s="14">
        <v>15</v>
      </c>
      <c r="L163" s="14"/>
      <c r="M163" s="14"/>
      <c r="N163" s="14"/>
      <c r="O163" s="14">
        <f t="shared" ref="O163:O234" si="117">I163+L163</f>
        <v>15</v>
      </c>
      <c r="P163" s="14">
        <f t="shared" ref="P163:P234" si="118">J163+M163</f>
        <v>15</v>
      </c>
      <c r="Q163" s="14">
        <f t="shared" ref="Q163:Q234" si="119">K163+N163</f>
        <v>15</v>
      </c>
    </row>
    <row r="164" spans="1:17" x14ac:dyDescent="0.2">
      <c r="A164" s="65" t="s">
        <v>202</v>
      </c>
      <c r="B164" s="67">
        <v>24</v>
      </c>
      <c r="C164" s="60">
        <v>800</v>
      </c>
      <c r="D164" s="11" t="s">
        <v>7</v>
      </c>
      <c r="E164" s="12" t="s">
        <v>7</v>
      </c>
      <c r="F164" s="11" t="s">
        <v>7</v>
      </c>
      <c r="G164" s="68" t="s">
        <v>7</v>
      </c>
      <c r="H164" s="10" t="s">
        <v>7</v>
      </c>
      <c r="I164" s="14">
        <f t="shared" ref="I164:M176" si="120">I165</f>
        <v>64515.620999999999</v>
      </c>
      <c r="J164" s="14">
        <f t="shared" si="120"/>
        <v>34607.660000000003</v>
      </c>
      <c r="K164" s="14">
        <f t="shared" si="120"/>
        <v>0</v>
      </c>
      <c r="L164" s="14">
        <f>L165</f>
        <v>994.95</v>
      </c>
      <c r="M164" s="14">
        <f t="shared" ref="M164:N164" si="121">M165</f>
        <v>0</v>
      </c>
      <c r="N164" s="14">
        <f t="shared" si="121"/>
        <v>0</v>
      </c>
      <c r="O164" s="14">
        <f t="shared" si="117"/>
        <v>65510.570999999996</v>
      </c>
      <c r="P164" s="14">
        <f t="shared" si="118"/>
        <v>34607.660000000003</v>
      </c>
      <c r="Q164" s="14">
        <f t="shared" si="119"/>
        <v>0</v>
      </c>
    </row>
    <row r="165" spans="1:17" x14ac:dyDescent="0.2">
      <c r="A165" s="65" t="s">
        <v>201</v>
      </c>
      <c r="B165" s="67">
        <v>24</v>
      </c>
      <c r="C165" s="60">
        <v>801</v>
      </c>
      <c r="D165" s="11" t="s">
        <v>7</v>
      </c>
      <c r="E165" s="12" t="s">
        <v>7</v>
      </c>
      <c r="F165" s="11" t="s">
        <v>7</v>
      </c>
      <c r="G165" s="68" t="s">
        <v>7</v>
      </c>
      <c r="H165" s="10" t="s">
        <v>7</v>
      </c>
      <c r="I165" s="14">
        <f>I171</f>
        <v>64515.620999999999</v>
      </c>
      <c r="J165" s="14">
        <f t="shared" ref="J165:K165" si="122">J171</f>
        <v>34607.660000000003</v>
      </c>
      <c r="K165" s="14">
        <f t="shared" si="122"/>
        <v>0</v>
      </c>
      <c r="L165" s="14">
        <f>L166+L171</f>
        <v>994.95</v>
      </c>
      <c r="M165" s="14">
        <f>M166+M171</f>
        <v>0</v>
      </c>
      <c r="N165" s="14">
        <f>N166+N171</f>
        <v>0</v>
      </c>
      <c r="O165" s="14">
        <f t="shared" si="117"/>
        <v>65510.570999999996</v>
      </c>
      <c r="P165" s="14">
        <f t="shared" si="118"/>
        <v>34607.660000000003</v>
      </c>
      <c r="Q165" s="14">
        <f t="shared" si="119"/>
        <v>0</v>
      </c>
    </row>
    <row r="166" spans="1:17" ht="33.75" x14ac:dyDescent="0.2">
      <c r="A166" s="86" t="s">
        <v>281</v>
      </c>
      <c r="B166" s="67">
        <v>24</v>
      </c>
      <c r="C166" s="60">
        <v>801</v>
      </c>
      <c r="D166" s="11">
        <v>5</v>
      </c>
      <c r="E166" s="12">
        <v>0</v>
      </c>
      <c r="F166" s="11">
        <v>0</v>
      </c>
      <c r="G166" s="68">
        <v>0</v>
      </c>
      <c r="H166" s="10"/>
      <c r="I166" s="14"/>
      <c r="J166" s="14"/>
      <c r="K166" s="14"/>
      <c r="L166" s="14">
        <f>L167</f>
        <v>995</v>
      </c>
      <c r="M166" s="14">
        <f t="shared" ref="M166:N169" si="123">M167</f>
        <v>0</v>
      </c>
      <c r="N166" s="14">
        <f t="shared" si="123"/>
        <v>0</v>
      </c>
      <c r="O166" s="14">
        <f>L166+I166</f>
        <v>995</v>
      </c>
      <c r="P166" s="14">
        <f t="shared" ref="P166:Q166" si="124">M166+J166</f>
        <v>0</v>
      </c>
      <c r="Q166" s="14">
        <f t="shared" si="124"/>
        <v>0</v>
      </c>
    </row>
    <row r="167" spans="1:17" x14ac:dyDescent="0.2">
      <c r="A167" s="86" t="s">
        <v>282</v>
      </c>
      <c r="B167" s="67">
        <f>B168</f>
        <v>24</v>
      </c>
      <c r="C167" s="60">
        <v>801</v>
      </c>
      <c r="D167" s="11">
        <v>5</v>
      </c>
      <c r="E167" s="12">
        <v>1</v>
      </c>
      <c r="F167" s="11">
        <v>0</v>
      </c>
      <c r="G167" s="68">
        <v>0</v>
      </c>
      <c r="H167" s="10"/>
      <c r="I167" s="14"/>
      <c r="J167" s="14"/>
      <c r="K167" s="14"/>
      <c r="L167" s="14">
        <f>L168</f>
        <v>995</v>
      </c>
      <c r="M167" s="14">
        <f t="shared" si="123"/>
        <v>0</v>
      </c>
      <c r="N167" s="14">
        <f t="shared" si="123"/>
        <v>0</v>
      </c>
      <c r="O167" s="14">
        <f t="shared" ref="O167:O170" si="125">L167+I167</f>
        <v>995</v>
      </c>
      <c r="P167" s="14">
        <f t="shared" ref="P167:P170" si="126">M167+J167</f>
        <v>0</v>
      </c>
      <c r="Q167" s="14">
        <f t="shared" ref="Q167:Q170" si="127">N167+K167</f>
        <v>0</v>
      </c>
    </row>
    <row r="168" spans="1:17" ht="33.75" x14ac:dyDescent="0.2">
      <c r="A168" s="65" t="s">
        <v>378</v>
      </c>
      <c r="B168" s="67">
        <v>24</v>
      </c>
      <c r="C168" s="60">
        <v>801</v>
      </c>
      <c r="D168" s="11">
        <v>5</v>
      </c>
      <c r="E168" s="12">
        <v>1</v>
      </c>
      <c r="F168" s="11">
        <v>0</v>
      </c>
      <c r="G168" s="68">
        <v>80850</v>
      </c>
      <c r="H168" s="10"/>
      <c r="I168" s="14"/>
      <c r="J168" s="14"/>
      <c r="K168" s="14"/>
      <c r="L168" s="14">
        <f>L169</f>
        <v>995</v>
      </c>
      <c r="M168" s="14">
        <f t="shared" si="123"/>
        <v>0</v>
      </c>
      <c r="N168" s="14">
        <f t="shared" si="123"/>
        <v>0</v>
      </c>
      <c r="O168" s="14">
        <f t="shared" si="125"/>
        <v>995</v>
      </c>
      <c r="P168" s="14">
        <f t="shared" si="126"/>
        <v>0</v>
      </c>
      <c r="Q168" s="14">
        <f t="shared" si="127"/>
        <v>0</v>
      </c>
    </row>
    <row r="169" spans="1:17" ht="22.5" x14ac:dyDescent="0.2">
      <c r="A169" s="65" t="s">
        <v>14</v>
      </c>
      <c r="B169" s="67">
        <v>24</v>
      </c>
      <c r="C169" s="60">
        <v>801</v>
      </c>
      <c r="D169" s="11">
        <v>5</v>
      </c>
      <c r="E169" s="12">
        <v>1</v>
      </c>
      <c r="F169" s="11">
        <v>0</v>
      </c>
      <c r="G169" s="68">
        <v>80850</v>
      </c>
      <c r="H169" s="10">
        <v>200</v>
      </c>
      <c r="I169" s="14"/>
      <c r="J169" s="14"/>
      <c r="K169" s="14"/>
      <c r="L169" s="14">
        <f>L170</f>
        <v>995</v>
      </c>
      <c r="M169" s="14">
        <f t="shared" si="123"/>
        <v>0</v>
      </c>
      <c r="N169" s="14">
        <f t="shared" si="123"/>
        <v>0</v>
      </c>
      <c r="O169" s="14">
        <f t="shared" si="125"/>
        <v>995</v>
      </c>
      <c r="P169" s="14">
        <f t="shared" si="126"/>
        <v>0</v>
      </c>
      <c r="Q169" s="14">
        <f t="shared" si="127"/>
        <v>0</v>
      </c>
    </row>
    <row r="170" spans="1:17" ht="22.5" x14ac:dyDescent="0.2">
      <c r="A170" s="65" t="s">
        <v>13</v>
      </c>
      <c r="B170" s="67">
        <v>24</v>
      </c>
      <c r="C170" s="60">
        <v>801</v>
      </c>
      <c r="D170" s="11">
        <v>5</v>
      </c>
      <c r="E170" s="12">
        <v>1</v>
      </c>
      <c r="F170" s="11">
        <v>0</v>
      </c>
      <c r="G170" s="68">
        <v>80850</v>
      </c>
      <c r="H170" s="10">
        <v>240</v>
      </c>
      <c r="I170" s="14"/>
      <c r="J170" s="14"/>
      <c r="K170" s="14"/>
      <c r="L170" s="14">
        <f>995</f>
        <v>995</v>
      </c>
      <c r="M170" s="14">
        <v>0</v>
      </c>
      <c r="N170" s="14">
        <v>0</v>
      </c>
      <c r="O170" s="14">
        <f t="shared" si="125"/>
        <v>995</v>
      </c>
      <c r="P170" s="14">
        <f t="shared" si="126"/>
        <v>0</v>
      </c>
      <c r="Q170" s="14">
        <f t="shared" si="127"/>
        <v>0</v>
      </c>
    </row>
    <row r="171" spans="1:17" ht="50.25" customHeight="1" x14ac:dyDescent="0.2">
      <c r="A171" s="86" t="s">
        <v>273</v>
      </c>
      <c r="B171" s="67">
        <v>24</v>
      </c>
      <c r="C171" s="60">
        <v>801</v>
      </c>
      <c r="D171" s="11">
        <v>10</v>
      </c>
      <c r="E171" s="12" t="s">
        <v>3</v>
      </c>
      <c r="F171" s="11" t="s">
        <v>2</v>
      </c>
      <c r="G171" s="68" t="s">
        <v>9</v>
      </c>
      <c r="H171" s="10" t="s">
        <v>7</v>
      </c>
      <c r="I171" s="14">
        <f>I172+I178</f>
        <v>64515.620999999999</v>
      </c>
      <c r="J171" s="14">
        <f t="shared" ref="J171:K171" si="128">J172+J178</f>
        <v>34607.660000000003</v>
      </c>
      <c r="K171" s="14">
        <f t="shared" si="128"/>
        <v>0</v>
      </c>
      <c r="L171" s="14">
        <f>L172+L175+L178</f>
        <v>-0.05</v>
      </c>
      <c r="M171" s="14">
        <f>M172+M175</f>
        <v>0</v>
      </c>
      <c r="N171" s="14"/>
      <c r="O171" s="14">
        <f t="shared" si="117"/>
        <v>64515.570999999996</v>
      </c>
      <c r="P171" s="14">
        <f t="shared" ref="P171:Q175" si="129">J171+M171</f>
        <v>34607.660000000003</v>
      </c>
      <c r="Q171" s="14">
        <f t="shared" si="129"/>
        <v>0</v>
      </c>
    </row>
    <row r="172" spans="1:17" ht="45" customHeight="1" x14ac:dyDescent="0.2">
      <c r="A172" s="65" t="s">
        <v>343</v>
      </c>
      <c r="B172" s="67">
        <v>24</v>
      </c>
      <c r="C172" s="60">
        <v>801</v>
      </c>
      <c r="D172" s="11">
        <v>10</v>
      </c>
      <c r="E172" s="12">
        <v>0</v>
      </c>
      <c r="F172" s="11" t="s">
        <v>2</v>
      </c>
      <c r="G172" s="68" t="str">
        <f>G173</f>
        <v>S0310</v>
      </c>
      <c r="H172" s="10" t="s">
        <v>7</v>
      </c>
      <c r="I172" s="14">
        <f t="shared" si="120"/>
        <v>33209.57</v>
      </c>
      <c r="J172" s="14">
        <f t="shared" ref="J172:K172" si="130">J173</f>
        <v>34607.660000000003</v>
      </c>
      <c r="K172" s="14">
        <f t="shared" si="130"/>
        <v>0</v>
      </c>
      <c r="L172" s="14">
        <f t="shared" ref="L172:M174" si="131">-I172</f>
        <v>-33209.57</v>
      </c>
      <c r="M172" s="14">
        <f t="shared" si="131"/>
        <v>-34607.660000000003</v>
      </c>
      <c r="N172" s="14"/>
      <c r="O172" s="14">
        <f t="shared" si="117"/>
        <v>0</v>
      </c>
      <c r="P172" s="14">
        <f t="shared" si="129"/>
        <v>0</v>
      </c>
      <c r="Q172" s="14">
        <f t="shared" si="129"/>
        <v>0</v>
      </c>
    </row>
    <row r="173" spans="1:17" ht="32.1" customHeight="1" x14ac:dyDescent="0.2">
      <c r="A173" s="65" t="s">
        <v>99</v>
      </c>
      <c r="B173" s="67">
        <v>24</v>
      </c>
      <c r="C173" s="60">
        <v>801</v>
      </c>
      <c r="D173" s="11">
        <v>10</v>
      </c>
      <c r="E173" s="12">
        <v>0</v>
      </c>
      <c r="F173" s="11" t="s">
        <v>2</v>
      </c>
      <c r="G173" s="68" t="str">
        <f>G174</f>
        <v>S0310</v>
      </c>
      <c r="H173" s="10">
        <v>400</v>
      </c>
      <c r="I173" s="14">
        <f t="shared" si="120"/>
        <v>33209.57</v>
      </c>
      <c r="J173" s="14">
        <f t="shared" ref="J173:K173" si="132">J174</f>
        <v>34607.660000000003</v>
      </c>
      <c r="K173" s="14">
        <f t="shared" si="132"/>
        <v>0</v>
      </c>
      <c r="L173" s="14">
        <f t="shared" si="131"/>
        <v>-33209.57</v>
      </c>
      <c r="M173" s="14">
        <f t="shared" si="131"/>
        <v>-34607.660000000003</v>
      </c>
      <c r="N173" s="14"/>
      <c r="O173" s="14">
        <f t="shared" si="117"/>
        <v>0</v>
      </c>
      <c r="P173" s="14">
        <f t="shared" si="129"/>
        <v>0</v>
      </c>
      <c r="Q173" s="14">
        <f t="shared" si="129"/>
        <v>0</v>
      </c>
    </row>
    <row r="174" spans="1:17" ht="27" customHeight="1" x14ac:dyDescent="0.2">
      <c r="A174" s="65" t="s">
        <v>98</v>
      </c>
      <c r="B174" s="67">
        <v>24</v>
      </c>
      <c r="C174" s="60">
        <v>801</v>
      </c>
      <c r="D174" s="11">
        <v>10</v>
      </c>
      <c r="E174" s="12">
        <v>0</v>
      </c>
      <c r="F174" s="11" t="s">
        <v>2</v>
      </c>
      <c r="G174" s="68" t="s">
        <v>344</v>
      </c>
      <c r="H174" s="10">
        <v>410</v>
      </c>
      <c r="I174" s="14">
        <v>33209.57</v>
      </c>
      <c r="J174" s="14">
        <v>34607.660000000003</v>
      </c>
      <c r="K174" s="14">
        <v>0</v>
      </c>
      <c r="L174" s="14">
        <f t="shared" si="131"/>
        <v>-33209.57</v>
      </c>
      <c r="M174" s="197">
        <f t="shared" si="131"/>
        <v>-34607.660000000003</v>
      </c>
      <c r="N174" s="14"/>
      <c r="O174" s="14">
        <f t="shared" si="117"/>
        <v>0</v>
      </c>
      <c r="P174" s="14">
        <f t="shared" si="129"/>
        <v>0</v>
      </c>
      <c r="Q174" s="14">
        <f t="shared" si="129"/>
        <v>0</v>
      </c>
    </row>
    <row r="175" spans="1:17" ht="27" customHeight="1" x14ac:dyDescent="0.2">
      <c r="A175" s="100" t="s">
        <v>420</v>
      </c>
      <c r="B175" s="67">
        <v>24</v>
      </c>
      <c r="C175" s="60">
        <v>801</v>
      </c>
      <c r="D175" s="11">
        <v>10</v>
      </c>
      <c r="E175" s="12">
        <v>0</v>
      </c>
      <c r="F175" s="11" t="s">
        <v>2</v>
      </c>
      <c r="G175" s="68" t="s">
        <v>366</v>
      </c>
      <c r="H175" s="10"/>
      <c r="I175" s="14"/>
      <c r="J175" s="14"/>
      <c r="K175" s="14"/>
      <c r="L175" s="14">
        <f t="shared" si="120"/>
        <v>33209.57</v>
      </c>
      <c r="M175" s="14">
        <f t="shared" si="120"/>
        <v>34607.659999999996</v>
      </c>
      <c r="N175" s="14"/>
      <c r="O175" s="14">
        <f>I175+L175</f>
        <v>33209.57</v>
      </c>
      <c r="P175" s="14">
        <f t="shared" si="129"/>
        <v>34607.659999999996</v>
      </c>
      <c r="Q175" s="14">
        <f t="shared" si="129"/>
        <v>0</v>
      </c>
    </row>
    <row r="176" spans="1:17" ht="27" customHeight="1" x14ac:dyDescent="0.2">
      <c r="A176" s="65" t="s">
        <v>99</v>
      </c>
      <c r="B176" s="67">
        <v>24</v>
      </c>
      <c r="C176" s="60">
        <v>801</v>
      </c>
      <c r="D176" s="11">
        <v>10</v>
      </c>
      <c r="E176" s="12">
        <v>0</v>
      </c>
      <c r="F176" s="11" t="s">
        <v>2</v>
      </c>
      <c r="G176" s="68" t="s">
        <v>366</v>
      </c>
      <c r="H176" s="10">
        <v>400</v>
      </c>
      <c r="I176" s="14"/>
      <c r="J176" s="14"/>
      <c r="K176" s="14"/>
      <c r="L176" s="14">
        <f t="shared" si="120"/>
        <v>33209.57</v>
      </c>
      <c r="M176" s="14">
        <f t="shared" si="120"/>
        <v>34607.659999999996</v>
      </c>
      <c r="N176" s="14"/>
      <c r="O176" s="14">
        <f t="shared" ref="O176:O177" si="133">I176+L176</f>
        <v>33209.57</v>
      </c>
      <c r="P176" s="14">
        <f t="shared" ref="P176:P177" si="134">J176+M176</f>
        <v>34607.659999999996</v>
      </c>
      <c r="Q176" s="14">
        <f t="shared" ref="Q176:Q177" si="135">K176+N176</f>
        <v>0</v>
      </c>
    </row>
    <row r="177" spans="1:17" ht="27" customHeight="1" x14ac:dyDescent="0.2">
      <c r="A177" s="65" t="s">
        <v>98</v>
      </c>
      <c r="B177" s="67">
        <v>24</v>
      </c>
      <c r="C177" s="60">
        <v>801</v>
      </c>
      <c r="D177" s="11">
        <v>10</v>
      </c>
      <c r="E177" s="12">
        <v>0</v>
      </c>
      <c r="F177" s="11" t="s">
        <v>2</v>
      </c>
      <c r="G177" s="68" t="s">
        <v>366</v>
      </c>
      <c r="H177" s="10">
        <v>410</v>
      </c>
      <c r="I177" s="14"/>
      <c r="J177" s="14"/>
      <c r="K177" s="14"/>
      <c r="L177" s="14">
        <f>33174.95+34.62</f>
        <v>33209.57</v>
      </c>
      <c r="M177" s="14">
        <f>34573.06+34.6</f>
        <v>34607.659999999996</v>
      </c>
      <c r="N177" s="14"/>
      <c r="O177" s="14">
        <f t="shared" si="133"/>
        <v>33209.57</v>
      </c>
      <c r="P177" s="14">
        <f t="shared" si="134"/>
        <v>34607.659999999996</v>
      </c>
      <c r="Q177" s="14">
        <f t="shared" si="135"/>
        <v>0</v>
      </c>
    </row>
    <row r="178" spans="1:17" ht="36.75" customHeight="1" x14ac:dyDescent="0.2">
      <c r="A178" s="89" t="s">
        <v>345</v>
      </c>
      <c r="B178" s="67">
        <v>24</v>
      </c>
      <c r="C178" s="60">
        <v>801</v>
      </c>
      <c r="D178" s="11">
        <v>10</v>
      </c>
      <c r="E178" s="12">
        <v>0</v>
      </c>
      <c r="F178" s="11" t="s">
        <v>2</v>
      </c>
      <c r="G178" s="68" t="s">
        <v>346</v>
      </c>
      <c r="H178" s="10"/>
      <c r="I178" s="14">
        <f>I179</f>
        <v>31306.050999999999</v>
      </c>
      <c r="J178" s="14">
        <v>0</v>
      </c>
      <c r="K178" s="14">
        <v>0</v>
      </c>
      <c r="L178" s="14">
        <f>-0.05</f>
        <v>-0.05</v>
      </c>
      <c r="M178" s="14"/>
      <c r="N178" s="14"/>
      <c r="O178" s="14">
        <f t="shared" si="117"/>
        <v>31306.001</v>
      </c>
      <c r="P178" s="14">
        <f t="shared" si="118"/>
        <v>0</v>
      </c>
      <c r="Q178" s="14">
        <f t="shared" si="119"/>
        <v>0</v>
      </c>
    </row>
    <row r="179" spans="1:17" ht="27" customHeight="1" x14ac:dyDescent="0.2">
      <c r="A179" s="65" t="s">
        <v>14</v>
      </c>
      <c r="B179" s="67">
        <v>24</v>
      </c>
      <c r="C179" s="60">
        <v>801</v>
      </c>
      <c r="D179" s="11">
        <v>10</v>
      </c>
      <c r="E179" s="12">
        <v>0</v>
      </c>
      <c r="F179" s="11" t="s">
        <v>2</v>
      </c>
      <c r="G179" s="68" t="s">
        <v>346</v>
      </c>
      <c r="H179" s="10">
        <v>200</v>
      </c>
      <c r="I179" s="14">
        <f>I180</f>
        <v>31306.050999999999</v>
      </c>
      <c r="J179" s="14">
        <v>0</v>
      </c>
      <c r="K179" s="14">
        <v>0</v>
      </c>
      <c r="L179" s="14">
        <f>-0.05</f>
        <v>-0.05</v>
      </c>
      <c r="M179" s="14"/>
      <c r="N179" s="14"/>
      <c r="O179" s="14">
        <f t="shared" si="117"/>
        <v>31306.001</v>
      </c>
      <c r="P179" s="14">
        <f t="shared" si="118"/>
        <v>0</v>
      </c>
      <c r="Q179" s="14">
        <f t="shared" si="119"/>
        <v>0</v>
      </c>
    </row>
    <row r="180" spans="1:17" ht="27" customHeight="1" x14ac:dyDescent="0.2">
      <c r="A180" s="65" t="s">
        <v>13</v>
      </c>
      <c r="B180" s="67">
        <v>24</v>
      </c>
      <c r="C180" s="60">
        <v>801</v>
      </c>
      <c r="D180" s="11">
        <v>10</v>
      </c>
      <c r="E180" s="12">
        <v>0</v>
      </c>
      <c r="F180" s="11" t="s">
        <v>2</v>
      </c>
      <c r="G180" s="68" t="s">
        <v>346</v>
      </c>
      <c r="H180" s="10">
        <v>240</v>
      </c>
      <c r="I180" s="14">
        <v>31306.050999999999</v>
      </c>
      <c r="J180" s="14">
        <v>0</v>
      </c>
      <c r="K180" s="14">
        <v>0</v>
      </c>
      <c r="L180" s="14">
        <f>-0.05</f>
        <v>-0.05</v>
      </c>
      <c r="M180" s="14"/>
      <c r="N180" s="14"/>
      <c r="O180" s="14">
        <f t="shared" si="117"/>
        <v>31306.001</v>
      </c>
      <c r="P180" s="14">
        <f t="shared" si="118"/>
        <v>0</v>
      </c>
      <c r="Q180" s="14">
        <f t="shared" si="119"/>
        <v>0</v>
      </c>
    </row>
    <row r="181" spans="1:17" ht="36" customHeight="1" x14ac:dyDescent="0.2">
      <c r="A181" s="65" t="s">
        <v>34</v>
      </c>
      <c r="B181" s="67">
        <v>24</v>
      </c>
      <c r="C181" s="60">
        <v>1400</v>
      </c>
      <c r="D181" s="11" t="s">
        <v>7</v>
      </c>
      <c r="E181" s="12" t="s">
        <v>7</v>
      </c>
      <c r="F181" s="11" t="s">
        <v>7</v>
      </c>
      <c r="G181" s="68" t="s">
        <v>7</v>
      </c>
      <c r="H181" s="10" t="s">
        <v>7</v>
      </c>
      <c r="I181" s="14">
        <f>I182</f>
        <v>29162.5</v>
      </c>
      <c r="J181" s="14">
        <f t="shared" ref="J181:K181" si="136">J182</f>
        <v>29162.5</v>
      </c>
      <c r="K181" s="14">
        <f t="shared" si="136"/>
        <v>29162.5</v>
      </c>
      <c r="L181" s="14"/>
      <c r="M181" s="14"/>
      <c r="N181" s="14"/>
      <c r="O181" s="14">
        <f t="shared" si="117"/>
        <v>29162.5</v>
      </c>
      <c r="P181" s="14">
        <f t="shared" si="118"/>
        <v>29162.5</v>
      </c>
      <c r="Q181" s="14">
        <f t="shared" si="119"/>
        <v>29162.5</v>
      </c>
    </row>
    <row r="182" spans="1:17" ht="17.25" customHeight="1" x14ac:dyDescent="0.2">
      <c r="A182" s="65" t="s">
        <v>33</v>
      </c>
      <c r="B182" s="67">
        <v>24</v>
      </c>
      <c r="C182" s="60">
        <v>1403</v>
      </c>
      <c r="D182" s="11" t="s">
        <v>7</v>
      </c>
      <c r="E182" s="12" t="s">
        <v>7</v>
      </c>
      <c r="F182" s="11" t="s">
        <v>7</v>
      </c>
      <c r="G182" s="68" t="s">
        <v>7</v>
      </c>
      <c r="H182" s="10" t="s">
        <v>7</v>
      </c>
      <c r="I182" s="14">
        <f>I183</f>
        <v>29162.5</v>
      </c>
      <c r="J182" s="14">
        <f t="shared" ref="J182:K182" si="137">J183</f>
        <v>29162.5</v>
      </c>
      <c r="K182" s="14">
        <f t="shared" si="137"/>
        <v>29162.5</v>
      </c>
      <c r="L182" s="14"/>
      <c r="M182" s="14"/>
      <c r="N182" s="14"/>
      <c r="O182" s="14">
        <f t="shared" si="117"/>
        <v>29162.5</v>
      </c>
      <c r="P182" s="14">
        <f t="shared" si="118"/>
        <v>29162.5</v>
      </c>
      <c r="Q182" s="14">
        <f t="shared" si="119"/>
        <v>29162.5</v>
      </c>
    </row>
    <row r="183" spans="1:17" ht="44.25" customHeight="1" x14ac:dyDescent="0.2">
      <c r="A183" s="86" t="s">
        <v>269</v>
      </c>
      <c r="B183" s="67">
        <v>24</v>
      </c>
      <c r="C183" s="60">
        <v>1403</v>
      </c>
      <c r="D183" s="11" t="s">
        <v>160</v>
      </c>
      <c r="E183" s="12" t="s">
        <v>3</v>
      </c>
      <c r="F183" s="11" t="s">
        <v>2</v>
      </c>
      <c r="G183" s="68" t="s">
        <v>9</v>
      </c>
      <c r="H183" s="10" t="s">
        <v>7</v>
      </c>
      <c r="I183" s="14">
        <f>I184</f>
        <v>29162.5</v>
      </c>
      <c r="J183" s="14">
        <f t="shared" ref="J183:K183" si="138">J184</f>
        <v>29162.5</v>
      </c>
      <c r="K183" s="14">
        <f t="shared" si="138"/>
        <v>29162.5</v>
      </c>
      <c r="L183" s="14"/>
      <c r="M183" s="14"/>
      <c r="N183" s="14"/>
      <c r="O183" s="14">
        <f t="shared" si="117"/>
        <v>29162.5</v>
      </c>
      <c r="P183" s="14">
        <f t="shared" si="118"/>
        <v>29162.5</v>
      </c>
      <c r="Q183" s="14">
        <f t="shared" si="119"/>
        <v>29162.5</v>
      </c>
    </row>
    <row r="184" spans="1:17" ht="41.65" customHeight="1" x14ac:dyDescent="0.2">
      <c r="A184" s="86" t="s">
        <v>292</v>
      </c>
      <c r="B184" s="67">
        <v>24</v>
      </c>
      <c r="C184" s="60">
        <v>1403</v>
      </c>
      <c r="D184" s="11">
        <v>2</v>
      </c>
      <c r="E184" s="12">
        <v>1</v>
      </c>
      <c r="F184" s="11">
        <v>0</v>
      </c>
      <c r="G184" s="68">
        <v>0</v>
      </c>
      <c r="H184" s="10"/>
      <c r="I184" s="14">
        <f>I185+I188</f>
        <v>29162.5</v>
      </c>
      <c r="J184" s="14">
        <f t="shared" ref="J184:K184" si="139">J185+J188</f>
        <v>29162.5</v>
      </c>
      <c r="K184" s="14">
        <f t="shared" si="139"/>
        <v>29162.5</v>
      </c>
      <c r="L184" s="14"/>
      <c r="M184" s="14"/>
      <c r="N184" s="14"/>
      <c r="O184" s="14">
        <f t="shared" si="117"/>
        <v>29162.5</v>
      </c>
      <c r="P184" s="14">
        <f t="shared" si="118"/>
        <v>29162.5</v>
      </c>
      <c r="Q184" s="14">
        <f t="shared" si="119"/>
        <v>29162.5</v>
      </c>
    </row>
    <row r="185" spans="1:17" ht="72.599999999999994" customHeight="1" x14ac:dyDescent="0.2">
      <c r="A185" s="65" t="s">
        <v>303</v>
      </c>
      <c r="B185" s="67">
        <v>24</v>
      </c>
      <c r="C185" s="60">
        <v>1403</v>
      </c>
      <c r="D185" s="11" t="s">
        <v>160</v>
      </c>
      <c r="E185" s="12">
        <v>1</v>
      </c>
      <c r="F185" s="11" t="s">
        <v>2</v>
      </c>
      <c r="G185" s="68" t="s">
        <v>209</v>
      </c>
      <c r="H185" s="10" t="s">
        <v>7</v>
      </c>
      <c r="I185" s="14">
        <f>I186</f>
        <v>12286.6</v>
      </c>
      <c r="J185" s="14">
        <f t="shared" ref="J185:K185" si="140">J186</f>
        <v>12286.6</v>
      </c>
      <c r="K185" s="14">
        <f t="shared" si="140"/>
        <v>12286.6</v>
      </c>
      <c r="L185" s="14"/>
      <c r="M185" s="14"/>
      <c r="N185" s="14"/>
      <c r="O185" s="14">
        <f t="shared" si="117"/>
        <v>12286.6</v>
      </c>
      <c r="P185" s="14">
        <f t="shared" si="118"/>
        <v>12286.6</v>
      </c>
      <c r="Q185" s="14">
        <f t="shared" si="119"/>
        <v>12286.6</v>
      </c>
    </row>
    <row r="186" spans="1:17" x14ac:dyDescent="0.2">
      <c r="A186" s="65" t="s">
        <v>29</v>
      </c>
      <c r="B186" s="67">
        <v>24</v>
      </c>
      <c r="C186" s="60">
        <v>1403</v>
      </c>
      <c r="D186" s="11" t="s">
        <v>160</v>
      </c>
      <c r="E186" s="12">
        <v>1</v>
      </c>
      <c r="F186" s="11" t="s">
        <v>2</v>
      </c>
      <c r="G186" s="68" t="s">
        <v>209</v>
      </c>
      <c r="H186" s="10">
        <v>500</v>
      </c>
      <c r="I186" s="14">
        <f>I187</f>
        <v>12286.6</v>
      </c>
      <c r="J186" s="14">
        <f t="shared" ref="J186:K186" si="141">J187</f>
        <v>12286.6</v>
      </c>
      <c r="K186" s="14">
        <f t="shared" si="141"/>
        <v>12286.6</v>
      </c>
      <c r="L186" s="14"/>
      <c r="M186" s="14"/>
      <c r="N186" s="14"/>
      <c r="O186" s="14">
        <f t="shared" si="117"/>
        <v>12286.6</v>
      </c>
      <c r="P186" s="14">
        <f t="shared" si="118"/>
        <v>12286.6</v>
      </c>
      <c r="Q186" s="14">
        <f t="shared" si="119"/>
        <v>12286.6</v>
      </c>
    </row>
    <row r="187" spans="1:17" x14ac:dyDescent="0.2">
      <c r="A187" s="65" t="s">
        <v>28</v>
      </c>
      <c r="B187" s="67">
        <v>24</v>
      </c>
      <c r="C187" s="60">
        <v>1403</v>
      </c>
      <c r="D187" s="11" t="s">
        <v>160</v>
      </c>
      <c r="E187" s="12">
        <v>1</v>
      </c>
      <c r="F187" s="11" t="s">
        <v>2</v>
      </c>
      <c r="G187" s="68" t="s">
        <v>209</v>
      </c>
      <c r="H187" s="10">
        <v>540</v>
      </c>
      <c r="I187" s="14">
        <v>12286.6</v>
      </c>
      <c r="J187" s="14">
        <v>12286.6</v>
      </c>
      <c r="K187" s="14">
        <v>12286.6</v>
      </c>
      <c r="L187" s="14"/>
      <c r="M187" s="14"/>
      <c r="N187" s="14"/>
      <c r="O187" s="14">
        <f t="shared" si="117"/>
        <v>12286.6</v>
      </c>
      <c r="P187" s="14">
        <f t="shared" si="118"/>
        <v>12286.6</v>
      </c>
      <c r="Q187" s="14">
        <f t="shared" si="119"/>
        <v>12286.6</v>
      </c>
    </row>
    <row r="188" spans="1:17" ht="45" x14ac:dyDescent="0.2">
      <c r="A188" s="65" t="s">
        <v>249</v>
      </c>
      <c r="B188" s="67">
        <v>24</v>
      </c>
      <c r="C188" s="60">
        <v>1403</v>
      </c>
      <c r="D188" s="11" t="s">
        <v>160</v>
      </c>
      <c r="E188" s="12">
        <v>1</v>
      </c>
      <c r="F188" s="11" t="s">
        <v>2</v>
      </c>
      <c r="G188" s="68" t="s">
        <v>208</v>
      </c>
      <c r="H188" s="10" t="s">
        <v>7</v>
      </c>
      <c r="I188" s="14">
        <f>I189</f>
        <v>16875.900000000001</v>
      </c>
      <c r="J188" s="14">
        <f t="shared" ref="J188:K188" si="142">J189</f>
        <v>16875.900000000001</v>
      </c>
      <c r="K188" s="14">
        <f t="shared" si="142"/>
        <v>16875.900000000001</v>
      </c>
      <c r="L188" s="14"/>
      <c r="M188" s="14"/>
      <c r="N188" s="14"/>
      <c r="O188" s="14">
        <f t="shared" si="117"/>
        <v>16875.900000000001</v>
      </c>
      <c r="P188" s="14">
        <f t="shared" si="118"/>
        <v>16875.900000000001</v>
      </c>
      <c r="Q188" s="14">
        <f t="shared" si="119"/>
        <v>16875.900000000001</v>
      </c>
    </row>
    <row r="189" spans="1:17" x14ac:dyDescent="0.2">
      <c r="A189" s="65" t="s">
        <v>29</v>
      </c>
      <c r="B189" s="67">
        <v>24</v>
      </c>
      <c r="C189" s="60">
        <v>1403</v>
      </c>
      <c r="D189" s="11" t="s">
        <v>160</v>
      </c>
      <c r="E189" s="12">
        <v>1</v>
      </c>
      <c r="F189" s="11" t="s">
        <v>2</v>
      </c>
      <c r="G189" s="68" t="s">
        <v>208</v>
      </c>
      <c r="H189" s="10">
        <v>500</v>
      </c>
      <c r="I189" s="14">
        <f>I190</f>
        <v>16875.900000000001</v>
      </c>
      <c r="J189" s="14">
        <f t="shared" ref="J189:K189" si="143">J190</f>
        <v>16875.900000000001</v>
      </c>
      <c r="K189" s="14">
        <f t="shared" si="143"/>
        <v>16875.900000000001</v>
      </c>
      <c r="L189" s="14"/>
      <c r="M189" s="14"/>
      <c r="N189" s="14"/>
      <c r="O189" s="14">
        <f t="shared" si="117"/>
        <v>16875.900000000001</v>
      </c>
      <c r="P189" s="14">
        <f t="shared" si="118"/>
        <v>16875.900000000001</v>
      </c>
      <c r="Q189" s="14">
        <f t="shared" si="119"/>
        <v>16875.900000000001</v>
      </c>
    </row>
    <row r="190" spans="1:17" x14ac:dyDescent="0.2">
      <c r="A190" s="65" t="s">
        <v>28</v>
      </c>
      <c r="B190" s="67">
        <v>24</v>
      </c>
      <c r="C190" s="60">
        <v>1403</v>
      </c>
      <c r="D190" s="11" t="s">
        <v>160</v>
      </c>
      <c r="E190" s="12">
        <v>1</v>
      </c>
      <c r="F190" s="11" t="s">
        <v>2</v>
      </c>
      <c r="G190" s="68" t="s">
        <v>208</v>
      </c>
      <c r="H190" s="10">
        <v>540</v>
      </c>
      <c r="I190" s="14">
        <v>16875.900000000001</v>
      </c>
      <c r="J190" s="14">
        <v>16875.900000000001</v>
      </c>
      <c r="K190" s="14">
        <v>16875.900000000001</v>
      </c>
      <c r="L190" s="14"/>
      <c r="M190" s="14"/>
      <c r="N190" s="14"/>
      <c r="O190" s="14">
        <f t="shared" si="117"/>
        <v>16875.900000000001</v>
      </c>
      <c r="P190" s="14">
        <f t="shared" si="118"/>
        <v>16875.900000000001</v>
      </c>
      <c r="Q190" s="14">
        <f t="shared" si="119"/>
        <v>16875.900000000001</v>
      </c>
    </row>
    <row r="191" spans="1:17" ht="22.5" x14ac:dyDescent="0.2">
      <c r="A191" s="86" t="s">
        <v>207</v>
      </c>
      <c r="B191" s="99">
        <v>63</v>
      </c>
      <c r="C191" s="50" t="s">
        <v>7</v>
      </c>
      <c r="D191" s="19" t="s">
        <v>7</v>
      </c>
      <c r="E191" s="20" t="s">
        <v>7</v>
      </c>
      <c r="F191" s="19" t="s">
        <v>7</v>
      </c>
      <c r="G191" s="21" t="s">
        <v>7</v>
      </c>
      <c r="H191" s="6" t="s">
        <v>7</v>
      </c>
      <c r="I191" s="27">
        <f t="shared" ref="I191:N191" si="144">I192+I207+I217+I253</f>
        <v>160908.9</v>
      </c>
      <c r="J191" s="27">
        <f t="shared" si="144"/>
        <v>156237.79999999999</v>
      </c>
      <c r="K191" s="27">
        <f t="shared" si="144"/>
        <v>162183.29999999999</v>
      </c>
      <c r="L191" s="27">
        <f t="shared" si="144"/>
        <v>4523.2962600000001</v>
      </c>
      <c r="M191" s="27">
        <f t="shared" si="144"/>
        <v>3509.1290200000003</v>
      </c>
      <c r="N191" s="27">
        <f t="shared" si="144"/>
        <v>1250</v>
      </c>
      <c r="O191" s="27">
        <f t="shared" si="117"/>
        <v>165432.19626</v>
      </c>
      <c r="P191" s="27">
        <f t="shared" si="118"/>
        <v>159746.92901999998</v>
      </c>
      <c r="Q191" s="27">
        <f t="shared" si="119"/>
        <v>163433.29999999999</v>
      </c>
    </row>
    <row r="192" spans="1:17" x14ac:dyDescent="0.2">
      <c r="A192" s="65" t="s">
        <v>26</v>
      </c>
      <c r="B192" s="67">
        <v>63</v>
      </c>
      <c r="C192" s="60">
        <v>100</v>
      </c>
      <c r="D192" s="11" t="s">
        <v>7</v>
      </c>
      <c r="E192" s="12" t="s">
        <v>7</v>
      </c>
      <c r="F192" s="11" t="s">
        <v>7</v>
      </c>
      <c r="G192" s="68" t="s">
        <v>7</v>
      </c>
      <c r="H192" s="10" t="s">
        <v>7</v>
      </c>
      <c r="I192" s="14">
        <f>I193</f>
        <v>4896.2000000000007</v>
      </c>
      <c r="J192" s="14">
        <f t="shared" ref="J192:K192" si="145">J193</f>
        <v>4962.1000000000004</v>
      </c>
      <c r="K192" s="14">
        <f t="shared" si="145"/>
        <v>5153.1000000000004</v>
      </c>
      <c r="L192" s="14"/>
      <c r="M192" s="14"/>
      <c r="N192" s="14"/>
      <c r="O192" s="14">
        <f t="shared" si="117"/>
        <v>4896.2000000000007</v>
      </c>
      <c r="P192" s="14">
        <f t="shared" si="118"/>
        <v>4962.1000000000004</v>
      </c>
      <c r="Q192" s="14">
        <f t="shared" si="119"/>
        <v>5153.1000000000004</v>
      </c>
    </row>
    <row r="193" spans="1:17" x14ac:dyDescent="0.2">
      <c r="A193" s="65" t="s">
        <v>85</v>
      </c>
      <c r="B193" s="67">
        <v>63</v>
      </c>
      <c r="C193" s="60">
        <v>113</v>
      </c>
      <c r="D193" s="11" t="s">
        <v>7</v>
      </c>
      <c r="E193" s="12" t="s">
        <v>7</v>
      </c>
      <c r="F193" s="11" t="s">
        <v>7</v>
      </c>
      <c r="G193" s="68" t="s">
        <v>7</v>
      </c>
      <c r="H193" s="10" t="s">
        <v>7</v>
      </c>
      <c r="I193" s="14">
        <f>I194+I202</f>
        <v>4896.2000000000007</v>
      </c>
      <c r="J193" s="14">
        <f t="shared" ref="J193:K193" si="146">J194+J202</f>
        <v>4962.1000000000004</v>
      </c>
      <c r="K193" s="14">
        <f t="shared" si="146"/>
        <v>5153.1000000000004</v>
      </c>
      <c r="L193" s="14"/>
      <c r="M193" s="14"/>
      <c r="N193" s="14"/>
      <c r="O193" s="14">
        <f t="shared" si="117"/>
        <v>4896.2000000000007</v>
      </c>
      <c r="P193" s="14">
        <f t="shared" si="118"/>
        <v>4962.1000000000004</v>
      </c>
      <c r="Q193" s="14">
        <f t="shared" si="119"/>
        <v>5153.1000000000004</v>
      </c>
    </row>
    <row r="194" spans="1:17" ht="33.75" x14ac:dyDescent="0.2">
      <c r="A194" s="86" t="s">
        <v>281</v>
      </c>
      <c r="B194" s="67">
        <v>63</v>
      </c>
      <c r="C194" s="60">
        <v>113</v>
      </c>
      <c r="D194" s="11">
        <v>5</v>
      </c>
      <c r="E194" s="12">
        <v>0</v>
      </c>
      <c r="F194" s="11">
        <v>0</v>
      </c>
      <c r="G194" s="68">
        <v>0</v>
      </c>
      <c r="H194" s="10"/>
      <c r="I194" s="14">
        <f>I195</f>
        <v>4869.1000000000004</v>
      </c>
      <c r="J194" s="14">
        <f t="shared" ref="J194:K194" si="147">J195</f>
        <v>4935</v>
      </c>
      <c r="K194" s="14">
        <f t="shared" si="147"/>
        <v>5126</v>
      </c>
      <c r="L194" s="14"/>
      <c r="M194" s="14"/>
      <c r="N194" s="14"/>
      <c r="O194" s="14">
        <f t="shared" si="117"/>
        <v>4869.1000000000004</v>
      </c>
      <c r="P194" s="14">
        <f t="shared" si="118"/>
        <v>4935</v>
      </c>
      <c r="Q194" s="14">
        <f t="shared" si="119"/>
        <v>5126</v>
      </c>
    </row>
    <row r="195" spans="1:17" x14ac:dyDescent="0.2">
      <c r="A195" s="86" t="s">
        <v>277</v>
      </c>
      <c r="B195" s="67">
        <v>63</v>
      </c>
      <c r="C195" s="60">
        <v>113</v>
      </c>
      <c r="D195" s="11">
        <v>5</v>
      </c>
      <c r="E195" s="12">
        <v>3</v>
      </c>
      <c r="F195" s="11" t="s">
        <v>2</v>
      </c>
      <c r="G195" s="68">
        <v>0</v>
      </c>
      <c r="H195" s="10"/>
      <c r="I195" s="14">
        <f>I199+I196</f>
        <v>4869.1000000000004</v>
      </c>
      <c r="J195" s="14">
        <f t="shared" ref="J195:K195" si="148">J199+J196</f>
        <v>4935</v>
      </c>
      <c r="K195" s="14">
        <f t="shared" si="148"/>
        <v>5126</v>
      </c>
      <c r="L195" s="14"/>
      <c r="M195" s="14"/>
      <c r="N195" s="14"/>
      <c r="O195" s="14">
        <f t="shared" si="117"/>
        <v>4869.1000000000004</v>
      </c>
      <c r="P195" s="14">
        <f t="shared" si="118"/>
        <v>4935</v>
      </c>
      <c r="Q195" s="14">
        <f t="shared" si="119"/>
        <v>5126</v>
      </c>
    </row>
    <row r="196" spans="1:17" ht="30.6" customHeight="1" x14ac:dyDescent="0.2">
      <c r="A196" s="65" t="s">
        <v>170</v>
      </c>
      <c r="B196" s="67">
        <v>63</v>
      </c>
      <c r="C196" s="60">
        <v>113</v>
      </c>
      <c r="D196" s="11">
        <v>5</v>
      </c>
      <c r="E196" s="12">
        <v>3</v>
      </c>
      <c r="F196" s="11" t="s">
        <v>2</v>
      </c>
      <c r="G196" s="68">
        <v>80300</v>
      </c>
      <c r="H196" s="10"/>
      <c r="I196" s="14">
        <f>I197</f>
        <v>75</v>
      </c>
      <c r="J196" s="14">
        <f t="shared" ref="J196:K197" si="149">J197</f>
        <v>75</v>
      </c>
      <c r="K196" s="14">
        <f t="shared" si="149"/>
        <v>75</v>
      </c>
      <c r="L196" s="14"/>
      <c r="M196" s="14"/>
      <c r="N196" s="14"/>
      <c r="O196" s="14">
        <f t="shared" si="117"/>
        <v>75</v>
      </c>
      <c r="P196" s="14">
        <f t="shared" si="118"/>
        <v>75</v>
      </c>
      <c r="Q196" s="14">
        <f t="shared" si="119"/>
        <v>75</v>
      </c>
    </row>
    <row r="197" spans="1:17" ht="29.1" customHeight="1" x14ac:dyDescent="0.2">
      <c r="A197" s="65" t="s">
        <v>77</v>
      </c>
      <c r="B197" s="67">
        <v>63</v>
      </c>
      <c r="C197" s="60">
        <v>113</v>
      </c>
      <c r="D197" s="11">
        <v>5</v>
      </c>
      <c r="E197" s="12">
        <v>3</v>
      </c>
      <c r="F197" s="11" t="s">
        <v>2</v>
      </c>
      <c r="G197" s="68">
        <v>80300</v>
      </c>
      <c r="H197" s="10">
        <v>600</v>
      </c>
      <c r="I197" s="14">
        <f>I198</f>
        <v>75</v>
      </c>
      <c r="J197" s="14">
        <f t="shared" si="149"/>
        <v>75</v>
      </c>
      <c r="K197" s="14">
        <f t="shared" si="149"/>
        <v>75</v>
      </c>
      <c r="L197" s="14"/>
      <c r="M197" s="14"/>
      <c r="N197" s="14"/>
      <c r="O197" s="14">
        <f t="shared" si="117"/>
        <v>75</v>
      </c>
      <c r="P197" s="14">
        <f t="shared" si="118"/>
        <v>75</v>
      </c>
      <c r="Q197" s="14">
        <f t="shared" si="119"/>
        <v>75</v>
      </c>
    </row>
    <row r="198" spans="1:17" x14ac:dyDescent="0.2">
      <c r="A198" s="65" t="s">
        <v>146</v>
      </c>
      <c r="B198" s="67">
        <v>63</v>
      </c>
      <c r="C198" s="60">
        <v>113</v>
      </c>
      <c r="D198" s="11">
        <v>5</v>
      </c>
      <c r="E198" s="12">
        <v>3</v>
      </c>
      <c r="F198" s="11" t="s">
        <v>2</v>
      </c>
      <c r="G198" s="68">
        <v>80300</v>
      </c>
      <c r="H198" s="10">
        <v>610</v>
      </c>
      <c r="I198" s="14">
        <v>75</v>
      </c>
      <c r="J198" s="14">
        <v>75</v>
      </c>
      <c r="K198" s="14">
        <v>75</v>
      </c>
      <c r="L198" s="14"/>
      <c r="M198" s="14"/>
      <c r="N198" s="14"/>
      <c r="O198" s="14">
        <f t="shared" si="117"/>
        <v>75</v>
      </c>
      <c r="P198" s="14">
        <f t="shared" si="118"/>
        <v>75</v>
      </c>
      <c r="Q198" s="14">
        <f t="shared" si="119"/>
        <v>75</v>
      </c>
    </row>
    <row r="199" spans="1:17" ht="35.1" customHeight="1" x14ac:dyDescent="0.2">
      <c r="A199" s="65" t="s">
        <v>206</v>
      </c>
      <c r="B199" s="67">
        <v>63</v>
      </c>
      <c r="C199" s="60">
        <v>113</v>
      </c>
      <c r="D199" s="11">
        <v>5</v>
      </c>
      <c r="E199" s="12">
        <v>3</v>
      </c>
      <c r="F199" s="11" t="s">
        <v>2</v>
      </c>
      <c r="G199" s="68" t="s">
        <v>205</v>
      </c>
      <c r="H199" s="10" t="s">
        <v>7</v>
      </c>
      <c r="I199" s="14">
        <f>I200</f>
        <v>4794.1000000000004</v>
      </c>
      <c r="J199" s="14">
        <f t="shared" ref="J199:K199" si="150">J200</f>
        <v>4860</v>
      </c>
      <c r="K199" s="14">
        <f t="shared" si="150"/>
        <v>5051</v>
      </c>
      <c r="L199" s="14"/>
      <c r="M199" s="14"/>
      <c r="N199" s="14"/>
      <c r="O199" s="14">
        <f t="shared" si="117"/>
        <v>4794.1000000000004</v>
      </c>
      <c r="P199" s="14">
        <f t="shared" si="118"/>
        <v>4860</v>
      </c>
      <c r="Q199" s="14">
        <f t="shared" si="119"/>
        <v>5051</v>
      </c>
    </row>
    <row r="200" spans="1:17" ht="27" customHeight="1" x14ac:dyDescent="0.2">
      <c r="A200" s="65" t="s">
        <v>77</v>
      </c>
      <c r="B200" s="67">
        <v>63</v>
      </c>
      <c r="C200" s="60">
        <v>113</v>
      </c>
      <c r="D200" s="11">
        <v>5</v>
      </c>
      <c r="E200" s="12">
        <v>3</v>
      </c>
      <c r="F200" s="11" t="s">
        <v>2</v>
      </c>
      <c r="G200" s="68" t="s">
        <v>205</v>
      </c>
      <c r="H200" s="10">
        <v>600</v>
      </c>
      <c r="I200" s="14">
        <f>I201</f>
        <v>4794.1000000000004</v>
      </c>
      <c r="J200" s="14">
        <f t="shared" ref="J200:K200" si="151">J201</f>
        <v>4860</v>
      </c>
      <c r="K200" s="14">
        <f t="shared" si="151"/>
        <v>5051</v>
      </c>
      <c r="L200" s="14"/>
      <c r="M200" s="14"/>
      <c r="N200" s="14"/>
      <c r="O200" s="14">
        <f t="shared" si="117"/>
        <v>4794.1000000000004</v>
      </c>
      <c r="P200" s="14">
        <f t="shared" si="118"/>
        <v>4860</v>
      </c>
      <c r="Q200" s="14">
        <f t="shared" si="119"/>
        <v>5051</v>
      </c>
    </row>
    <row r="201" spans="1:17" ht="22.15" customHeight="1" x14ac:dyDescent="0.2">
      <c r="A201" s="65" t="s">
        <v>146</v>
      </c>
      <c r="B201" s="67">
        <v>63</v>
      </c>
      <c r="C201" s="60">
        <v>113</v>
      </c>
      <c r="D201" s="11">
        <v>5</v>
      </c>
      <c r="E201" s="12">
        <v>3</v>
      </c>
      <c r="F201" s="11" t="s">
        <v>2</v>
      </c>
      <c r="G201" s="68" t="s">
        <v>205</v>
      </c>
      <c r="H201" s="10">
        <v>610</v>
      </c>
      <c r="I201" s="14">
        <v>4794.1000000000004</v>
      </c>
      <c r="J201" s="14">
        <v>4860</v>
      </c>
      <c r="K201" s="14">
        <v>5051</v>
      </c>
      <c r="L201" s="14"/>
      <c r="M201" s="14"/>
      <c r="N201" s="14"/>
      <c r="O201" s="14">
        <f t="shared" si="117"/>
        <v>4794.1000000000004</v>
      </c>
      <c r="P201" s="14">
        <f t="shared" si="118"/>
        <v>4860</v>
      </c>
      <c r="Q201" s="14">
        <f t="shared" si="119"/>
        <v>5051</v>
      </c>
    </row>
    <row r="202" spans="1:17" ht="52.5" customHeight="1" x14ac:dyDescent="0.2">
      <c r="A202" s="86" t="s">
        <v>275</v>
      </c>
      <c r="B202" s="67">
        <v>63</v>
      </c>
      <c r="C202" s="60">
        <v>113</v>
      </c>
      <c r="D202" s="11">
        <v>11</v>
      </c>
      <c r="E202" s="12">
        <v>0</v>
      </c>
      <c r="F202" s="11">
        <v>0</v>
      </c>
      <c r="G202" s="68">
        <v>0</v>
      </c>
      <c r="H202" s="10"/>
      <c r="I202" s="14">
        <f>I203</f>
        <v>27.1</v>
      </c>
      <c r="J202" s="14">
        <f t="shared" ref="J202:K202" si="152">J203</f>
        <v>27.1</v>
      </c>
      <c r="K202" s="14">
        <f t="shared" si="152"/>
        <v>27.1</v>
      </c>
      <c r="L202" s="14"/>
      <c r="M202" s="14"/>
      <c r="N202" s="14"/>
      <c r="O202" s="14">
        <f t="shared" si="117"/>
        <v>27.1</v>
      </c>
      <c r="P202" s="14">
        <f t="shared" si="118"/>
        <v>27.1</v>
      </c>
      <c r="Q202" s="14">
        <f t="shared" si="119"/>
        <v>27.1</v>
      </c>
    </row>
    <row r="203" spans="1:17" ht="33.6" customHeight="1" x14ac:dyDescent="0.2">
      <c r="A203" s="86" t="s">
        <v>297</v>
      </c>
      <c r="B203" s="67">
        <v>63</v>
      </c>
      <c r="C203" s="60">
        <v>113</v>
      </c>
      <c r="D203" s="11">
        <v>11</v>
      </c>
      <c r="E203" s="12">
        <v>1</v>
      </c>
      <c r="F203" s="11" t="s">
        <v>2</v>
      </c>
      <c r="G203" s="68" t="s">
        <v>9</v>
      </c>
      <c r="H203" s="10" t="s">
        <v>7</v>
      </c>
      <c r="I203" s="14">
        <f>I204</f>
        <v>27.1</v>
      </c>
      <c r="J203" s="14">
        <f t="shared" ref="J203:K203" si="153">J204</f>
        <v>27.1</v>
      </c>
      <c r="K203" s="14">
        <f t="shared" si="153"/>
        <v>27.1</v>
      </c>
      <c r="L203" s="14"/>
      <c r="M203" s="14"/>
      <c r="N203" s="14"/>
      <c r="O203" s="14">
        <f t="shared" si="117"/>
        <v>27.1</v>
      </c>
      <c r="P203" s="14">
        <f t="shared" si="118"/>
        <v>27.1</v>
      </c>
      <c r="Q203" s="14">
        <f t="shared" si="119"/>
        <v>27.1</v>
      </c>
    </row>
    <row r="204" spans="1:17" ht="28.15" customHeight="1" x14ac:dyDescent="0.2">
      <c r="A204" s="65" t="s">
        <v>80</v>
      </c>
      <c r="B204" s="67">
        <v>63</v>
      </c>
      <c r="C204" s="60">
        <v>113</v>
      </c>
      <c r="D204" s="11">
        <v>11</v>
      </c>
      <c r="E204" s="12">
        <v>1</v>
      </c>
      <c r="F204" s="11" t="s">
        <v>2</v>
      </c>
      <c r="G204" s="68" t="s">
        <v>79</v>
      </c>
      <c r="H204" s="10" t="s">
        <v>7</v>
      </c>
      <c r="I204" s="14">
        <f>I205</f>
        <v>27.1</v>
      </c>
      <c r="J204" s="14">
        <f t="shared" ref="J204:K204" si="154">J205</f>
        <v>27.1</v>
      </c>
      <c r="K204" s="14">
        <f t="shared" si="154"/>
        <v>27.1</v>
      </c>
      <c r="L204" s="14"/>
      <c r="M204" s="14"/>
      <c r="N204" s="14"/>
      <c r="O204" s="14">
        <f t="shared" si="117"/>
        <v>27.1</v>
      </c>
      <c r="P204" s="14">
        <f t="shared" si="118"/>
        <v>27.1</v>
      </c>
      <c r="Q204" s="14">
        <f t="shared" si="119"/>
        <v>27.1</v>
      </c>
    </row>
    <row r="205" spans="1:17" ht="28.15" customHeight="1" x14ac:dyDescent="0.2">
      <c r="A205" s="65" t="s">
        <v>14</v>
      </c>
      <c r="B205" s="67">
        <v>63</v>
      </c>
      <c r="C205" s="60">
        <v>113</v>
      </c>
      <c r="D205" s="11">
        <v>11</v>
      </c>
      <c r="E205" s="12">
        <v>1</v>
      </c>
      <c r="F205" s="11" t="s">
        <v>2</v>
      </c>
      <c r="G205" s="68" t="s">
        <v>79</v>
      </c>
      <c r="H205" s="10">
        <v>200</v>
      </c>
      <c r="I205" s="14">
        <f>I206</f>
        <v>27.1</v>
      </c>
      <c r="J205" s="14">
        <f t="shared" ref="J205:K205" si="155">J206</f>
        <v>27.1</v>
      </c>
      <c r="K205" s="14">
        <f t="shared" si="155"/>
        <v>27.1</v>
      </c>
      <c r="L205" s="14"/>
      <c r="M205" s="14"/>
      <c r="N205" s="14"/>
      <c r="O205" s="14">
        <f t="shared" si="117"/>
        <v>27.1</v>
      </c>
      <c r="P205" s="14">
        <f t="shared" si="118"/>
        <v>27.1</v>
      </c>
      <c r="Q205" s="14">
        <f t="shared" si="119"/>
        <v>27.1</v>
      </c>
    </row>
    <row r="206" spans="1:17" ht="25.15" customHeight="1" x14ac:dyDescent="0.2">
      <c r="A206" s="65" t="s">
        <v>13</v>
      </c>
      <c r="B206" s="67">
        <v>63</v>
      </c>
      <c r="C206" s="60">
        <v>113</v>
      </c>
      <c r="D206" s="11">
        <v>11</v>
      </c>
      <c r="E206" s="12">
        <v>1</v>
      </c>
      <c r="F206" s="11" t="s">
        <v>2</v>
      </c>
      <c r="G206" s="68" t="s">
        <v>79</v>
      </c>
      <c r="H206" s="10">
        <v>240</v>
      </c>
      <c r="I206" s="14">
        <v>27.1</v>
      </c>
      <c r="J206" s="14">
        <v>27.1</v>
      </c>
      <c r="K206" s="14">
        <v>27.1</v>
      </c>
      <c r="L206" s="14"/>
      <c r="M206" s="14"/>
      <c r="N206" s="14"/>
      <c r="O206" s="14">
        <f t="shared" si="117"/>
        <v>27.1</v>
      </c>
      <c r="P206" s="14">
        <f t="shared" si="118"/>
        <v>27.1</v>
      </c>
      <c r="Q206" s="14">
        <f t="shared" si="119"/>
        <v>27.1</v>
      </c>
    </row>
    <row r="207" spans="1:17" ht="20.65" customHeight="1" x14ac:dyDescent="0.2">
      <c r="A207" s="65" t="s">
        <v>104</v>
      </c>
      <c r="B207" s="67">
        <v>63</v>
      </c>
      <c r="C207" s="60">
        <v>400</v>
      </c>
      <c r="D207" s="11" t="s">
        <v>7</v>
      </c>
      <c r="E207" s="12" t="s">
        <v>7</v>
      </c>
      <c r="F207" s="11" t="s">
        <v>7</v>
      </c>
      <c r="G207" s="68" t="s">
        <v>7</v>
      </c>
      <c r="H207" s="10" t="s">
        <v>7</v>
      </c>
      <c r="I207" s="14">
        <f>I208</f>
        <v>903</v>
      </c>
      <c r="J207" s="14">
        <f t="shared" ref="J207:K207" si="156">J208</f>
        <v>889</v>
      </c>
      <c r="K207" s="14">
        <f t="shared" si="156"/>
        <v>946</v>
      </c>
      <c r="L207" s="14"/>
      <c r="M207" s="14"/>
      <c r="N207" s="14"/>
      <c r="O207" s="14">
        <f t="shared" si="117"/>
        <v>903</v>
      </c>
      <c r="P207" s="14">
        <f t="shared" si="118"/>
        <v>889</v>
      </c>
      <c r="Q207" s="14">
        <f t="shared" si="119"/>
        <v>946</v>
      </c>
    </row>
    <row r="208" spans="1:17" ht="20.100000000000001" customHeight="1" x14ac:dyDescent="0.2">
      <c r="A208" s="65" t="s">
        <v>103</v>
      </c>
      <c r="B208" s="67">
        <v>63</v>
      </c>
      <c r="C208" s="60">
        <v>412</v>
      </c>
      <c r="D208" s="11" t="s">
        <v>7</v>
      </c>
      <c r="E208" s="12" t="s">
        <v>7</v>
      </c>
      <c r="F208" s="11" t="s">
        <v>7</v>
      </c>
      <c r="G208" s="68" t="s">
        <v>7</v>
      </c>
      <c r="H208" s="10" t="s">
        <v>7</v>
      </c>
      <c r="I208" s="14">
        <f>I209</f>
        <v>903</v>
      </c>
      <c r="J208" s="14">
        <f t="shared" ref="J208:K208" si="157">J209</f>
        <v>889</v>
      </c>
      <c r="K208" s="14">
        <f t="shared" si="157"/>
        <v>946</v>
      </c>
      <c r="L208" s="14"/>
      <c r="M208" s="14"/>
      <c r="N208" s="14"/>
      <c r="O208" s="14">
        <f t="shared" si="117"/>
        <v>903</v>
      </c>
      <c r="P208" s="14">
        <f t="shared" si="118"/>
        <v>889</v>
      </c>
      <c r="Q208" s="14">
        <f t="shared" si="119"/>
        <v>946</v>
      </c>
    </row>
    <row r="209" spans="1:17" ht="39.6" customHeight="1" x14ac:dyDescent="0.2">
      <c r="A209" s="86" t="s">
        <v>281</v>
      </c>
      <c r="B209" s="67">
        <v>63</v>
      </c>
      <c r="C209" s="60">
        <v>412</v>
      </c>
      <c r="D209" s="11" t="s">
        <v>189</v>
      </c>
      <c r="E209" s="12" t="s">
        <v>3</v>
      </c>
      <c r="F209" s="11" t="s">
        <v>2</v>
      </c>
      <c r="G209" s="68" t="s">
        <v>9</v>
      </c>
      <c r="H209" s="10" t="s">
        <v>7</v>
      </c>
      <c r="I209" s="14">
        <f>I210</f>
        <v>903</v>
      </c>
      <c r="J209" s="14">
        <f t="shared" ref="J209:K209" si="158">J210</f>
        <v>889</v>
      </c>
      <c r="K209" s="14">
        <f t="shared" si="158"/>
        <v>946</v>
      </c>
      <c r="L209" s="14"/>
      <c r="M209" s="14"/>
      <c r="N209" s="14"/>
      <c r="O209" s="14">
        <f t="shared" si="117"/>
        <v>903</v>
      </c>
      <c r="P209" s="14">
        <f t="shared" si="118"/>
        <v>889</v>
      </c>
      <c r="Q209" s="14">
        <f t="shared" si="119"/>
        <v>946</v>
      </c>
    </row>
    <row r="210" spans="1:17" ht="24" customHeight="1" x14ac:dyDescent="0.2">
      <c r="A210" s="86" t="s">
        <v>276</v>
      </c>
      <c r="B210" s="67">
        <v>63</v>
      </c>
      <c r="C210" s="60">
        <v>412</v>
      </c>
      <c r="D210" s="11">
        <v>5</v>
      </c>
      <c r="E210" s="12">
        <v>2</v>
      </c>
      <c r="F210" s="11">
        <v>0</v>
      </c>
      <c r="G210" s="68">
        <v>0</v>
      </c>
      <c r="H210" s="10"/>
      <c r="I210" s="14">
        <f>I214+I211</f>
        <v>903</v>
      </c>
      <c r="J210" s="14">
        <f t="shared" ref="J210:K210" si="159">J214+J211</f>
        <v>889</v>
      </c>
      <c r="K210" s="14">
        <f t="shared" si="159"/>
        <v>946</v>
      </c>
      <c r="L210" s="14"/>
      <c r="M210" s="14"/>
      <c r="N210" s="14"/>
      <c r="O210" s="14">
        <f t="shared" si="117"/>
        <v>903</v>
      </c>
      <c r="P210" s="14">
        <f t="shared" si="118"/>
        <v>889</v>
      </c>
      <c r="Q210" s="14">
        <f t="shared" si="119"/>
        <v>946</v>
      </c>
    </row>
    <row r="211" spans="1:17" ht="28.5" customHeight="1" x14ac:dyDescent="0.2">
      <c r="A211" s="65" t="s">
        <v>170</v>
      </c>
      <c r="B211" s="67">
        <v>63</v>
      </c>
      <c r="C211" s="60">
        <v>412</v>
      </c>
      <c r="D211" s="11">
        <v>5</v>
      </c>
      <c r="E211" s="12">
        <v>2</v>
      </c>
      <c r="F211" s="11">
        <v>0</v>
      </c>
      <c r="G211" s="68">
        <v>80300</v>
      </c>
      <c r="H211" s="10"/>
      <c r="I211" s="14">
        <f>I212</f>
        <v>25</v>
      </c>
      <c r="J211" s="14">
        <f t="shared" ref="J211:K212" si="160">J212</f>
        <v>0</v>
      </c>
      <c r="K211" s="14">
        <f t="shared" si="160"/>
        <v>25</v>
      </c>
      <c r="L211" s="14"/>
      <c r="M211" s="14"/>
      <c r="N211" s="14"/>
      <c r="O211" s="14">
        <f t="shared" si="117"/>
        <v>25</v>
      </c>
      <c r="P211" s="14">
        <f t="shared" si="118"/>
        <v>0</v>
      </c>
      <c r="Q211" s="14">
        <f t="shared" si="119"/>
        <v>25</v>
      </c>
    </row>
    <row r="212" spans="1:17" ht="29.1" customHeight="1" x14ac:dyDescent="0.2">
      <c r="A212" s="65" t="s">
        <v>77</v>
      </c>
      <c r="B212" s="67">
        <v>63</v>
      </c>
      <c r="C212" s="60">
        <v>412</v>
      </c>
      <c r="D212" s="11">
        <v>5</v>
      </c>
      <c r="E212" s="12">
        <v>2</v>
      </c>
      <c r="F212" s="11">
        <v>0</v>
      </c>
      <c r="G212" s="68">
        <v>80300</v>
      </c>
      <c r="H212" s="10">
        <v>600</v>
      </c>
      <c r="I212" s="14">
        <f>I213</f>
        <v>25</v>
      </c>
      <c r="J212" s="14">
        <f t="shared" si="160"/>
        <v>0</v>
      </c>
      <c r="K212" s="14">
        <f t="shared" si="160"/>
        <v>25</v>
      </c>
      <c r="L212" s="14"/>
      <c r="M212" s="14"/>
      <c r="N212" s="14"/>
      <c r="O212" s="14">
        <f t="shared" si="117"/>
        <v>25</v>
      </c>
      <c r="P212" s="14">
        <f t="shared" si="118"/>
        <v>0</v>
      </c>
      <c r="Q212" s="14">
        <f t="shared" si="119"/>
        <v>25</v>
      </c>
    </row>
    <row r="213" spans="1:17" ht="18.600000000000001" customHeight="1" x14ac:dyDescent="0.2">
      <c r="A213" s="65" t="s">
        <v>146</v>
      </c>
      <c r="B213" s="67">
        <v>63</v>
      </c>
      <c r="C213" s="60">
        <v>412</v>
      </c>
      <c r="D213" s="11">
        <v>5</v>
      </c>
      <c r="E213" s="12">
        <v>2</v>
      </c>
      <c r="F213" s="11">
        <v>0</v>
      </c>
      <c r="G213" s="68">
        <v>80300</v>
      </c>
      <c r="H213" s="10">
        <v>610</v>
      </c>
      <c r="I213" s="14">
        <v>25</v>
      </c>
      <c r="J213" s="14">
        <v>0</v>
      </c>
      <c r="K213" s="14">
        <v>25</v>
      </c>
      <c r="L213" s="14"/>
      <c r="M213" s="14"/>
      <c r="N213" s="14"/>
      <c r="O213" s="14">
        <f t="shared" si="117"/>
        <v>25</v>
      </c>
      <c r="P213" s="14">
        <f t="shared" si="118"/>
        <v>0</v>
      </c>
      <c r="Q213" s="14">
        <f t="shared" si="119"/>
        <v>25</v>
      </c>
    </row>
    <row r="214" spans="1:17" ht="46.15" customHeight="1" x14ac:dyDescent="0.2">
      <c r="A214" s="65" t="s">
        <v>204</v>
      </c>
      <c r="B214" s="67">
        <v>63</v>
      </c>
      <c r="C214" s="60">
        <v>412</v>
      </c>
      <c r="D214" s="11" t="s">
        <v>189</v>
      </c>
      <c r="E214" s="12">
        <v>2</v>
      </c>
      <c r="F214" s="11" t="s">
        <v>2</v>
      </c>
      <c r="G214" s="68" t="s">
        <v>203</v>
      </c>
      <c r="H214" s="10" t="s">
        <v>7</v>
      </c>
      <c r="I214" s="14">
        <f>I215</f>
        <v>878</v>
      </c>
      <c r="J214" s="14">
        <f t="shared" ref="J214:K214" si="161">J215</f>
        <v>889</v>
      </c>
      <c r="K214" s="14">
        <f t="shared" si="161"/>
        <v>921</v>
      </c>
      <c r="L214" s="14"/>
      <c r="M214" s="14"/>
      <c r="N214" s="14"/>
      <c r="O214" s="14">
        <f t="shared" si="117"/>
        <v>878</v>
      </c>
      <c r="P214" s="14">
        <f t="shared" si="118"/>
        <v>889</v>
      </c>
      <c r="Q214" s="14">
        <f t="shared" si="119"/>
        <v>921</v>
      </c>
    </row>
    <row r="215" spans="1:17" ht="26.1" customHeight="1" x14ac:dyDescent="0.2">
      <c r="A215" s="65" t="s">
        <v>77</v>
      </c>
      <c r="B215" s="67">
        <v>63</v>
      </c>
      <c r="C215" s="60">
        <v>412</v>
      </c>
      <c r="D215" s="11" t="s">
        <v>189</v>
      </c>
      <c r="E215" s="12">
        <v>2</v>
      </c>
      <c r="F215" s="11" t="s">
        <v>2</v>
      </c>
      <c r="G215" s="68" t="s">
        <v>203</v>
      </c>
      <c r="H215" s="10">
        <v>600</v>
      </c>
      <c r="I215" s="14">
        <f>I216</f>
        <v>878</v>
      </c>
      <c r="J215" s="14">
        <f t="shared" ref="J215:K215" si="162">J216</f>
        <v>889</v>
      </c>
      <c r="K215" s="14">
        <f t="shared" si="162"/>
        <v>921</v>
      </c>
      <c r="L215" s="14"/>
      <c r="M215" s="14"/>
      <c r="N215" s="14"/>
      <c r="O215" s="14">
        <f t="shared" si="117"/>
        <v>878</v>
      </c>
      <c r="P215" s="14">
        <f t="shared" si="118"/>
        <v>889</v>
      </c>
      <c r="Q215" s="14">
        <f t="shared" si="119"/>
        <v>921</v>
      </c>
    </row>
    <row r="216" spans="1:17" x14ac:dyDescent="0.2">
      <c r="A216" s="65" t="s">
        <v>146</v>
      </c>
      <c r="B216" s="67">
        <v>63</v>
      </c>
      <c r="C216" s="60">
        <v>412</v>
      </c>
      <c r="D216" s="11" t="s">
        <v>189</v>
      </c>
      <c r="E216" s="12">
        <v>2</v>
      </c>
      <c r="F216" s="11" t="s">
        <v>2</v>
      </c>
      <c r="G216" s="68" t="s">
        <v>203</v>
      </c>
      <c r="H216" s="10">
        <v>610</v>
      </c>
      <c r="I216" s="14">
        <v>878</v>
      </c>
      <c r="J216" s="14">
        <v>889</v>
      </c>
      <c r="K216" s="14">
        <v>921</v>
      </c>
      <c r="L216" s="14"/>
      <c r="M216" s="14"/>
      <c r="N216" s="14"/>
      <c r="O216" s="14">
        <f t="shared" si="117"/>
        <v>878</v>
      </c>
      <c r="P216" s="14">
        <f t="shared" si="118"/>
        <v>889</v>
      </c>
      <c r="Q216" s="14">
        <f t="shared" si="119"/>
        <v>921</v>
      </c>
    </row>
    <row r="217" spans="1:17" x14ac:dyDescent="0.2">
      <c r="A217" s="65" t="s">
        <v>61</v>
      </c>
      <c r="B217" s="67">
        <v>63</v>
      </c>
      <c r="C217" s="60">
        <v>700</v>
      </c>
      <c r="D217" s="11" t="s">
        <v>7</v>
      </c>
      <c r="E217" s="12" t="s">
        <v>7</v>
      </c>
      <c r="F217" s="11" t="s">
        <v>7</v>
      </c>
      <c r="G217" s="68" t="s">
        <v>7</v>
      </c>
      <c r="H217" s="10" t="s">
        <v>7</v>
      </c>
      <c r="I217" s="14">
        <f>I218</f>
        <v>31580.7</v>
      </c>
      <c r="J217" s="14">
        <f t="shared" ref="J217:K217" si="163">J218</f>
        <v>29113.4</v>
      </c>
      <c r="K217" s="14">
        <f t="shared" si="163"/>
        <v>30318.799999999999</v>
      </c>
      <c r="L217" s="14">
        <f>L218</f>
        <v>5197.9738100000004</v>
      </c>
      <c r="M217" s="14">
        <f t="shared" ref="M217:N218" si="164">M218</f>
        <v>2003.10492</v>
      </c>
      <c r="N217" s="14">
        <f t="shared" si="164"/>
        <v>0</v>
      </c>
      <c r="O217" s="14">
        <f t="shared" si="117"/>
        <v>36778.67381</v>
      </c>
      <c r="P217" s="14">
        <f t="shared" si="118"/>
        <v>31116.504920000003</v>
      </c>
      <c r="Q217" s="14">
        <f t="shared" si="119"/>
        <v>30318.799999999999</v>
      </c>
    </row>
    <row r="218" spans="1:17" x14ac:dyDescent="0.2">
      <c r="A218" s="65" t="s">
        <v>173</v>
      </c>
      <c r="B218" s="67">
        <v>63</v>
      </c>
      <c r="C218" s="60">
        <v>703</v>
      </c>
      <c r="D218" s="11"/>
      <c r="E218" s="12"/>
      <c r="F218" s="11"/>
      <c r="G218" s="68"/>
      <c r="H218" s="10"/>
      <c r="I218" s="14">
        <f>I219</f>
        <v>31580.7</v>
      </c>
      <c r="J218" s="14">
        <f t="shared" ref="J218:K218" si="165">J219</f>
        <v>29113.4</v>
      </c>
      <c r="K218" s="14">
        <f t="shared" si="165"/>
        <v>30318.799999999999</v>
      </c>
      <c r="L218" s="14">
        <f>L219+L249</f>
        <v>5197.9738100000004</v>
      </c>
      <c r="M218" s="14">
        <f t="shared" si="164"/>
        <v>2003.10492</v>
      </c>
      <c r="N218" s="14">
        <f t="shared" si="164"/>
        <v>0</v>
      </c>
      <c r="O218" s="14">
        <f t="shared" si="117"/>
        <v>36778.67381</v>
      </c>
      <c r="P218" s="14">
        <f t="shared" si="118"/>
        <v>31116.504920000003</v>
      </c>
      <c r="Q218" s="14">
        <f t="shared" si="119"/>
        <v>30318.799999999999</v>
      </c>
    </row>
    <row r="219" spans="1:17" ht="33.75" x14ac:dyDescent="0.2">
      <c r="A219" s="86" t="s">
        <v>270</v>
      </c>
      <c r="B219" s="67">
        <v>63</v>
      </c>
      <c r="C219" s="60">
        <v>703</v>
      </c>
      <c r="D219" s="11" t="s">
        <v>145</v>
      </c>
      <c r="E219" s="12" t="s">
        <v>3</v>
      </c>
      <c r="F219" s="11" t="s">
        <v>2</v>
      </c>
      <c r="G219" s="68" t="s">
        <v>9</v>
      </c>
      <c r="H219" s="10" t="s">
        <v>7</v>
      </c>
      <c r="I219" s="14">
        <f>I223+I232+I235+I220+I226+I229+I238</f>
        <v>31580.7</v>
      </c>
      <c r="J219" s="14">
        <f t="shared" ref="J219:K219" si="166">J223+J232+J235+J220+J226+J229+J238</f>
        <v>29113.4</v>
      </c>
      <c r="K219" s="14">
        <f t="shared" si="166"/>
        <v>30318.799999999999</v>
      </c>
      <c r="L219" s="14">
        <f>L238+L245+L226</f>
        <v>3297.0647100000006</v>
      </c>
      <c r="M219" s="14">
        <f t="shared" ref="M219:N219" si="167">M238</f>
        <v>2003.10492</v>
      </c>
      <c r="N219" s="14">
        <f t="shared" si="167"/>
        <v>0</v>
      </c>
      <c r="O219" s="14">
        <f t="shared" si="117"/>
        <v>34877.764710000003</v>
      </c>
      <c r="P219" s="14">
        <f t="shared" si="118"/>
        <v>31116.504920000003</v>
      </c>
      <c r="Q219" s="14">
        <f t="shared" si="119"/>
        <v>30318.799999999999</v>
      </c>
    </row>
    <row r="220" spans="1:17" ht="66" customHeight="1" x14ac:dyDescent="0.2">
      <c r="A220" s="65" t="s">
        <v>172</v>
      </c>
      <c r="B220" s="67">
        <v>63</v>
      </c>
      <c r="C220" s="60">
        <v>703</v>
      </c>
      <c r="D220" s="11" t="s">
        <v>145</v>
      </c>
      <c r="E220" s="12" t="s">
        <v>3</v>
      </c>
      <c r="F220" s="11" t="s">
        <v>2</v>
      </c>
      <c r="G220" s="68" t="s">
        <v>171</v>
      </c>
      <c r="H220" s="10" t="s">
        <v>7</v>
      </c>
      <c r="I220" s="14">
        <f>I221</f>
        <v>784</v>
      </c>
      <c r="J220" s="14">
        <f t="shared" ref="J220:K220" si="168">J221</f>
        <v>815.4</v>
      </c>
      <c r="K220" s="14">
        <f t="shared" si="168"/>
        <v>848</v>
      </c>
      <c r="L220" s="14"/>
      <c r="M220" s="14"/>
      <c r="N220" s="14"/>
      <c r="O220" s="14">
        <f t="shared" si="117"/>
        <v>784</v>
      </c>
      <c r="P220" s="14">
        <f t="shared" si="118"/>
        <v>815.4</v>
      </c>
      <c r="Q220" s="14">
        <f t="shared" si="119"/>
        <v>848</v>
      </c>
    </row>
    <row r="221" spans="1:17" ht="33" customHeight="1" x14ac:dyDescent="0.2">
      <c r="A221" s="65" t="s">
        <v>77</v>
      </c>
      <c r="B221" s="67">
        <v>63</v>
      </c>
      <c r="C221" s="60">
        <v>703</v>
      </c>
      <c r="D221" s="11" t="s">
        <v>145</v>
      </c>
      <c r="E221" s="12" t="s">
        <v>3</v>
      </c>
      <c r="F221" s="11" t="s">
        <v>2</v>
      </c>
      <c r="G221" s="68" t="s">
        <v>171</v>
      </c>
      <c r="H221" s="10">
        <v>600</v>
      </c>
      <c r="I221" s="14">
        <f>I222</f>
        <v>784</v>
      </c>
      <c r="J221" s="14">
        <f t="shared" ref="J221:K221" si="169">J222</f>
        <v>815.4</v>
      </c>
      <c r="K221" s="14">
        <f t="shared" si="169"/>
        <v>848</v>
      </c>
      <c r="L221" s="14"/>
      <c r="M221" s="14"/>
      <c r="N221" s="14"/>
      <c r="O221" s="14">
        <f t="shared" si="117"/>
        <v>784</v>
      </c>
      <c r="P221" s="14">
        <f t="shared" si="118"/>
        <v>815.4</v>
      </c>
      <c r="Q221" s="14">
        <f t="shared" si="119"/>
        <v>848</v>
      </c>
    </row>
    <row r="222" spans="1:17" x14ac:dyDescent="0.2">
      <c r="A222" s="65" t="s">
        <v>146</v>
      </c>
      <c r="B222" s="67">
        <v>63</v>
      </c>
      <c r="C222" s="60">
        <v>703</v>
      </c>
      <c r="D222" s="11" t="s">
        <v>145</v>
      </c>
      <c r="E222" s="12" t="s">
        <v>3</v>
      </c>
      <c r="F222" s="11" t="s">
        <v>2</v>
      </c>
      <c r="G222" s="68" t="s">
        <v>171</v>
      </c>
      <c r="H222" s="10">
        <v>610</v>
      </c>
      <c r="I222" s="14">
        <v>784</v>
      </c>
      <c r="J222" s="14">
        <v>815.4</v>
      </c>
      <c r="K222" s="14">
        <v>848</v>
      </c>
      <c r="L222" s="14"/>
      <c r="M222" s="14"/>
      <c r="N222" s="14"/>
      <c r="O222" s="14">
        <f t="shared" si="117"/>
        <v>784</v>
      </c>
      <c r="P222" s="14">
        <f t="shared" si="118"/>
        <v>815.4</v>
      </c>
      <c r="Q222" s="14">
        <f t="shared" si="119"/>
        <v>848</v>
      </c>
    </row>
    <row r="223" spans="1:17" ht="21" customHeight="1" x14ac:dyDescent="0.2">
      <c r="A223" s="65" t="s">
        <v>170</v>
      </c>
      <c r="B223" s="67">
        <v>63</v>
      </c>
      <c r="C223" s="60">
        <v>703</v>
      </c>
      <c r="D223" s="11" t="s">
        <v>145</v>
      </c>
      <c r="E223" s="12" t="s">
        <v>3</v>
      </c>
      <c r="F223" s="11" t="s">
        <v>2</v>
      </c>
      <c r="G223" s="68" t="s">
        <v>169</v>
      </c>
      <c r="H223" s="10" t="s">
        <v>7</v>
      </c>
      <c r="I223" s="14">
        <f>I224</f>
        <v>541.79999999999995</v>
      </c>
      <c r="J223" s="14">
        <f t="shared" ref="J223:K223" si="170">J224</f>
        <v>465.3</v>
      </c>
      <c r="K223" s="14">
        <f t="shared" si="170"/>
        <v>547.29999999999995</v>
      </c>
      <c r="L223" s="14"/>
      <c r="M223" s="14"/>
      <c r="N223" s="14"/>
      <c r="O223" s="14">
        <f t="shared" si="117"/>
        <v>541.79999999999995</v>
      </c>
      <c r="P223" s="14">
        <f t="shared" si="118"/>
        <v>465.3</v>
      </c>
      <c r="Q223" s="14">
        <f t="shared" si="119"/>
        <v>547.29999999999995</v>
      </c>
    </row>
    <row r="224" spans="1:17" ht="21" customHeight="1" x14ac:dyDescent="0.2">
      <c r="A224" s="65" t="s">
        <v>77</v>
      </c>
      <c r="B224" s="67">
        <v>63</v>
      </c>
      <c r="C224" s="60">
        <v>703</v>
      </c>
      <c r="D224" s="11" t="s">
        <v>145</v>
      </c>
      <c r="E224" s="12" t="s">
        <v>3</v>
      </c>
      <c r="F224" s="11" t="s">
        <v>2</v>
      </c>
      <c r="G224" s="68" t="s">
        <v>169</v>
      </c>
      <c r="H224" s="10">
        <v>600</v>
      </c>
      <c r="I224" s="14">
        <f>I225</f>
        <v>541.79999999999995</v>
      </c>
      <c r="J224" s="14">
        <f t="shared" ref="J224:K224" si="171">J225</f>
        <v>465.3</v>
      </c>
      <c r="K224" s="14">
        <f t="shared" si="171"/>
        <v>547.29999999999995</v>
      </c>
      <c r="L224" s="14"/>
      <c r="M224" s="14"/>
      <c r="N224" s="14"/>
      <c r="O224" s="14">
        <f t="shared" si="117"/>
        <v>541.79999999999995</v>
      </c>
      <c r="P224" s="14">
        <f t="shared" si="118"/>
        <v>465.3</v>
      </c>
      <c r="Q224" s="14">
        <f t="shared" si="119"/>
        <v>547.29999999999995</v>
      </c>
    </row>
    <row r="225" spans="1:17" ht="13.15" customHeight="1" x14ac:dyDescent="0.2">
      <c r="A225" s="65" t="s">
        <v>146</v>
      </c>
      <c r="B225" s="67">
        <v>63</v>
      </c>
      <c r="C225" s="60">
        <v>703</v>
      </c>
      <c r="D225" s="11" t="s">
        <v>145</v>
      </c>
      <c r="E225" s="12" t="s">
        <v>3</v>
      </c>
      <c r="F225" s="11" t="s">
        <v>2</v>
      </c>
      <c r="G225" s="68" t="s">
        <v>169</v>
      </c>
      <c r="H225" s="10">
        <v>610</v>
      </c>
      <c r="I225" s="14">
        <f>66.6+475.2</f>
        <v>541.79999999999995</v>
      </c>
      <c r="J225" s="14">
        <f>69.3+396</f>
        <v>465.3</v>
      </c>
      <c r="K225" s="14">
        <f>72.1+475.2</f>
        <v>547.29999999999995</v>
      </c>
      <c r="L225" s="14"/>
      <c r="M225" s="14"/>
      <c r="N225" s="14"/>
      <c r="O225" s="14">
        <f t="shared" si="117"/>
        <v>541.79999999999995</v>
      </c>
      <c r="P225" s="14">
        <f t="shared" si="118"/>
        <v>465.3</v>
      </c>
      <c r="Q225" s="14">
        <f t="shared" si="119"/>
        <v>547.29999999999995</v>
      </c>
    </row>
    <row r="226" spans="1:17" ht="13.15" customHeight="1" x14ac:dyDescent="0.2">
      <c r="A226" s="65" t="s">
        <v>327</v>
      </c>
      <c r="B226" s="67">
        <v>63</v>
      </c>
      <c r="C226" s="60">
        <v>703</v>
      </c>
      <c r="D226" s="11" t="s">
        <v>145</v>
      </c>
      <c r="E226" s="12" t="s">
        <v>3</v>
      </c>
      <c r="F226" s="11" t="s">
        <v>2</v>
      </c>
      <c r="G226" s="68">
        <v>80490</v>
      </c>
      <c r="H226" s="10" t="s">
        <v>7</v>
      </c>
      <c r="I226" s="14">
        <f>I227</f>
        <v>2698.7</v>
      </c>
      <c r="J226" s="14">
        <f t="shared" ref="J226:K227" si="172">J227</f>
        <v>0</v>
      </c>
      <c r="K226" s="14">
        <f t="shared" si="172"/>
        <v>0</v>
      </c>
      <c r="L226" s="14">
        <f>L227</f>
        <v>-2698.7</v>
      </c>
      <c r="M226" s="14"/>
      <c r="N226" s="14"/>
      <c r="O226" s="14">
        <f t="shared" si="117"/>
        <v>0</v>
      </c>
      <c r="P226" s="14">
        <f t="shared" si="118"/>
        <v>0</v>
      </c>
      <c r="Q226" s="14">
        <f t="shared" si="119"/>
        <v>0</v>
      </c>
    </row>
    <row r="227" spans="1:17" ht="24" customHeight="1" x14ac:dyDescent="0.2">
      <c r="A227" s="65" t="s">
        <v>77</v>
      </c>
      <c r="B227" s="67">
        <v>63</v>
      </c>
      <c r="C227" s="60">
        <v>703</v>
      </c>
      <c r="D227" s="11" t="s">
        <v>145</v>
      </c>
      <c r="E227" s="12" t="s">
        <v>3</v>
      </c>
      <c r="F227" s="11" t="s">
        <v>2</v>
      </c>
      <c r="G227" s="68">
        <v>80490</v>
      </c>
      <c r="H227" s="10">
        <v>600</v>
      </c>
      <c r="I227" s="14">
        <f>I228</f>
        <v>2698.7</v>
      </c>
      <c r="J227" s="14">
        <f t="shared" si="172"/>
        <v>0</v>
      </c>
      <c r="K227" s="14">
        <f t="shared" si="172"/>
        <v>0</v>
      </c>
      <c r="L227" s="14">
        <f>L228</f>
        <v>-2698.7</v>
      </c>
      <c r="M227" s="14"/>
      <c r="N227" s="14"/>
      <c r="O227" s="14">
        <f t="shared" si="117"/>
        <v>0</v>
      </c>
      <c r="P227" s="14">
        <f t="shared" si="118"/>
        <v>0</v>
      </c>
      <c r="Q227" s="14">
        <f t="shared" si="119"/>
        <v>0</v>
      </c>
    </row>
    <row r="228" spans="1:17" ht="13.15" customHeight="1" x14ac:dyDescent="0.2">
      <c r="A228" s="65" t="s">
        <v>146</v>
      </c>
      <c r="B228" s="67">
        <v>63</v>
      </c>
      <c r="C228" s="60">
        <v>703</v>
      </c>
      <c r="D228" s="11" t="s">
        <v>145</v>
      </c>
      <c r="E228" s="12" t="s">
        <v>3</v>
      </c>
      <c r="F228" s="11" t="s">
        <v>2</v>
      </c>
      <c r="G228" s="68">
        <v>80490</v>
      </c>
      <c r="H228" s="10">
        <v>610</v>
      </c>
      <c r="I228" s="14">
        <v>2698.7</v>
      </c>
      <c r="J228" s="14">
        <v>0</v>
      </c>
      <c r="K228" s="14">
        <v>0</v>
      </c>
      <c r="L228" s="14">
        <v>-2698.7</v>
      </c>
      <c r="M228" s="14"/>
      <c r="N228" s="14"/>
      <c r="O228" s="14">
        <f t="shared" si="117"/>
        <v>0</v>
      </c>
      <c r="P228" s="14">
        <f t="shared" si="118"/>
        <v>0</v>
      </c>
      <c r="Q228" s="14">
        <f t="shared" si="119"/>
        <v>0</v>
      </c>
    </row>
    <row r="229" spans="1:17" ht="13.15" customHeight="1" x14ac:dyDescent="0.2">
      <c r="A229" s="65" t="s">
        <v>179</v>
      </c>
      <c r="B229" s="67">
        <v>63</v>
      </c>
      <c r="C229" s="60">
        <v>703</v>
      </c>
      <c r="D229" s="11" t="s">
        <v>145</v>
      </c>
      <c r="E229" s="12" t="s">
        <v>3</v>
      </c>
      <c r="F229" s="11" t="s">
        <v>2</v>
      </c>
      <c r="G229" s="68" t="s">
        <v>178</v>
      </c>
      <c r="H229" s="10" t="s">
        <v>7</v>
      </c>
      <c r="I229" s="14">
        <f>I230</f>
        <v>100</v>
      </c>
      <c r="J229" s="14">
        <f t="shared" ref="J229:K230" si="173">J230</f>
        <v>100</v>
      </c>
      <c r="K229" s="14">
        <f t="shared" si="173"/>
        <v>100</v>
      </c>
      <c r="L229" s="14"/>
      <c r="M229" s="14"/>
      <c r="N229" s="14"/>
      <c r="O229" s="14">
        <f t="shared" si="117"/>
        <v>100</v>
      </c>
      <c r="P229" s="14">
        <f t="shared" si="118"/>
        <v>100</v>
      </c>
      <c r="Q229" s="14">
        <f t="shared" si="119"/>
        <v>100</v>
      </c>
    </row>
    <row r="230" spans="1:17" ht="21" customHeight="1" x14ac:dyDescent="0.2">
      <c r="A230" s="65" t="s">
        <v>77</v>
      </c>
      <c r="B230" s="67">
        <v>63</v>
      </c>
      <c r="C230" s="60">
        <v>703</v>
      </c>
      <c r="D230" s="11" t="s">
        <v>145</v>
      </c>
      <c r="E230" s="12" t="s">
        <v>3</v>
      </c>
      <c r="F230" s="11" t="s">
        <v>2</v>
      </c>
      <c r="G230" s="68" t="s">
        <v>178</v>
      </c>
      <c r="H230" s="10">
        <v>600</v>
      </c>
      <c r="I230" s="14">
        <f>I231</f>
        <v>100</v>
      </c>
      <c r="J230" s="14">
        <f t="shared" si="173"/>
        <v>100</v>
      </c>
      <c r="K230" s="14">
        <f t="shared" si="173"/>
        <v>100</v>
      </c>
      <c r="L230" s="14"/>
      <c r="M230" s="14"/>
      <c r="N230" s="14"/>
      <c r="O230" s="14">
        <f t="shared" si="117"/>
        <v>100</v>
      </c>
      <c r="P230" s="14">
        <f t="shared" si="118"/>
        <v>100</v>
      </c>
      <c r="Q230" s="14">
        <f t="shared" si="119"/>
        <v>100</v>
      </c>
    </row>
    <row r="231" spans="1:17" ht="13.15" customHeight="1" x14ac:dyDescent="0.2">
      <c r="A231" s="65" t="s">
        <v>146</v>
      </c>
      <c r="B231" s="67">
        <v>63</v>
      </c>
      <c r="C231" s="60">
        <v>703</v>
      </c>
      <c r="D231" s="11" t="s">
        <v>145</v>
      </c>
      <c r="E231" s="12" t="s">
        <v>3</v>
      </c>
      <c r="F231" s="11" t="s">
        <v>2</v>
      </c>
      <c r="G231" s="68" t="s">
        <v>178</v>
      </c>
      <c r="H231" s="10">
        <v>610</v>
      </c>
      <c r="I231" s="14">
        <v>100</v>
      </c>
      <c r="J231" s="14">
        <v>100</v>
      </c>
      <c r="K231" s="14">
        <v>100</v>
      </c>
      <c r="L231" s="14"/>
      <c r="M231" s="14"/>
      <c r="N231" s="14"/>
      <c r="O231" s="14">
        <f t="shared" si="117"/>
        <v>100</v>
      </c>
      <c r="P231" s="14">
        <f t="shared" si="118"/>
        <v>100</v>
      </c>
      <c r="Q231" s="14">
        <f t="shared" si="119"/>
        <v>100</v>
      </c>
    </row>
    <row r="232" spans="1:17" ht="13.15" customHeight="1" x14ac:dyDescent="0.2">
      <c r="A232" s="65" t="s">
        <v>168</v>
      </c>
      <c r="B232" s="67">
        <v>63</v>
      </c>
      <c r="C232" s="60">
        <v>703</v>
      </c>
      <c r="D232" s="11" t="s">
        <v>145</v>
      </c>
      <c r="E232" s="12" t="s">
        <v>3</v>
      </c>
      <c r="F232" s="11" t="s">
        <v>2</v>
      </c>
      <c r="G232" s="68" t="s">
        <v>167</v>
      </c>
      <c r="H232" s="10" t="s">
        <v>7</v>
      </c>
      <c r="I232" s="14">
        <f>I233</f>
        <v>5</v>
      </c>
      <c r="J232" s="14">
        <f t="shared" ref="J232:K232" si="174">J233</f>
        <v>5</v>
      </c>
      <c r="K232" s="14">
        <f t="shared" si="174"/>
        <v>5</v>
      </c>
      <c r="L232" s="14"/>
      <c r="M232" s="14"/>
      <c r="N232" s="14"/>
      <c r="O232" s="14">
        <f t="shared" si="117"/>
        <v>5</v>
      </c>
      <c r="P232" s="14">
        <f t="shared" si="118"/>
        <v>5</v>
      </c>
      <c r="Q232" s="14">
        <f t="shared" si="119"/>
        <v>5</v>
      </c>
    </row>
    <row r="233" spans="1:17" ht="21" customHeight="1" x14ac:dyDescent="0.2">
      <c r="A233" s="65" t="s">
        <v>77</v>
      </c>
      <c r="B233" s="67">
        <v>63</v>
      </c>
      <c r="C233" s="60">
        <v>703</v>
      </c>
      <c r="D233" s="11" t="s">
        <v>145</v>
      </c>
      <c r="E233" s="12" t="s">
        <v>3</v>
      </c>
      <c r="F233" s="11" t="s">
        <v>2</v>
      </c>
      <c r="G233" s="68" t="s">
        <v>167</v>
      </c>
      <c r="H233" s="10">
        <v>600</v>
      </c>
      <c r="I233" s="14">
        <f>I234</f>
        <v>5</v>
      </c>
      <c r="J233" s="14">
        <f t="shared" ref="J233:K233" si="175">J234</f>
        <v>5</v>
      </c>
      <c r="K233" s="14">
        <f t="shared" si="175"/>
        <v>5</v>
      </c>
      <c r="L233" s="14"/>
      <c r="M233" s="14"/>
      <c r="N233" s="14"/>
      <c r="O233" s="14">
        <f t="shared" si="117"/>
        <v>5</v>
      </c>
      <c r="P233" s="14">
        <f t="shared" si="118"/>
        <v>5</v>
      </c>
      <c r="Q233" s="14">
        <f t="shared" si="119"/>
        <v>5</v>
      </c>
    </row>
    <row r="234" spans="1:17" ht="13.15" customHeight="1" x14ac:dyDescent="0.2">
      <c r="A234" s="65" t="s">
        <v>146</v>
      </c>
      <c r="B234" s="67">
        <v>63</v>
      </c>
      <c r="C234" s="60">
        <v>703</v>
      </c>
      <c r="D234" s="11" t="s">
        <v>145</v>
      </c>
      <c r="E234" s="12" t="s">
        <v>3</v>
      </c>
      <c r="F234" s="11" t="s">
        <v>2</v>
      </c>
      <c r="G234" s="68" t="s">
        <v>167</v>
      </c>
      <c r="H234" s="10">
        <v>610</v>
      </c>
      <c r="I234" s="14">
        <v>5</v>
      </c>
      <c r="J234" s="14">
        <v>5</v>
      </c>
      <c r="K234" s="14">
        <v>5</v>
      </c>
      <c r="L234" s="14"/>
      <c r="M234" s="14"/>
      <c r="N234" s="14"/>
      <c r="O234" s="14">
        <f t="shared" si="117"/>
        <v>5</v>
      </c>
      <c r="P234" s="14">
        <f t="shared" si="118"/>
        <v>5</v>
      </c>
      <c r="Q234" s="14">
        <f t="shared" si="119"/>
        <v>5</v>
      </c>
    </row>
    <row r="235" spans="1:17" ht="52.5" customHeight="1" x14ac:dyDescent="0.2">
      <c r="A235" s="65" t="s">
        <v>166</v>
      </c>
      <c r="B235" s="67">
        <v>63</v>
      </c>
      <c r="C235" s="60">
        <v>703</v>
      </c>
      <c r="D235" s="11" t="s">
        <v>145</v>
      </c>
      <c r="E235" s="12" t="s">
        <v>3</v>
      </c>
      <c r="F235" s="11" t="s">
        <v>2</v>
      </c>
      <c r="G235" s="68" t="s">
        <v>165</v>
      </c>
      <c r="H235" s="10" t="s">
        <v>7</v>
      </c>
      <c r="I235" s="14">
        <f>I236</f>
        <v>27351.200000000001</v>
      </c>
      <c r="J235" s="14">
        <f t="shared" ref="J235:K235" si="176">J236</f>
        <v>27727.7</v>
      </c>
      <c r="K235" s="14">
        <f t="shared" si="176"/>
        <v>28818.5</v>
      </c>
      <c r="L235" s="14"/>
      <c r="M235" s="14"/>
      <c r="N235" s="14"/>
      <c r="O235" s="14">
        <f t="shared" ref="O235:O315" si="177">I235+L235</f>
        <v>27351.200000000001</v>
      </c>
      <c r="P235" s="14">
        <f t="shared" ref="P235:P315" si="178">J235+M235</f>
        <v>27727.7</v>
      </c>
      <c r="Q235" s="14">
        <f t="shared" ref="Q235:Q315" si="179">K235+N235</f>
        <v>28818.5</v>
      </c>
    </row>
    <row r="236" spans="1:17" ht="21" customHeight="1" x14ac:dyDescent="0.2">
      <c r="A236" s="65" t="s">
        <v>77</v>
      </c>
      <c r="B236" s="67">
        <v>63</v>
      </c>
      <c r="C236" s="60">
        <v>703</v>
      </c>
      <c r="D236" s="11" t="s">
        <v>145</v>
      </c>
      <c r="E236" s="12" t="s">
        <v>3</v>
      </c>
      <c r="F236" s="11" t="s">
        <v>2</v>
      </c>
      <c r="G236" s="68" t="s">
        <v>165</v>
      </c>
      <c r="H236" s="10">
        <v>600</v>
      </c>
      <c r="I236" s="14">
        <f>I237</f>
        <v>27351.200000000001</v>
      </c>
      <c r="J236" s="14">
        <f t="shared" ref="J236:K236" si="180">J237</f>
        <v>27727.7</v>
      </c>
      <c r="K236" s="14">
        <f t="shared" si="180"/>
        <v>28818.5</v>
      </c>
      <c r="L236" s="14"/>
      <c r="M236" s="14"/>
      <c r="N236" s="14"/>
      <c r="O236" s="14">
        <f t="shared" si="177"/>
        <v>27351.200000000001</v>
      </c>
      <c r="P236" s="14">
        <f t="shared" si="178"/>
        <v>27727.7</v>
      </c>
      <c r="Q236" s="14">
        <f t="shared" si="179"/>
        <v>28818.5</v>
      </c>
    </row>
    <row r="237" spans="1:17" ht="13.15" customHeight="1" x14ac:dyDescent="0.2">
      <c r="A237" s="65" t="s">
        <v>146</v>
      </c>
      <c r="B237" s="67">
        <v>63</v>
      </c>
      <c r="C237" s="60">
        <v>703</v>
      </c>
      <c r="D237" s="11" t="s">
        <v>145</v>
      </c>
      <c r="E237" s="12" t="s">
        <v>3</v>
      </c>
      <c r="F237" s="11" t="s">
        <v>2</v>
      </c>
      <c r="G237" s="68" t="s">
        <v>165</v>
      </c>
      <c r="H237" s="10">
        <v>610</v>
      </c>
      <c r="I237" s="14">
        <v>27351.200000000001</v>
      </c>
      <c r="J237" s="14">
        <v>27727.7</v>
      </c>
      <c r="K237" s="14">
        <v>28818.5</v>
      </c>
      <c r="L237" s="14"/>
      <c r="M237" s="14"/>
      <c r="N237" s="14"/>
      <c r="O237" s="14">
        <f t="shared" si="177"/>
        <v>27351.200000000001</v>
      </c>
      <c r="P237" s="14">
        <f t="shared" si="178"/>
        <v>27727.7</v>
      </c>
      <c r="Q237" s="14">
        <f t="shared" si="179"/>
        <v>28818.5</v>
      </c>
    </row>
    <row r="238" spans="1:17" ht="13.15" customHeight="1" x14ac:dyDescent="0.2">
      <c r="A238" s="65" t="s">
        <v>330</v>
      </c>
      <c r="B238" s="67">
        <v>63</v>
      </c>
      <c r="C238" s="60">
        <v>703</v>
      </c>
      <c r="D238" s="11">
        <v>4</v>
      </c>
      <c r="E238" s="12">
        <v>0</v>
      </c>
      <c r="F238" s="11" t="s">
        <v>329</v>
      </c>
      <c r="G238" s="68">
        <v>0</v>
      </c>
      <c r="H238" s="10"/>
      <c r="I238" s="14">
        <f>I239</f>
        <v>100</v>
      </c>
      <c r="J238" s="14">
        <f t="shared" ref="J238:K240" si="181">J239</f>
        <v>0</v>
      </c>
      <c r="K238" s="14">
        <f t="shared" si="181"/>
        <v>0</v>
      </c>
      <c r="L238" s="14">
        <f>L239+L242</f>
        <v>5861.8959100000002</v>
      </c>
      <c r="M238" s="14">
        <f t="shared" ref="M238:N238" si="182">M239+M242</f>
        <v>2003.10492</v>
      </c>
      <c r="N238" s="14">
        <f t="shared" si="182"/>
        <v>0</v>
      </c>
      <c r="O238" s="14">
        <f t="shared" si="177"/>
        <v>5961.8959100000002</v>
      </c>
      <c r="P238" s="14">
        <f t="shared" si="178"/>
        <v>2003.10492</v>
      </c>
      <c r="Q238" s="14">
        <f t="shared" si="179"/>
        <v>0</v>
      </c>
    </row>
    <row r="239" spans="1:17" ht="61.15" customHeight="1" x14ac:dyDescent="0.2">
      <c r="A239" s="65" t="s">
        <v>328</v>
      </c>
      <c r="B239" s="67">
        <v>63</v>
      </c>
      <c r="C239" s="60">
        <v>703</v>
      </c>
      <c r="D239" s="11">
        <v>4</v>
      </c>
      <c r="E239" s="12">
        <v>0</v>
      </c>
      <c r="F239" s="11" t="s">
        <v>329</v>
      </c>
      <c r="G239" s="68">
        <v>55191</v>
      </c>
      <c r="H239" s="10"/>
      <c r="I239" s="14">
        <f>I240</f>
        <v>100</v>
      </c>
      <c r="J239" s="14">
        <f t="shared" si="181"/>
        <v>0</v>
      </c>
      <c r="K239" s="14">
        <f t="shared" si="181"/>
        <v>0</v>
      </c>
      <c r="L239" s="14">
        <f>L240</f>
        <v>1939.9180700000002</v>
      </c>
      <c r="M239" s="14"/>
      <c r="N239" s="14"/>
      <c r="O239" s="14">
        <f t="shared" si="177"/>
        <v>2039.9180700000002</v>
      </c>
      <c r="P239" s="14">
        <f t="shared" si="178"/>
        <v>0</v>
      </c>
      <c r="Q239" s="14">
        <f t="shared" si="179"/>
        <v>0</v>
      </c>
    </row>
    <row r="240" spans="1:17" ht="24" customHeight="1" x14ac:dyDescent="0.2">
      <c r="A240" s="65" t="s">
        <v>77</v>
      </c>
      <c r="B240" s="67">
        <v>63</v>
      </c>
      <c r="C240" s="60">
        <v>703</v>
      </c>
      <c r="D240" s="11">
        <v>4</v>
      </c>
      <c r="E240" s="12">
        <v>0</v>
      </c>
      <c r="F240" s="11" t="s">
        <v>329</v>
      </c>
      <c r="G240" s="68">
        <v>55191</v>
      </c>
      <c r="H240" s="10">
        <v>600</v>
      </c>
      <c r="I240" s="14">
        <f>I241</f>
        <v>100</v>
      </c>
      <c r="J240" s="14">
        <f t="shared" si="181"/>
        <v>0</v>
      </c>
      <c r="K240" s="14">
        <f t="shared" si="181"/>
        <v>0</v>
      </c>
      <c r="L240" s="14">
        <f>L241</f>
        <v>1939.9180700000002</v>
      </c>
      <c r="M240" s="14"/>
      <c r="N240" s="14"/>
      <c r="O240" s="14">
        <f t="shared" si="177"/>
        <v>2039.9180700000002</v>
      </c>
      <c r="P240" s="14">
        <f t="shared" si="178"/>
        <v>0</v>
      </c>
      <c r="Q240" s="14">
        <f t="shared" si="179"/>
        <v>0</v>
      </c>
    </row>
    <row r="241" spans="1:17" ht="13.15" customHeight="1" x14ac:dyDescent="0.2">
      <c r="A241" s="65" t="s">
        <v>146</v>
      </c>
      <c r="B241" s="67">
        <v>63</v>
      </c>
      <c r="C241" s="60">
        <v>703</v>
      </c>
      <c r="D241" s="11">
        <v>4</v>
      </c>
      <c r="E241" s="12">
        <v>0</v>
      </c>
      <c r="F241" s="11" t="s">
        <v>329</v>
      </c>
      <c r="G241" s="68">
        <v>55191</v>
      </c>
      <c r="H241" s="10">
        <v>610</v>
      </c>
      <c r="I241" s="14">
        <v>100</v>
      </c>
      <c r="J241" s="14">
        <v>0</v>
      </c>
      <c r="K241" s="14">
        <v>0</v>
      </c>
      <c r="L241" s="14">
        <f>246.78607+1693.132</f>
        <v>1939.9180700000002</v>
      </c>
      <c r="M241" s="14"/>
      <c r="N241" s="14"/>
      <c r="O241" s="14">
        <f t="shared" si="177"/>
        <v>2039.9180700000002</v>
      </c>
      <c r="P241" s="14">
        <f t="shared" si="178"/>
        <v>0</v>
      </c>
      <c r="Q241" s="14">
        <f t="shared" si="179"/>
        <v>0</v>
      </c>
    </row>
    <row r="242" spans="1:17" ht="30" customHeight="1" x14ac:dyDescent="0.2">
      <c r="A242" s="65" t="s">
        <v>418</v>
      </c>
      <c r="B242" s="67">
        <v>63</v>
      </c>
      <c r="C242" s="60">
        <v>703</v>
      </c>
      <c r="D242" s="11">
        <v>4</v>
      </c>
      <c r="E242" s="12">
        <v>0</v>
      </c>
      <c r="F242" s="11" t="s">
        <v>329</v>
      </c>
      <c r="G242" s="68">
        <v>55195</v>
      </c>
      <c r="H242" s="10"/>
      <c r="I242" s="14"/>
      <c r="J242" s="14"/>
      <c r="K242" s="14"/>
      <c r="L242" s="14">
        <f>L243</f>
        <v>3921.97784</v>
      </c>
      <c r="M242" s="14">
        <f>M243</f>
        <v>2003.10492</v>
      </c>
      <c r="N242" s="14"/>
      <c r="O242" s="14">
        <f t="shared" ref="O242:O244" si="183">I242+L242</f>
        <v>3921.97784</v>
      </c>
      <c r="P242" s="14">
        <f t="shared" ref="P242:P244" si="184">J242+M242</f>
        <v>2003.10492</v>
      </c>
      <c r="Q242" s="14">
        <f t="shared" ref="Q242:Q244" si="185">K242+N242</f>
        <v>0</v>
      </c>
    </row>
    <row r="243" spans="1:17" ht="24.6" customHeight="1" x14ac:dyDescent="0.2">
      <c r="A243" s="65" t="s">
        <v>77</v>
      </c>
      <c r="B243" s="67">
        <v>63</v>
      </c>
      <c r="C243" s="60">
        <v>703</v>
      </c>
      <c r="D243" s="11">
        <v>4</v>
      </c>
      <c r="E243" s="12">
        <v>0</v>
      </c>
      <c r="F243" s="11" t="s">
        <v>329</v>
      </c>
      <c r="G243" s="68">
        <v>55195</v>
      </c>
      <c r="H243" s="10">
        <v>600</v>
      </c>
      <c r="I243" s="14"/>
      <c r="J243" s="14"/>
      <c r="K243" s="14"/>
      <c r="L243" s="14">
        <f>L244</f>
        <v>3921.97784</v>
      </c>
      <c r="M243" s="14">
        <f>M244</f>
        <v>2003.10492</v>
      </c>
      <c r="N243" s="14"/>
      <c r="O243" s="14">
        <f t="shared" si="183"/>
        <v>3921.97784</v>
      </c>
      <c r="P243" s="14">
        <f t="shared" si="184"/>
        <v>2003.10492</v>
      </c>
      <c r="Q243" s="14">
        <f t="shared" si="185"/>
        <v>0</v>
      </c>
    </row>
    <row r="244" spans="1:17" ht="13.15" customHeight="1" x14ac:dyDescent="0.2">
      <c r="A244" s="65" t="s">
        <v>146</v>
      </c>
      <c r="B244" s="67">
        <v>63</v>
      </c>
      <c r="C244" s="60">
        <v>703</v>
      </c>
      <c r="D244" s="11">
        <v>4</v>
      </c>
      <c r="E244" s="12">
        <v>0</v>
      </c>
      <c r="F244" s="11" t="s">
        <v>329</v>
      </c>
      <c r="G244" s="68">
        <v>55195</v>
      </c>
      <c r="H244" s="10">
        <v>610</v>
      </c>
      <c r="I244" s="14"/>
      <c r="J244" s="14"/>
      <c r="K244" s="14"/>
      <c r="L244" s="14">
        <f>666.73623+3255.24161</f>
        <v>3921.97784</v>
      </c>
      <c r="M244" s="14">
        <f>340.52784+1662.57708</f>
        <v>2003.10492</v>
      </c>
      <c r="N244" s="14"/>
      <c r="O244" s="14">
        <f t="shared" si="183"/>
        <v>3921.97784</v>
      </c>
      <c r="P244" s="14">
        <f t="shared" si="184"/>
        <v>2003.10492</v>
      </c>
      <c r="Q244" s="14">
        <f t="shared" si="185"/>
        <v>0</v>
      </c>
    </row>
    <row r="245" spans="1:17" ht="13.15" customHeight="1" x14ac:dyDescent="0.2">
      <c r="A245" s="65" t="s">
        <v>428</v>
      </c>
      <c r="B245" s="67">
        <v>63</v>
      </c>
      <c r="C245" s="60">
        <v>703</v>
      </c>
      <c r="D245" s="11">
        <v>4</v>
      </c>
      <c r="E245" s="12">
        <v>0</v>
      </c>
      <c r="F245" s="11" t="s">
        <v>426</v>
      </c>
      <c r="G245" s="68">
        <v>0</v>
      </c>
      <c r="H245" s="10"/>
      <c r="I245" s="14"/>
      <c r="J245" s="14"/>
      <c r="K245" s="14"/>
      <c r="L245" s="14">
        <f>L246</f>
        <v>133.86879999999999</v>
      </c>
      <c r="M245" s="14"/>
      <c r="N245" s="14"/>
      <c r="O245" s="14">
        <f t="shared" ref="O245" si="186">I245+L245</f>
        <v>133.86879999999999</v>
      </c>
      <c r="P245" s="14">
        <f t="shared" ref="P245" si="187">J245+M245</f>
        <v>0</v>
      </c>
      <c r="Q245" s="14">
        <f t="shared" ref="Q245" si="188">K245+N245</f>
        <v>0</v>
      </c>
    </row>
    <row r="246" spans="1:17" ht="30" customHeight="1" x14ac:dyDescent="0.2">
      <c r="A246" s="65" t="s">
        <v>427</v>
      </c>
      <c r="B246" s="67">
        <v>63</v>
      </c>
      <c r="C246" s="60">
        <v>703</v>
      </c>
      <c r="D246" s="11">
        <v>4</v>
      </c>
      <c r="E246" s="12">
        <v>0</v>
      </c>
      <c r="F246" s="11" t="s">
        <v>426</v>
      </c>
      <c r="G246" s="68">
        <v>55196</v>
      </c>
      <c r="H246" s="10"/>
      <c r="I246" s="14"/>
      <c r="J246" s="14"/>
      <c r="K246" s="14"/>
      <c r="L246" s="14">
        <f>L247</f>
        <v>133.86879999999999</v>
      </c>
      <c r="M246" s="14"/>
      <c r="N246" s="14"/>
      <c r="O246" s="14">
        <f t="shared" ref="O246:O248" si="189">I246+L246</f>
        <v>133.86879999999999</v>
      </c>
      <c r="P246" s="14">
        <f t="shared" ref="P246:P248" si="190">J246+M246</f>
        <v>0</v>
      </c>
      <c r="Q246" s="14">
        <f t="shared" ref="Q246:Q248" si="191">K246+N246</f>
        <v>0</v>
      </c>
    </row>
    <row r="247" spans="1:17" ht="24" customHeight="1" x14ac:dyDescent="0.2">
      <c r="A247" s="65" t="s">
        <v>77</v>
      </c>
      <c r="B247" s="67">
        <v>63</v>
      </c>
      <c r="C247" s="60">
        <v>703</v>
      </c>
      <c r="D247" s="11">
        <v>4</v>
      </c>
      <c r="E247" s="12">
        <v>0</v>
      </c>
      <c r="F247" s="11" t="s">
        <v>426</v>
      </c>
      <c r="G247" s="68">
        <v>55196</v>
      </c>
      <c r="H247" s="10">
        <v>600</v>
      </c>
      <c r="I247" s="14"/>
      <c r="J247" s="14"/>
      <c r="K247" s="14"/>
      <c r="L247" s="14">
        <f>L248</f>
        <v>133.86879999999999</v>
      </c>
      <c r="M247" s="14"/>
      <c r="N247" s="14"/>
      <c r="O247" s="14">
        <f t="shared" si="189"/>
        <v>133.86879999999999</v>
      </c>
      <c r="P247" s="14">
        <f t="shared" si="190"/>
        <v>0</v>
      </c>
      <c r="Q247" s="14">
        <f t="shared" si="191"/>
        <v>0</v>
      </c>
    </row>
    <row r="248" spans="1:17" ht="13.15" customHeight="1" x14ac:dyDescent="0.2">
      <c r="A248" s="65" t="s">
        <v>146</v>
      </c>
      <c r="B248" s="67">
        <v>63</v>
      </c>
      <c r="C248" s="60">
        <v>703</v>
      </c>
      <c r="D248" s="11">
        <v>4</v>
      </c>
      <c r="E248" s="12">
        <v>0</v>
      </c>
      <c r="F248" s="11" t="s">
        <v>426</v>
      </c>
      <c r="G248" s="68">
        <v>55196</v>
      </c>
      <c r="H248" s="10">
        <v>610</v>
      </c>
      <c r="I248" s="14"/>
      <c r="J248" s="14"/>
      <c r="K248" s="14"/>
      <c r="L248" s="14">
        <f>22.75769+111.11111</f>
        <v>133.86879999999999</v>
      </c>
      <c r="M248" s="14"/>
      <c r="N248" s="14"/>
      <c r="O248" s="14">
        <f t="shared" si="189"/>
        <v>133.86879999999999</v>
      </c>
      <c r="P248" s="14">
        <f t="shared" si="190"/>
        <v>0</v>
      </c>
      <c r="Q248" s="14">
        <f t="shared" si="191"/>
        <v>0</v>
      </c>
    </row>
    <row r="249" spans="1:17" ht="22.9" customHeight="1" x14ac:dyDescent="0.2">
      <c r="A249" s="196" t="s">
        <v>32</v>
      </c>
      <c r="B249" s="67">
        <v>63</v>
      </c>
      <c r="C249" s="60">
        <v>703</v>
      </c>
      <c r="D249" s="11" t="s">
        <v>31</v>
      </c>
      <c r="E249" s="12" t="s">
        <v>3</v>
      </c>
      <c r="F249" s="11" t="s">
        <v>2</v>
      </c>
      <c r="G249" s="68" t="s">
        <v>9</v>
      </c>
      <c r="H249" s="10"/>
      <c r="I249" s="14"/>
      <c r="J249" s="14"/>
      <c r="K249" s="14"/>
      <c r="L249" s="14">
        <f>L250</f>
        <v>1900.9091000000001</v>
      </c>
      <c r="M249" s="14"/>
      <c r="N249" s="14"/>
      <c r="O249" s="14">
        <f t="shared" ref="O249:O252" si="192">I249+L249</f>
        <v>1900.9091000000001</v>
      </c>
      <c r="P249" s="14">
        <f t="shared" ref="P249:P252" si="193">J249+M249</f>
        <v>0</v>
      </c>
      <c r="Q249" s="14">
        <f t="shared" ref="Q249:Q252" si="194">K249+N249</f>
        <v>0</v>
      </c>
    </row>
    <row r="250" spans="1:17" ht="26.45" customHeight="1" x14ac:dyDescent="0.2">
      <c r="A250" s="196" t="s">
        <v>32</v>
      </c>
      <c r="B250" s="67">
        <v>63</v>
      </c>
      <c r="C250" s="60">
        <v>703</v>
      </c>
      <c r="D250" s="11" t="s">
        <v>31</v>
      </c>
      <c r="E250" s="12" t="s">
        <v>3</v>
      </c>
      <c r="F250" s="11" t="s">
        <v>2</v>
      </c>
      <c r="G250" s="68" t="s">
        <v>30</v>
      </c>
      <c r="H250" s="10"/>
      <c r="I250" s="14"/>
      <c r="J250" s="14"/>
      <c r="K250" s="14"/>
      <c r="L250" s="14">
        <f>L251</f>
        <v>1900.9091000000001</v>
      </c>
      <c r="M250" s="14"/>
      <c r="N250" s="14"/>
      <c r="O250" s="14">
        <f t="shared" si="192"/>
        <v>1900.9091000000001</v>
      </c>
      <c r="P250" s="14">
        <f t="shared" si="193"/>
        <v>0</v>
      </c>
      <c r="Q250" s="14">
        <f t="shared" si="194"/>
        <v>0</v>
      </c>
    </row>
    <row r="251" spans="1:17" ht="13.15" customHeight="1" x14ac:dyDescent="0.2">
      <c r="A251" s="65" t="s">
        <v>71</v>
      </c>
      <c r="B251" s="67">
        <v>63</v>
      </c>
      <c r="C251" s="60">
        <v>703</v>
      </c>
      <c r="D251" s="11" t="s">
        <v>31</v>
      </c>
      <c r="E251" s="12" t="s">
        <v>3</v>
      </c>
      <c r="F251" s="11" t="s">
        <v>2</v>
      </c>
      <c r="G251" s="68" t="s">
        <v>30</v>
      </c>
      <c r="H251" s="10">
        <v>600</v>
      </c>
      <c r="I251" s="14"/>
      <c r="J251" s="14"/>
      <c r="K251" s="14"/>
      <c r="L251" s="14">
        <f>L252</f>
        <v>1900.9091000000001</v>
      </c>
      <c r="M251" s="14"/>
      <c r="N251" s="14"/>
      <c r="O251" s="14">
        <f t="shared" si="192"/>
        <v>1900.9091000000001</v>
      </c>
      <c r="P251" s="14">
        <f t="shared" si="193"/>
        <v>0</v>
      </c>
      <c r="Q251" s="14">
        <f t="shared" si="194"/>
        <v>0</v>
      </c>
    </row>
    <row r="252" spans="1:17" ht="13.15" customHeight="1" x14ac:dyDescent="0.2">
      <c r="A252" s="65" t="s">
        <v>140</v>
      </c>
      <c r="B252" s="67">
        <v>63</v>
      </c>
      <c r="C252" s="60">
        <v>703</v>
      </c>
      <c r="D252" s="11" t="s">
        <v>31</v>
      </c>
      <c r="E252" s="12" t="s">
        <v>3</v>
      </c>
      <c r="F252" s="11" t="s">
        <v>2</v>
      </c>
      <c r="G252" s="68" t="s">
        <v>30</v>
      </c>
      <c r="H252" s="10">
        <v>610</v>
      </c>
      <c r="I252" s="14"/>
      <c r="J252" s="14"/>
      <c r="K252" s="14"/>
      <c r="L252" s="14">
        <v>1900.9091000000001</v>
      </c>
      <c r="M252" s="14"/>
      <c r="N252" s="14"/>
      <c r="O252" s="14">
        <f t="shared" si="192"/>
        <v>1900.9091000000001</v>
      </c>
      <c r="P252" s="14">
        <f t="shared" si="193"/>
        <v>0</v>
      </c>
      <c r="Q252" s="14">
        <f t="shared" si="194"/>
        <v>0</v>
      </c>
    </row>
    <row r="253" spans="1:17" ht="13.15" customHeight="1" x14ac:dyDescent="0.2">
      <c r="A253" s="65" t="s">
        <v>202</v>
      </c>
      <c r="B253" s="67">
        <v>63</v>
      </c>
      <c r="C253" s="60">
        <v>800</v>
      </c>
      <c r="D253" s="11" t="s">
        <v>7</v>
      </c>
      <c r="E253" s="12" t="s">
        <v>7</v>
      </c>
      <c r="F253" s="11" t="s">
        <v>7</v>
      </c>
      <c r="G253" s="68" t="s">
        <v>7</v>
      </c>
      <c r="H253" s="10" t="s">
        <v>7</v>
      </c>
      <c r="I253" s="14">
        <f t="shared" ref="I253:N253" si="195">I254+I296</f>
        <v>123529</v>
      </c>
      <c r="J253" s="14">
        <f t="shared" si="195"/>
        <v>121273.3</v>
      </c>
      <c r="K253" s="14">
        <f t="shared" si="195"/>
        <v>125765.4</v>
      </c>
      <c r="L253" s="14">
        <f t="shared" si="195"/>
        <v>-674.67755000000011</v>
      </c>
      <c r="M253" s="14">
        <f t="shared" si="195"/>
        <v>1506.0241000000001</v>
      </c>
      <c r="N253" s="14">
        <f t="shared" si="195"/>
        <v>1250</v>
      </c>
      <c r="O253" s="14">
        <f t="shared" si="177"/>
        <v>122854.32245000001</v>
      </c>
      <c r="P253" s="14">
        <f t="shared" si="178"/>
        <v>122779.3241</v>
      </c>
      <c r="Q253" s="14">
        <f t="shared" si="179"/>
        <v>127015.4</v>
      </c>
    </row>
    <row r="254" spans="1:17" ht="13.15" customHeight="1" x14ac:dyDescent="0.2">
      <c r="A254" s="65" t="s">
        <v>201</v>
      </c>
      <c r="B254" s="67">
        <v>63</v>
      </c>
      <c r="C254" s="60">
        <v>801</v>
      </c>
      <c r="D254" s="11" t="s">
        <v>7</v>
      </c>
      <c r="E254" s="12" t="s">
        <v>7</v>
      </c>
      <c r="F254" s="11" t="s">
        <v>7</v>
      </c>
      <c r="G254" s="68" t="s">
        <v>7</v>
      </c>
      <c r="H254" s="10" t="s">
        <v>7</v>
      </c>
      <c r="I254" s="14">
        <f>I255+I260</f>
        <v>121315.5</v>
      </c>
      <c r="J254" s="14">
        <f t="shared" ref="J254:K254" si="196">J255+J260</f>
        <v>119039</v>
      </c>
      <c r="K254" s="14">
        <f t="shared" si="196"/>
        <v>123447.5</v>
      </c>
      <c r="L254" s="14">
        <f>L255+L260</f>
        <v>-674.67755000000011</v>
      </c>
      <c r="M254" s="14">
        <f t="shared" ref="M254:N254" si="197">M255+M260</f>
        <v>1506.0241000000001</v>
      </c>
      <c r="N254" s="14">
        <f t="shared" si="197"/>
        <v>1250</v>
      </c>
      <c r="O254" s="14">
        <f t="shared" si="177"/>
        <v>120640.82245000001</v>
      </c>
      <c r="P254" s="14">
        <f t="shared" si="178"/>
        <v>120545.0241</v>
      </c>
      <c r="Q254" s="14">
        <f t="shared" si="179"/>
        <v>124697.5</v>
      </c>
    </row>
    <row r="255" spans="1:17" ht="31.15" customHeight="1" x14ac:dyDescent="0.2">
      <c r="A255" s="86" t="s">
        <v>269</v>
      </c>
      <c r="B255" s="67">
        <v>63</v>
      </c>
      <c r="C255" s="60">
        <v>801</v>
      </c>
      <c r="D255" s="11" t="s">
        <v>160</v>
      </c>
      <c r="E255" s="12" t="s">
        <v>3</v>
      </c>
      <c r="F255" s="11" t="s">
        <v>2</v>
      </c>
      <c r="G255" s="68" t="s">
        <v>9</v>
      </c>
      <c r="H255" s="10" t="s">
        <v>7</v>
      </c>
      <c r="I255" s="14">
        <f>I256</f>
        <v>300</v>
      </c>
      <c r="J255" s="14">
        <f t="shared" ref="J255:K255" si="198">J256</f>
        <v>300</v>
      </c>
      <c r="K255" s="14">
        <f t="shared" si="198"/>
        <v>300</v>
      </c>
      <c r="L255" s="14"/>
      <c r="M255" s="14"/>
      <c r="N255" s="14"/>
      <c r="O255" s="14">
        <f t="shared" si="177"/>
        <v>300</v>
      </c>
      <c r="P255" s="14">
        <f t="shared" si="178"/>
        <v>300</v>
      </c>
      <c r="Q255" s="14">
        <f t="shared" si="179"/>
        <v>300</v>
      </c>
    </row>
    <row r="256" spans="1:17" ht="21" customHeight="1" x14ac:dyDescent="0.2">
      <c r="A256" s="86" t="s">
        <v>310</v>
      </c>
      <c r="B256" s="67">
        <v>63</v>
      </c>
      <c r="C256" s="60">
        <v>801</v>
      </c>
      <c r="D256" s="11" t="s">
        <v>160</v>
      </c>
      <c r="E256" s="12">
        <v>5</v>
      </c>
      <c r="F256" s="11" t="s">
        <v>2</v>
      </c>
      <c r="G256" s="68">
        <v>0</v>
      </c>
      <c r="H256" s="10"/>
      <c r="I256" s="14">
        <f>I257</f>
        <v>300</v>
      </c>
      <c r="J256" s="14">
        <f t="shared" ref="J256:K256" si="199">J257</f>
        <v>300</v>
      </c>
      <c r="K256" s="14">
        <f t="shared" si="199"/>
        <v>300</v>
      </c>
      <c r="L256" s="14"/>
      <c r="M256" s="14"/>
      <c r="N256" s="14"/>
      <c r="O256" s="14">
        <f t="shared" si="177"/>
        <v>300</v>
      </c>
      <c r="P256" s="14">
        <f t="shared" si="178"/>
        <v>300</v>
      </c>
      <c r="Q256" s="14">
        <f t="shared" si="179"/>
        <v>300</v>
      </c>
    </row>
    <row r="257" spans="1:17" ht="30" customHeight="1" x14ac:dyDescent="0.2">
      <c r="A257" s="65" t="s">
        <v>161</v>
      </c>
      <c r="B257" s="67">
        <v>63</v>
      </c>
      <c r="C257" s="60">
        <v>801</v>
      </c>
      <c r="D257" s="11" t="s">
        <v>160</v>
      </c>
      <c r="E257" s="12">
        <v>5</v>
      </c>
      <c r="F257" s="11" t="s">
        <v>2</v>
      </c>
      <c r="G257" s="68" t="s">
        <v>159</v>
      </c>
      <c r="H257" s="10" t="s">
        <v>7</v>
      </c>
      <c r="I257" s="14">
        <f>I258</f>
        <v>300</v>
      </c>
      <c r="J257" s="14">
        <f t="shared" ref="J257:K257" si="200">J258</f>
        <v>300</v>
      </c>
      <c r="K257" s="14">
        <f t="shared" si="200"/>
        <v>300</v>
      </c>
      <c r="L257" s="14"/>
      <c r="M257" s="14"/>
      <c r="N257" s="14"/>
      <c r="O257" s="14">
        <f t="shared" si="177"/>
        <v>300</v>
      </c>
      <c r="P257" s="14">
        <f t="shared" si="178"/>
        <v>300</v>
      </c>
      <c r="Q257" s="14">
        <f t="shared" si="179"/>
        <v>300</v>
      </c>
    </row>
    <row r="258" spans="1:17" ht="27" customHeight="1" x14ac:dyDescent="0.2">
      <c r="A258" s="65" t="s">
        <v>77</v>
      </c>
      <c r="B258" s="67">
        <v>63</v>
      </c>
      <c r="C258" s="60">
        <v>801</v>
      </c>
      <c r="D258" s="11" t="s">
        <v>160</v>
      </c>
      <c r="E258" s="12">
        <v>5</v>
      </c>
      <c r="F258" s="11" t="s">
        <v>2</v>
      </c>
      <c r="G258" s="68" t="s">
        <v>159</v>
      </c>
      <c r="H258" s="10">
        <v>600</v>
      </c>
      <c r="I258" s="14">
        <f>I259</f>
        <v>300</v>
      </c>
      <c r="J258" s="14">
        <f t="shared" ref="J258:K258" si="201">J259</f>
        <v>300</v>
      </c>
      <c r="K258" s="14">
        <f t="shared" si="201"/>
        <v>300</v>
      </c>
      <c r="L258" s="14"/>
      <c r="M258" s="14"/>
      <c r="N258" s="14"/>
      <c r="O258" s="14">
        <f t="shared" si="177"/>
        <v>300</v>
      </c>
      <c r="P258" s="14">
        <f t="shared" si="178"/>
        <v>300</v>
      </c>
      <c r="Q258" s="14">
        <f t="shared" si="179"/>
        <v>300</v>
      </c>
    </row>
    <row r="259" spans="1:17" ht="21" customHeight="1" x14ac:dyDescent="0.2">
      <c r="A259" s="65" t="s">
        <v>146</v>
      </c>
      <c r="B259" s="67">
        <v>63</v>
      </c>
      <c r="C259" s="60">
        <v>801</v>
      </c>
      <c r="D259" s="11" t="s">
        <v>160</v>
      </c>
      <c r="E259" s="12">
        <v>5</v>
      </c>
      <c r="F259" s="11" t="s">
        <v>2</v>
      </c>
      <c r="G259" s="68" t="s">
        <v>159</v>
      </c>
      <c r="H259" s="10">
        <v>610</v>
      </c>
      <c r="I259" s="14">
        <v>300</v>
      </c>
      <c r="J259" s="14">
        <v>300</v>
      </c>
      <c r="K259" s="14">
        <v>300</v>
      </c>
      <c r="L259" s="14"/>
      <c r="M259" s="14"/>
      <c r="N259" s="14"/>
      <c r="O259" s="14">
        <f t="shared" si="177"/>
        <v>300</v>
      </c>
      <c r="P259" s="14">
        <f t="shared" si="178"/>
        <v>300</v>
      </c>
      <c r="Q259" s="14">
        <f t="shared" si="179"/>
        <v>300</v>
      </c>
    </row>
    <row r="260" spans="1:17" ht="31.15" customHeight="1" x14ac:dyDescent="0.2">
      <c r="A260" s="86" t="s">
        <v>281</v>
      </c>
      <c r="B260" s="67">
        <v>63</v>
      </c>
      <c r="C260" s="60">
        <v>801</v>
      </c>
      <c r="D260" s="11" t="s">
        <v>189</v>
      </c>
      <c r="E260" s="12" t="s">
        <v>3</v>
      </c>
      <c r="F260" s="11" t="s">
        <v>2</v>
      </c>
      <c r="G260" s="68" t="s">
        <v>9</v>
      </c>
      <c r="H260" s="10" t="s">
        <v>7</v>
      </c>
      <c r="I260" s="14">
        <f>I261</f>
        <v>121015.5</v>
      </c>
      <c r="J260" s="14">
        <f t="shared" ref="J260:K260" si="202">J261</f>
        <v>118739</v>
      </c>
      <c r="K260" s="14">
        <f t="shared" si="202"/>
        <v>123147.5</v>
      </c>
      <c r="L260" s="14">
        <f>L261</f>
        <v>-674.67755000000011</v>
      </c>
      <c r="M260" s="14">
        <f t="shared" ref="M260:N260" si="203">M261</f>
        <v>1506.0241000000001</v>
      </c>
      <c r="N260" s="14">
        <f t="shared" si="203"/>
        <v>1250</v>
      </c>
      <c r="O260" s="14">
        <f t="shared" si="177"/>
        <v>120340.82245000001</v>
      </c>
      <c r="P260" s="14">
        <f t="shared" si="178"/>
        <v>120245.0241</v>
      </c>
      <c r="Q260" s="14">
        <f t="shared" si="179"/>
        <v>124397.5</v>
      </c>
    </row>
    <row r="261" spans="1:17" ht="13.15" customHeight="1" x14ac:dyDescent="0.2">
      <c r="A261" s="86" t="s">
        <v>282</v>
      </c>
      <c r="B261" s="67">
        <v>63</v>
      </c>
      <c r="C261" s="60">
        <v>801</v>
      </c>
      <c r="D261" s="11">
        <v>5</v>
      </c>
      <c r="E261" s="12">
        <v>1</v>
      </c>
      <c r="F261" s="11" t="s">
        <v>2</v>
      </c>
      <c r="G261" s="68">
        <v>0</v>
      </c>
      <c r="H261" s="10"/>
      <c r="I261" s="14">
        <f>I262+I265+I268+I271+I274+I277+I280+I283+I286+I289</f>
        <v>121015.5</v>
      </c>
      <c r="J261" s="14">
        <f t="shared" ref="J261:K261" si="204">J262+J265+J268+J271+J274+J277+J280+J283+J286+J289</f>
        <v>118739</v>
      </c>
      <c r="K261" s="14">
        <f t="shared" si="204"/>
        <v>123147.5</v>
      </c>
      <c r="L261" s="14">
        <f>L268+L292+L277+L283+L271+L286</f>
        <v>-674.67755000000011</v>
      </c>
      <c r="M261" s="14">
        <f t="shared" ref="M261:N261" si="205">M268+M292+M277+M283+M271+M286</f>
        <v>1506.0241000000001</v>
      </c>
      <c r="N261" s="14">
        <f t="shared" si="205"/>
        <v>1250</v>
      </c>
      <c r="O261" s="14">
        <f t="shared" si="177"/>
        <v>120340.82245000001</v>
      </c>
      <c r="P261" s="14">
        <f t="shared" si="178"/>
        <v>120245.0241</v>
      </c>
      <c r="Q261" s="14">
        <f t="shared" si="179"/>
        <v>124397.5</v>
      </c>
    </row>
    <row r="262" spans="1:17" ht="31.15" customHeight="1" x14ac:dyDescent="0.2">
      <c r="A262" s="65" t="s">
        <v>264</v>
      </c>
      <c r="B262" s="67">
        <v>63</v>
      </c>
      <c r="C262" s="60">
        <v>801</v>
      </c>
      <c r="D262" s="11" t="s">
        <v>189</v>
      </c>
      <c r="E262" s="12">
        <v>1</v>
      </c>
      <c r="F262" s="11" t="s">
        <v>2</v>
      </c>
      <c r="G262" s="68">
        <v>76820</v>
      </c>
      <c r="H262" s="10"/>
      <c r="I262" s="14">
        <f t="shared" ref="I262:K263" si="206">I263</f>
        <v>450.9</v>
      </c>
      <c r="J262" s="14">
        <f t="shared" si="206"/>
        <v>0</v>
      </c>
      <c r="K262" s="14">
        <f t="shared" si="206"/>
        <v>0</v>
      </c>
      <c r="L262" s="14"/>
      <c r="M262" s="14"/>
      <c r="N262" s="14"/>
      <c r="O262" s="14">
        <f t="shared" si="177"/>
        <v>450.9</v>
      </c>
      <c r="P262" s="14">
        <f t="shared" si="178"/>
        <v>0</v>
      </c>
      <c r="Q262" s="14">
        <f t="shared" si="179"/>
        <v>0</v>
      </c>
    </row>
    <row r="263" spans="1:17" ht="21" customHeight="1" x14ac:dyDescent="0.2">
      <c r="A263" s="65" t="s">
        <v>77</v>
      </c>
      <c r="B263" s="67">
        <v>63</v>
      </c>
      <c r="C263" s="60">
        <v>801</v>
      </c>
      <c r="D263" s="11" t="s">
        <v>189</v>
      </c>
      <c r="E263" s="12">
        <v>1</v>
      </c>
      <c r="F263" s="11" t="s">
        <v>2</v>
      </c>
      <c r="G263" s="68">
        <v>76820</v>
      </c>
      <c r="H263" s="10">
        <v>600</v>
      </c>
      <c r="I263" s="14">
        <f t="shared" si="206"/>
        <v>450.9</v>
      </c>
      <c r="J263" s="14">
        <f t="shared" si="206"/>
        <v>0</v>
      </c>
      <c r="K263" s="14">
        <f t="shared" si="206"/>
        <v>0</v>
      </c>
      <c r="L263" s="14"/>
      <c r="M263" s="14"/>
      <c r="N263" s="14"/>
      <c r="O263" s="14">
        <f t="shared" si="177"/>
        <v>450.9</v>
      </c>
      <c r="P263" s="14">
        <f t="shared" si="178"/>
        <v>0</v>
      </c>
      <c r="Q263" s="14">
        <f t="shared" si="179"/>
        <v>0</v>
      </c>
    </row>
    <row r="264" spans="1:17" ht="13.15" customHeight="1" x14ac:dyDescent="0.2">
      <c r="A264" s="65" t="s">
        <v>146</v>
      </c>
      <c r="B264" s="67">
        <v>63</v>
      </c>
      <c r="C264" s="60">
        <v>801</v>
      </c>
      <c r="D264" s="11" t="s">
        <v>189</v>
      </c>
      <c r="E264" s="12">
        <v>1</v>
      </c>
      <c r="F264" s="11" t="s">
        <v>2</v>
      </c>
      <c r="G264" s="68">
        <v>76820</v>
      </c>
      <c r="H264" s="10">
        <v>610</v>
      </c>
      <c r="I264" s="14">
        <v>450.9</v>
      </c>
      <c r="J264" s="14">
        <v>0</v>
      </c>
      <c r="K264" s="14">
        <v>0</v>
      </c>
      <c r="L264" s="14"/>
      <c r="M264" s="14"/>
      <c r="N264" s="14"/>
      <c r="O264" s="14">
        <f t="shared" si="177"/>
        <v>450.9</v>
      </c>
      <c r="P264" s="14">
        <f t="shared" si="178"/>
        <v>0</v>
      </c>
      <c r="Q264" s="14">
        <f t="shared" si="179"/>
        <v>0</v>
      </c>
    </row>
    <row r="265" spans="1:17" ht="21" customHeight="1" x14ac:dyDescent="0.2">
      <c r="A265" s="65" t="s">
        <v>170</v>
      </c>
      <c r="B265" s="67">
        <v>63</v>
      </c>
      <c r="C265" s="60">
        <v>801</v>
      </c>
      <c r="D265" s="11" t="s">
        <v>189</v>
      </c>
      <c r="E265" s="12">
        <v>1</v>
      </c>
      <c r="F265" s="11" t="s">
        <v>2</v>
      </c>
      <c r="G265" s="68" t="s">
        <v>169</v>
      </c>
      <c r="H265" s="10" t="s">
        <v>7</v>
      </c>
      <c r="I265" s="14">
        <f>I266</f>
        <v>2432.4</v>
      </c>
      <c r="J265" s="14">
        <f t="shared" ref="J265:K265" si="207">J266</f>
        <v>2597.6</v>
      </c>
      <c r="K265" s="14">
        <f t="shared" si="207"/>
        <v>2464.8000000000002</v>
      </c>
      <c r="L265" s="14"/>
      <c r="M265" s="14"/>
      <c r="N265" s="14"/>
      <c r="O265" s="14">
        <f t="shared" si="177"/>
        <v>2432.4</v>
      </c>
      <c r="P265" s="14">
        <f t="shared" si="178"/>
        <v>2597.6</v>
      </c>
      <c r="Q265" s="14">
        <f t="shared" si="179"/>
        <v>2464.8000000000002</v>
      </c>
    </row>
    <row r="266" spans="1:17" ht="21" customHeight="1" x14ac:dyDescent="0.2">
      <c r="A266" s="65" t="s">
        <v>77</v>
      </c>
      <c r="B266" s="67">
        <v>63</v>
      </c>
      <c r="C266" s="60">
        <v>801</v>
      </c>
      <c r="D266" s="11" t="s">
        <v>189</v>
      </c>
      <c r="E266" s="12">
        <v>1</v>
      </c>
      <c r="F266" s="11" t="s">
        <v>2</v>
      </c>
      <c r="G266" s="68" t="s">
        <v>169</v>
      </c>
      <c r="H266" s="10">
        <v>600</v>
      </c>
      <c r="I266" s="14">
        <f>I267</f>
        <v>2432.4</v>
      </c>
      <c r="J266" s="14">
        <f t="shared" ref="J266:K266" si="208">J267</f>
        <v>2597.6</v>
      </c>
      <c r="K266" s="14">
        <f t="shared" si="208"/>
        <v>2464.8000000000002</v>
      </c>
      <c r="L266" s="14"/>
      <c r="M266" s="14"/>
      <c r="N266" s="14"/>
      <c r="O266" s="14">
        <f t="shared" si="177"/>
        <v>2432.4</v>
      </c>
      <c r="P266" s="14">
        <f t="shared" si="178"/>
        <v>2597.6</v>
      </c>
      <c r="Q266" s="14">
        <f t="shared" si="179"/>
        <v>2464.8000000000002</v>
      </c>
    </row>
    <row r="267" spans="1:17" ht="13.15" customHeight="1" x14ac:dyDescent="0.2">
      <c r="A267" s="65" t="s">
        <v>146</v>
      </c>
      <c r="B267" s="67">
        <v>63</v>
      </c>
      <c r="C267" s="60">
        <v>801</v>
      </c>
      <c r="D267" s="11" t="s">
        <v>189</v>
      </c>
      <c r="E267" s="12">
        <v>1</v>
      </c>
      <c r="F267" s="11" t="s">
        <v>2</v>
      </c>
      <c r="G267" s="68" t="s">
        <v>169</v>
      </c>
      <c r="H267" s="10">
        <v>610</v>
      </c>
      <c r="I267" s="14">
        <v>2432.4</v>
      </c>
      <c r="J267" s="14">
        <v>2597.6</v>
      </c>
      <c r="K267" s="14">
        <v>2464.8000000000002</v>
      </c>
      <c r="L267" s="14"/>
      <c r="M267" s="14"/>
      <c r="N267" s="14"/>
      <c r="O267" s="14">
        <f t="shared" si="177"/>
        <v>2432.4</v>
      </c>
      <c r="P267" s="14">
        <f t="shared" si="178"/>
        <v>2597.6</v>
      </c>
      <c r="Q267" s="14">
        <f t="shared" si="179"/>
        <v>2464.8000000000002</v>
      </c>
    </row>
    <row r="268" spans="1:17" ht="13.15" customHeight="1" x14ac:dyDescent="0.2">
      <c r="A268" s="65" t="s">
        <v>199</v>
      </c>
      <c r="B268" s="67">
        <v>63</v>
      </c>
      <c r="C268" s="60">
        <v>801</v>
      </c>
      <c r="D268" s="11" t="s">
        <v>189</v>
      </c>
      <c r="E268" s="12">
        <v>1</v>
      </c>
      <c r="F268" s="11" t="s">
        <v>2</v>
      </c>
      <c r="G268" s="68" t="s">
        <v>198</v>
      </c>
      <c r="H268" s="10" t="s">
        <v>7</v>
      </c>
      <c r="I268" s="14">
        <f>I269</f>
        <v>1101</v>
      </c>
      <c r="J268" s="14">
        <f t="shared" ref="J268:K268" si="209">J269</f>
        <v>461</v>
      </c>
      <c r="K268" s="14">
        <f t="shared" si="209"/>
        <v>461</v>
      </c>
      <c r="L268" s="14">
        <f>L269</f>
        <v>358.11953999999997</v>
      </c>
      <c r="M268" s="14"/>
      <c r="N268" s="14"/>
      <c r="O268" s="14">
        <f t="shared" si="177"/>
        <v>1459.1195399999999</v>
      </c>
      <c r="P268" s="14">
        <f t="shared" si="178"/>
        <v>461</v>
      </c>
      <c r="Q268" s="14">
        <f t="shared" si="179"/>
        <v>461</v>
      </c>
    </row>
    <row r="269" spans="1:17" ht="21" customHeight="1" x14ac:dyDescent="0.2">
      <c r="A269" s="65" t="s">
        <v>77</v>
      </c>
      <c r="B269" s="67">
        <v>63</v>
      </c>
      <c r="C269" s="60">
        <v>801</v>
      </c>
      <c r="D269" s="11" t="s">
        <v>189</v>
      </c>
      <c r="E269" s="12">
        <v>1</v>
      </c>
      <c r="F269" s="11" t="s">
        <v>2</v>
      </c>
      <c r="G269" s="68" t="s">
        <v>198</v>
      </c>
      <c r="H269" s="10">
        <v>600</v>
      </c>
      <c r="I269" s="14">
        <f>I270</f>
        <v>1101</v>
      </c>
      <c r="J269" s="14">
        <f t="shared" ref="J269:K269" si="210">J270</f>
        <v>461</v>
      </c>
      <c r="K269" s="14">
        <f t="shared" si="210"/>
        <v>461</v>
      </c>
      <c r="L269" s="14">
        <f>L270</f>
        <v>358.11953999999997</v>
      </c>
      <c r="M269" s="14"/>
      <c r="N269" s="14"/>
      <c r="O269" s="14">
        <f t="shared" si="177"/>
        <v>1459.1195399999999</v>
      </c>
      <c r="P269" s="14">
        <f t="shared" si="178"/>
        <v>461</v>
      </c>
      <c r="Q269" s="14">
        <f t="shared" si="179"/>
        <v>461</v>
      </c>
    </row>
    <row r="270" spans="1:17" ht="13.15" customHeight="1" x14ac:dyDescent="0.2">
      <c r="A270" s="65" t="s">
        <v>146</v>
      </c>
      <c r="B270" s="67">
        <v>63</v>
      </c>
      <c r="C270" s="60">
        <v>801</v>
      </c>
      <c r="D270" s="11" t="s">
        <v>189</v>
      </c>
      <c r="E270" s="12">
        <v>1</v>
      </c>
      <c r="F270" s="11" t="s">
        <v>2</v>
      </c>
      <c r="G270" s="68" t="s">
        <v>198</v>
      </c>
      <c r="H270" s="10">
        <v>610</v>
      </c>
      <c r="I270" s="14">
        <v>1101</v>
      </c>
      <c r="J270" s="14">
        <v>461</v>
      </c>
      <c r="K270" s="14">
        <v>461</v>
      </c>
      <c r="L270" s="14">
        <f>286.11954+22+50</f>
        <v>358.11953999999997</v>
      </c>
      <c r="M270" s="14"/>
      <c r="N270" s="14"/>
      <c r="O270" s="14">
        <f t="shared" si="177"/>
        <v>1459.1195399999999</v>
      </c>
      <c r="P270" s="14">
        <f t="shared" si="178"/>
        <v>461</v>
      </c>
      <c r="Q270" s="14">
        <f t="shared" si="179"/>
        <v>461</v>
      </c>
    </row>
    <row r="271" spans="1:17" ht="13.15" customHeight="1" x14ac:dyDescent="0.2">
      <c r="A271" s="65" t="s">
        <v>327</v>
      </c>
      <c r="B271" s="67">
        <v>63</v>
      </c>
      <c r="C271" s="60">
        <v>801</v>
      </c>
      <c r="D271" s="11" t="s">
        <v>189</v>
      </c>
      <c r="E271" s="12">
        <v>1</v>
      </c>
      <c r="F271" s="11" t="s">
        <v>2</v>
      </c>
      <c r="G271" s="68">
        <v>80490</v>
      </c>
      <c r="H271" s="10" t="s">
        <v>7</v>
      </c>
      <c r="I271" s="14">
        <f>I272</f>
        <v>2489</v>
      </c>
      <c r="J271" s="14">
        <f t="shared" ref="J271:J272" si="211">J272</f>
        <v>0</v>
      </c>
      <c r="K271" s="14">
        <f t="shared" ref="K271:K272" si="212">K272</f>
        <v>0</v>
      </c>
      <c r="L271" s="14">
        <f>L272</f>
        <v>-2489</v>
      </c>
      <c r="M271" s="14"/>
      <c r="N271" s="14"/>
      <c r="O271" s="14">
        <f t="shared" si="177"/>
        <v>0</v>
      </c>
      <c r="P271" s="14">
        <f t="shared" si="178"/>
        <v>0</v>
      </c>
      <c r="Q271" s="14">
        <f t="shared" si="179"/>
        <v>0</v>
      </c>
    </row>
    <row r="272" spans="1:17" ht="29.45" customHeight="1" x14ac:dyDescent="0.2">
      <c r="A272" s="65" t="s">
        <v>77</v>
      </c>
      <c r="B272" s="67">
        <v>63</v>
      </c>
      <c r="C272" s="60">
        <v>801</v>
      </c>
      <c r="D272" s="11" t="s">
        <v>189</v>
      </c>
      <c r="E272" s="12">
        <v>1</v>
      </c>
      <c r="F272" s="11" t="s">
        <v>2</v>
      </c>
      <c r="G272" s="68">
        <v>80490</v>
      </c>
      <c r="H272" s="10">
        <v>600</v>
      </c>
      <c r="I272" s="14">
        <f>I273</f>
        <v>2489</v>
      </c>
      <c r="J272" s="14">
        <f t="shared" si="211"/>
        <v>0</v>
      </c>
      <c r="K272" s="14">
        <f t="shared" si="212"/>
        <v>0</v>
      </c>
      <c r="L272" s="14">
        <f>L273</f>
        <v>-2489</v>
      </c>
      <c r="M272" s="14"/>
      <c r="N272" s="14"/>
      <c r="O272" s="14">
        <f t="shared" si="177"/>
        <v>0</v>
      </c>
      <c r="P272" s="14">
        <f t="shared" si="178"/>
        <v>0</v>
      </c>
      <c r="Q272" s="14">
        <f t="shared" si="179"/>
        <v>0</v>
      </c>
    </row>
    <row r="273" spans="1:17" ht="13.15" customHeight="1" x14ac:dyDescent="0.2">
      <c r="A273" s="65" t="s">
        <v>146</v>
      </c>
      <c r="B273" s="67">
        <v>63</v>
      </c>
      <c r="C273" s="60">
        <v>801</v>
      </c>
      <c r="D273" s="11" t="s">
        <v>189</v>
      </c>
      <c r="E273" s="12">
        <v>1</v>
      </c>
      <c r="F273" s="11" t="s">
        <v>2</v>
      </c>
      <c r="G273" s="68">
        <v>80490</v>
      </c>
      <c r="H273" s="10">
        <v>610</v>
      </c>
      <c r="I273" s="14">
        <v>2489</v>
      </c>
      <c r="J273" s="14">
        <v>0</v>
      </c>
      <c r="K273" s="14">
        <v>0</v>
      </c>
      <c r="L273" s="14">
        <f>-I273</f>
        <v>-2489</v>
      </c>
      <c r="M273" s="14"/>
      <c r="N273" s="14"/>
      <c r="O273" s="14">
        <f t="shared" si="177"/>
        <v>0</v>
      </c>
      <c r="P273" s="14">
        <f t="shared" si="178"/>
        <v>0</v>
      </c>
      <c r="Q273" s="14">
        <f t="shared" si="179"/>
        <v>0</v>
      </c>
    </row>
    <row r="274" spans="1:17" ht="21" customHeight="1" x14ac:dyDescent="0.2">
      <c r="A274" s="65" t="s">
        <v>179</v>
      </c>
      <c r="B274" s="67">
        <v>63</v>
      </c>
      <c r="C274" s="60">
        <v>801</v>
      </c>
      <c r="D274" s="11" t="s">
        <v>189</v>
      </c>
      <c r="E274" s="12">
        <v>1</v>
      </c>
      <c r="F274" s="11" t="s">
        <v>2</v>
      </c>
      <c r="G274" s="68" t="s">
        <v>178</v>
      </c>
      <c r="H274" s="10" t="s">
        <v>7</v>
      </c>
      <c r="I274" s="14">
        <f>I275</f>
        <v>1050</v>
      </c>
      <c r="J274" s="14">
        <f t="shared" ref="J274:K274" si="213">J275</f>
        <v>1050</v>
      </c>
      <c r="K274" s="14">
        <f t="shared" si="213"/>
        <v>1050</v>
      </c>
      <c r="L274" s="14"/>
      <c r="M274" s="14"/>
      <c r="N274" s="14"/>
      <c r="O274" s="14">
        <f t="shared" si="177"/>
        <v>1050</v>
      </c>
      <c r="P274" s="14">
        <f t="shared" si="178"/>
        <v>1050</v>
      </c>
      <c r="Q274" s="14">
        <f t="shared" si="179"/>
        <v>1050</v>
      </c>
    </row>
    <row r="275" spans="1:17" ht="21" customHeight="1" x14ac:dyDescent="0.2">
      <c r="A275" s="65" t="s">
        <v>77</v>
      </c>
      <c r="B275" s="67">
        <v>63</v>
      </c>
      <c r="C275" s="60">
        <v>801</v>
      </c>
      <c r="D275" s="11" t="s">
        <v>189</v>
      </c>
      <c r="E275" s="12">
        <v>1</v>
      </c>
      <c r="F275" s="11" t="s">
        <v>2</v>
      </c>
      <c r="G275" s="68" t="s">
        <v>178</v>
      </c>
      <c r="H275" s="10">
        <v>600</v>
      </c>
      <c r="I275" s="14">
        <f>I276</f>
        <v>1050</v>
      </c>
      <c r="J275" s="14">
        <f t="shared" ref="J275:K275" si="214">J276</f>
        <v>1050</v>
      </c>
      <c r="K275" s="14">
        <f t="shared" si="214"/>
        <v>1050</v>
      </c>
      <c r="L275" s="14"/>
      <c r="M275" s="14"/>
      <c r="N275" s="14"/>
      <c r="O275" s="14">
        <f t="shared" si="177"/>
        <v>1050</v>
      </c>
      <c r="P275" s="14">
        <f t="shared" si="178"/>
        <v>1050</v>
      </c>
      <c r="Q275" s="14">
        <f t="shared" si="179"/>
        <v>1050</v>
      </c>
    </row>
    <row r="276" spans="1:17" ht="13.15" customHeight="1" x14ac:dyDescent="0.2">
      <c r="A276" s="65" t="s">
        <v>146</v>
      </c>
      <c r="B276" s="67">
        <v>63</v>
      </c>
      <c r="C276" s="60">
        <v>801</v>
      </c>
      <c r="D276" s="11" t="s">
        <v>189</v>
      </c>
      <c r="E276" s="12">
        <v>1</v>
      </c>
      <c r="F276" s="11" t="s">
        <v>2</v>
      </c>
      <c r="G276" s="68" t="s">
        <v>178</v>
      </c>
      <c r="H276" s="10">
        <v>610</v>
      </c>
      <c r="I276" s="14">
        <v>1050</v>
      </c>
      <c r="J276" s="14">
        <v>1050</v>
      </c>
      <c r="K276" s="14">
        <v>1050</v>
      </c>
      <c r="L276" s="14"/>
      <c r="M276" s="14"/>
      <c r="N276" s="14"/>
      <c r="O276" s="14">
        <f t="shared" si="177"/>
        <v>1050</v>
      </c>
      <c r="P276" s="14">
        <f t="shared" si="178"/>
        <v>1050</v>
      </c>
      <c r="Q276" s="14">
        <f t="shared" si="179"/>
        <v>1050</v>
      </c>
    </row>
    <row r="277" spans="1:17" ht="48.6" customHeight="1" x14ac:dyDescent="0.2">
      <c r="A277" s="65" t="s">
        <v>197</v>
      </c>
      <c r="B277" s="67">
        <v>63</v>
      </c>
      <c r="C277" s="60">
        <v>801</v>
      </c>
      <c r="D277" s="11" t="s">
        <v>189</v>
      </c>
      <c r="E277" s="12">
        <v>1</v>
      </c>
      <c r="F277" s="11" t="s">
        <v>2</v>
      </c>
      <c r="G277" s="68" t="s">
        <v>196</v>
      </c>
      <c r="H277" s="10" t="s">
        <v>7</v>
      </c>
      <c r="I277" s="14">
        <f>I278</f>
        <v>80966.100000000006</v>
      </c>
      <c r="J277" s="14">
        <f t="shared" ref="J277:K277" si="215">J278</f>
        <v>82072.600000000006</v>
      </c>
      <c r="K277" s="14">
        <f t="shared" si="215"/>
        <v>85325.7</v>
      </c>
      <c r="L277" s="14">
        <f>L278</f>
        <v>190.00800000000001</v>
      </c>
      <c r="M277" s="14"/>
      <c r="N277" s="14"/>
      <c r="O277" s="14">
        <f t="shared" si="177"/>
        <v>81156.108000000007</v>
      </c>
      <c r="P277" s="14">
        <f t="shared" si="178"/>
        <v>82072.600000000006</v>
      </c>
      <c r="Q277" s="14">
        <f t="shared" si="179"/>
        <v>85325.7</v>
      </c>
    </row>
    <row r="278" spans="1:17" ht="28.15" customHeight="1" x14ac:dyDescent="0.2">
      <c r="A278" s="65" t="s">
        <v>77</v>
      </c>
      <c r="B278" s="67">
        <v>63</v>
      </c>
      <c r="C278" s="60">
        <v>801</v>
      </c>
      <c r="D278" s="11" t="s">
        <v>189</v>
      </c>
      <c r="E278" s="12">
        <v>1</v>
      </c>
      <c r="F278" s="11" t="s">
        <v>2</v>
      </c>
      <c r="G278" s="68" t="s">
        <v>196</v>
      </c>
      <c r="H278" s="10">
        <v>600</v>
      </c>
      <c r="I278" s="14">
        <f>I279</f>
        <v>80966.100000000006</v>
      </c>
      <c r="J278" s="14">
        <f>J279</f>
        <v>82072.600000000006</v>
      </c>
      <c r="K278" s="14">
        <f>K279</f>
        <v>85325.7</v>
      </c>
      <c r="L278" s="14">
        <f>L279</f>
        <v>190.00800000000001</v>
      </c>
      <c r="M278" s="14"/>
      <c r="N278" s="14"/>
      <c r="O278" s="14">
        <f t="shared" si="177"/>
        <v>81156.108000000007</v>
      </c>
      <c r="P278" s="14">
        <f t="shared" si="178"/>
        <v>82072.600000000006</v>
      </c>
      <c r="Q278" s="14">
        <f t="shared" si="179"/>
        <v>85325.7</v>
      </c>
    </row>
    <row r="279" spans="1:17" ht="13.15" customHeight="1" x14ac:dyDescent="0.2">
      <c r="A279" s="65" t="s">
        <v>146</v>
      </c>
      <c r="B279" s="67">
        <v>63</v>
      </c>
      <c r="C279" s="60">
        <v>801</v>
      </c>
      <c r="D279" s="11" t="s">
        <v>189</v>
      </c>
      <c r="E279" s="12">
        <v>1</v>
      </c>
      <c r="F279" s="11" t="s">
        <v>2</v>
      </c>
      <c r="G279" s="68" t="s">
        <v>196</v>
      </c>
      <c r="H279" s="10">
        <v>610</v>
      </c>
      <c r="I279" s="14">
        <v>80966.100000000006</v>
      </c>
      <c r="J279" s="14">
        <v>82072.600000000006</v>
      </c>
      <c r="K279" s="14">
        <v>85325.7</v>
      </c>
      <c r="L279" s="14">
        <v>190.00800000000001</v>
      </c>
      <c r="M279" s="14"/>
      <c r="N279" s="14"/>
      <c r="O279" s="14">
        <f t="shared" si="177"/>
        <v>81156.108000000007</v>
      </c>
      <c r="P279" s="14">
        <f t="shared" si="178"/>
        <v>82072.600000000006</v>
      </c>
      <c r="Q279" s="14">
        <f t="shared" si="179"/>
        <v>85325.7</v>
      </c>
    </row>
    <row r="280" spans="1:17" ht="35.1" customHeight="1" x14ac:dyDescent="0.2">
      <c r="A280" s="65" t="s">
        <v>195</v>
      </c>
      <c r="B280" s="67">
        <v>63</v>
      </c>
      <c r="C280" s="60">
        <v>801</v>
      </c>
      <c r="D280" s="11" t="s">
        <v>189</v>
      </c>
      <c r="E280" s="12">
        <v>1</v>
      </c>
      <c r="F280" s="11" t="s">
        <v>2</v>
      </c>
      <c r="G280" s="68" t="s">
        <v>194</v>
      </c>
      <c r="H280" s="10" t="s">
        <v>7</v>
      </c>
      <c r="I280" s="14">
        <f>I281</f>
        <v>7823.9</v>
      </c>
      <c r="J280" s="14">
        <f t="shared" ref="J280:K280" si="216">J281</f>
        <v>7926.2</v>
      </c>
      <c r="K280" s="14">
        <f t="shared" si="216"/>
        <v>8234.1</v>
      </c>
      <c r="L280" s="14"/>
      <c r="M280" s="14"/>
      <c r="N280" s="14"/>
      <c r="O280" s="14">
        <f t="shared" si="177"/>
        <v>7823.9</v>
      </c>
      <c r="P280" s="14">
        <f t="shared" si="178"/>
        <v>7926.2</v>
      </c>
      <c r="Q280" s="14">
        <f t="shared" si="179"/>
        <v>8234.1</v>
      </c>
    </row>
    <row r="281" spans="1:17" ht="26.1" customHeight="1" x14ac:dyDescent="0.2">
      <c r="A281" s="65" t="s">
        <v>77</v>
      </c>
      <c r="B281" s="67">
        <v>63</v>
      </c>
      <c r="C281" s="60">
        <v>801</v>
      </c>
      <c r="D281" s="11" t="s">
        <v>189</v>
      </c>
      <c r="E281" s="12">
        <v>1</v>
      </c>
      <c r="F281" s="11" t="s">
        <v>2</v>
      </c>
      <c r="G281" s="68" t="s">
        <v>194</v>
      </c>
      <c r="H281" s="10">
        <v>600</v>
      </c>
      <c r="I281" s="14">
        <f>I282</f>
        <v>7823.9</v>
      </c>
      <c r="J281" s="14">
        <f t="shared" ref="J281:K281" si="217">J282</f>
        <v>7926.2</v>
      </c>
      <c r="K281" s="14">
        <f t="shared" si="217"/>
        <v>8234.1</v>
      </c>
      <c r="L281" s="14"/>
      <c r="M281" s="14"/>
      <c r="N281" s="14"/>
      <c r="O281" s="14">
        <f t="shared" si="177"/>
        <v>7823.9</v>
      </c>
      <c r="P281" s="14">
        <f t="shared" si="178"/>
        <v>7926.2</v>
      </c>
      <c r="Q281" s="14">
        <f t="shared" si="179"/>
        <v>8234.1</v>
      </c>
    </row>
    <row r="282" spans="1:17" ht="13.15" customHeight="1" x14ac:dyDescent="0.2">
      <c r="A282" s="65" t="s">
        <v>146</v>
      </c>
      <c r="B282" s="67">
        <v>63</v>
      </c>
      <c r="C282" s="60">
        <v>801</v>
      </c>
      <c r="D282" s="11" t="s">
        <v>189</v>
      </c>
      <c r="E282" s="12">
        <v>1</v>
      </c>
      <c r="F282" s="11" t="s">
        <v>2</v>
      </c>
      <c r="G282" s="68" t="s">
        <v>194</v>
      </c>
      <c r="H282" s="10">
        <v>610</v>
      </c>
      <c r="I282" s="14">
        <v>7823.9</v>
      </c>
      <c r="J282" s="14">
        <v>7926.2</v>
      </c>
      <c r="K282" s="14">
        <v>8234.1</v>
      </c>
      <c r="L282" s="14"/>
      <c r="M282" s="14"/>
      <c r="N282" s="14"/>
      <c r="O282" s="14">
        <f t="shared" si="177"/>
        <v>7823.9</v>
      </c>
      <c r="P282" s="14">
        <f t="shared" si="178"/>
        <v>7926.2</v>
      </c>
      <c r="Q282" s="14">
        <f t="shared" si="179"/>
        <v>8234.1</v>
      </c>
    </row>
    <row r="283" spans="1:17" ht="41.45" customHeight="1" x14ac:dyDescent="0.2">
      <c r="A283" s="65" t="s">
        <v>193</v>
      </c>
      <c r="B283" s="67">
        <v>63</v>
      </c>
      <c r="C283" s="60">
        <v>801</v>
      </c>
      <c r="D283" s="11" t="s">
        <v>189</v>
      </c>
      <c r="E283" s="12">
        <v>1</v>
      </c>
      <c r="F283" s="11" t="s">
        <v>2</v>
      </c>
      <c r="G283" s="68" t="s">
        <v>192</v>
      </c>
      <c r="H283" s="10" t="s">
        <v>7</v>
      </c>
      <c r="I283" s="14">
        <f>I284</f>
        <v>23680</v>
      </c>
      <c r="J283" s="14">
        <f t="shared" ref="J283:K283" si="218">J284</f>
        <v>23996.6</v>
      </c>
      <c r="K283" s="14">
        <f t="shared" si="218"/>
        <v>24951.5</v>
      </c>
      <c r="L283" s="14">
        <f>L284</f>
        <v>38.002000000000002</v>
      </c>
      <c r="M283" s="14"/>
      <c r="N283" s="14"/>
      <c r="O283" s="14">
        <f t="shared" si="177"/>
        <v>23718.002</v>
      </c>
      <c r="P283" s="14">
        <f t="shared" si="178"/>
        <v>23996.6</v>
      </c>
      <c r="Q283" s="14">
        <f t="shared" si="179"/>
        <v>24951.5</v>
      </c>
    </row>
    <row r="284" spans="1:17" ht="21" customHeight="1" x14ac:dyDescent="0.2">
      <c r="A284" s="65" t="s">
        <v>77</v>
      </c>
      <c r="B284" s="67">
        <v>63</v>
      </c>
      <c r="C284" s="60">
        <v>801</v>
      </c>
      <c r="D284" s="11" t="s">
        <v>189</v>
      </c>
      <c r="E284" s="12">
        <v>1</v>
      </c>
      <c r="F284" s="11" t="s">
        <v>2</v>
      </c>
      <c r="G284" s="68" t="s">
        <v>192</v>
      </c>
      <c r="H284" s="10">
        <v>600</v>
      </c>
      <c r="I284" s="14">
        <f>I285</f>
        <v>23680</v>
      </c>
      <c r="J284" s="14">
        <f t="shared" ref="J284:K284" si="219">J285</f>
        <v>23996.6</v>
      </c>
      <c r="K284" s="14">
        <f t="shared" si="219"/>
        <v>24951.5</v>
      </c>
      <c r="L284" s="14">
        <f>L285</f>
        <v>38.002000000000002</v>
      </c>
      <c r="M284" s="14"/>
      <c r="N284" s="14"/>
      <c r="O284" s="14">
        <f t="shared" si="177"/>
        <v>23718.002</v>
      </c>
      <c r="P284" s="14">
        <f t="shared" si="178"/>
        <v>23996.6</v>
      </c>
      <c r="Q284" s="14">
        <f t="shared" si="179"/>
        <v>24951.5</v>
      </c>
    </row>
    <row r="285" spans="1:17" ht="13.15" customHeight="1" x14ac:dyDescent="0.2">
      <c r="A285" s="65" t="s">
        <v>146</v>
      </c>
      <c r="B285" s="67">
        <v>63</v>
      </c>
      <c r="C285" s="60">
        <v>801</v>
      </c>
      <c r="D285" s="11" t="s">
        <v>189</v>
      </c>
      <c r="E285" s="12">
        <v>1</v>
      </c>
      <c r="F285" s="11" t="s">
        <v>2</v>
      </c>
      <c r="G285" s="68" t="s">
        <v>192</v>
      </c>
      <c r="H285" s="10">
        <v>610</v>
      </c>
      <c r="I285" s="14">
        <v>23680</v>
      </c>
      <c r="J285" s="14">
        <v>23996.6</v>
      </c>
      <c r="K285" s="14">
        <v>24951.5</v>
      </c>
      <c r="L285" s="14">
        <v>38.002000000000002</v>
      </c>
      <c r="M285" s="14"/>
      <c r="N285" s="14"/>
      <c r="O285" s="14">
        <f t="shared" si="177"/>
        <v>23718.002</v>
      </c>
      <c r="P285" s="14">
        <f t="shared" si="178"/>
        <v>23996.6</v>
      </c>
      <c r="Q285" s="14">
        <f t="shared" si="179"/>
        <v>24951.5</v>
      </c>
    </row>
    <row r="286" spans="1:17" ht="36" customHeight="1" x14ac:dyDescent="0.2">
      <c r="A286" s="65" t="s">
        <v>254</v>
      </c>
      <c r="B286" s="67">
        <v>63</v>
      </c>
      <c r="C286" s="60">
        <v>801</v>
      </c>
      <c r="D286" s="11" t="s">
        <v>189</v>
      </c>
      <c r="E286" s="12">
        <v>1</v>
      </c>
      <c r="F286" s="11" t="s">
        <v>2</v>
      </c>
      <c r="G286" s="68" t="s">
        <v>191</v>
      </c>
      <c r="H286" s="10" t="s">
        <v>7</v>
      </c>
      <c r="I286" s="14">
        <f>I287</f>
        <v>411.7</v>
      </c>
      <c r="J286" s="14">
        <f t="shared" ref="J286:N286" si="220">J287</f>
        <v>0</v>
      </c>
      <c r="K286" s="14">
        <f t="shared" si="220"/>
        <v>0</v>
      </c>
      <c r="L286" s="14">
        <f>L287</f>
        <v>1094.3241</v>
      </c>
      <c r="M286" s="14">
        <f t="shared" si="220"/>
        <v>1506.0241000000001</v>
      </c>
      <c r="N286" s="14">
        <f t="shared" si="220"/>
        <v>1250</v>
      </c>
      <c r="O286" s="14">
        <f t="shared" si="177"/>
        <v>1506.0241000000001</v>
      </c>
      <c r="P286" s="14">
        <f t="shared" si="178"/>
        <v>1506.0241000000001</v>
      </c>
      <c r="Q286" s="14">
        <f t="shared" si="179"/>
        <v>1250</v>
      </c>
    </row>
    <row r="287" spans="1:17" ht="21" customHeight="1" x14ac:dyDescent="0.2">
      <c r="A287" s="65" t="s">
        <v>77</v>
      </c>
      <c r="B287" s="67">
        <v>63</v>
      </c>
      <c r="C287" s="60">
        <v>801</v>
      </c>
      <c r="D287" s="11" t="s">
        <v>189</v>
      </c>
      <c r="E287" s="12">
        <v>1</v>
      </c>
      <c r="F287" s="11" t="s">
        <v>2</v>
      </c>
      <c r="G287" s="68" t="s">
        <v>191</v>
      </c>
      <c r="H287" s="10">
        <v>600</v>
      </c>
      <c r="I287" s="14">
        <f>I288</f>
        <v>411.7</v>
      </c>
      <c r="J287" s="14">
        <f t="shared" ref="J287:N287" si="221">J288</f>
        <v>0</v>
      </c>
      <c r="K287" s="14">
        <f t="shared" si="221"/>
        <v>0</v>
      </c>
      <c r="L287" s="14">
        <f>L288</f>
        <v>1094.3241</v>
      </c>
      <c r="M287" s="14">
        <f t="shared" si="221"/>
        <v>1506.0241000000001</v>
      </c>
      <c r="N287" s="14">
        <f t="shared" si="221"/>
        <v>1250</v>
      </c>
      <c r="O287" s="14">
        <f t="shared" si="177"/>
        <v>1506.0241000000001</v>
      </c>
      <c r="P287" s="14">
        <f t="shared" si="178"/>
        <v>1506.0241000000001</v>
      </c>
      <c r="Q287" s="14">
        <f t="shared" si="179"/>
        <v>1250</v>
      </c>
    </row>
    <row r="288" spans="1:17" ht="13.15" customHeight="1" x14ac:dyDescent="0.2">
      <c r="A288" s="65" t="s">
        <v>146</v>
      </c>
      <c r="B288" s="67">
        <v>63</v>
      </c>
      <c r="C288" s="60">
        <v>801</v>
      </c>
      <c r="D288" s="11" t="s">
        <v>189</v>
      </c>
      <c r="E288" s="12">
        <v>1</v>
      </c>
      <c r="F288" s="11" t="s">
        <v>2</v>
      </c>
      <c r="G288" s="68" t="s">
        <v>191</v>
      </c>
      <c r="H288" s="10">
        <v>610</v>
      </c>
      <c r="I288" s="14">
        <v>411.7</v>
      </c>
      <c r="J288" s="14">
        <v>0</v>
      </c>
      <c r="K288" s="14">
        <v>0</v>
      </c>
      <c r="L288" s="14">
        <f>-155.6759+1250</f>
        <v>1094.3241</v>
      </c>
      <c r="M288" s="14">
        <f>1250+256.0241</f>
        <v>1506.0241000000001</v>
      </c>
      <c r="N288" s="14">
        <f>1037.5+212.5</f>
        <v>1250</v>
      </c>
      <c r="O288" s="14">
        <f t="shared" si="177"/>
        <v>1506.0241000000001</v>
      </c>
      <c r="P288" s="14">
        <f t="shared" si="178"/>
        <v>1506.0241000000001</v>
      </c>
      <c r="Q288" s="14">
        <f t="shared" si="179"/>
        <v>1250</v>
      </c>
    </row>
    <row r="289" spans="1:17" ht="61.9" customHeight="1" x14ac:dyDescent="0.2">
      <c r="A289" s="65" t="s">
        <v>325</v>
      </c>
      <c r="B289" s="67">
        <v>63</v>
      </c>
      <c r="C289" s="60">
        <v>801</v>
      </c>
      <c r="D289" s="11" t="s">
        <v>189</v>
      </c>
      <c r="E289" s="12">
        <v>1</v>
      </c>
      <c r="F289" s="11" t="s">
        <v>2</v>
      </c>
      <c r="G289" s="68" t="s">
        <v>263</v>
      </c>
      <c r="H289" s="10"/>
      <c r="I289" s="14">
        <f>I290</f>
        <v>610.5</v>
      </c>
      <c r="J289" s="14">
        <f t="shared" ref="J289:K290" si="222">J290</f>
        <v>635</v>
      </c>
      <c r="K289" s="14">
        <f t="shared" si="222"/>
        <v>660.4</v>
      </c>
      <c r="L289" s="14"/>
      <c r="M289" s="14"/>
      <c r="N289" s="14"/>
      <c r="O289" s="14">
        <f t="shared" si="177"/>
        <v>610.5</v>
      </c>
      <c r="P289" s="14">
        <f t="shared" si="178"/>
        <v>635</v>
      </c>
      <c r="Q289" s="14">
        <f t="shared" si="179"/>
        <v>660.4</v>
      </c>
    </row>
    <row r="290" spans="1:17" ht="21" customHeight="1" x14ac:dyDescent="0.2">
      <c r="A290" s="65" t="s">
        <v>77</v>
      </c>
      <c r="B290" s="67">
        <v>63</v>
      </c>
      <c r="C290" s="60">
        <v>801</v>
      </c>
      <c r="D290" s="11" t="s">
        <v>189</v>
      </c>
      <c r="E290" s="12">
        <v>1</v>
      </c>
      <c r="F290" s="11" t="s">
        <v>2</v>
      </c>
      <c r="G290" s="68" t="s">
        <v>263</v>
      </c>
      <c r="H290" s="10">
        <v>600</v>
      </c>
      <c r="I290" s="14">
        <f>I291</f>
        <v>610.5</v>
      </c>
      <c r="J290" s="14">
        <f t="shared" si="222"/>
        <v>635</v>
      </c>
      <c r="K290" s="14">
        <f t="shared" si="222"/>
        <v>660.4</v>
      </c>
      <c r="L290" s="14"/>
      <c r="M290" s="14"/>
      <c r="N290" s="14"/>
      <c r="O290" s="14">
        <f t="shared" si="177"/>
        <v>610.5</v>
      </c>
      <c r="P290" s="14">
        <f t="shared" si="178"/>
        <v>635</v>
      </c>
      <c r="Q290" s="14">
        <f t="shared" si="179"/>
        <v>660.4</v>
      </c>
    </row>
    <row r="291" spans="1:17" ht="13.15" customHeight="1" x14ac:dyDescent="0.2">
      <c r="A291" s="65" t="s">
        <v>146</v>
      </c>
      <c r="B291" s="67">
        <v>63</v>
      </c>
      <c r="C291" s="60">
        <v>801</v>
      </c>
      <c r="D291" s="11" t="s">
        <v>189</v>
      </c>
      <c r="E291" s="12">
        <v>1</v>
      </c>
      <c r="F291" s="11" t="s">
        <v>2</v>
      </c>
      <c r="G291" s="68" t="s">
        <v>263</v>
      </c>
      <c r="H291" s="10">
        <v>610</v>
      </c>
      <c r="I291" s="14">
        <v>610.5</v>
      </c>
      <c r="J291" s="14">
        <v>635</v>
      </c>
      <c r="K291" s="14">
        <v>660.4</v>
      </c>
      <c r="L291" s="14"/>
      <c r="M291" s="14"/>
      <c r="N291" s="14"/>
      <c r="O291" s="14">
        <f t="shared" si="177"/>
        <v>610.5</v>
      </c>
      <c r="P291" s="14">
        <f t="shared" si="178"/>
        <v>635</v>
      </c>
      <c r="Q291" s="14">
        <f t="shared" si="179"/>
        <v>660.4</v>
      </c>
    </row>
    <row r="292" spans="1:17" ht="17.45" customHeight="1" x14ac:dyDescent="0.2">
      <c r="A292" s="65" t="s">
        <v>428</v>
      </c>
      <c r="B292" s="67">
        <v>63</v>
      </c>
      <c r="C292" s="60">
        <v>801</v>
      </c>
      <c r="D292" s="11" t="s">
        <v>189</v>
      </c>
      <c r="E292" s="12">
        <v>1</v>
      </c>
      <c r="F292" s="11" t="s">
        <v>426</v>
      </c>
      <c r="G292" s="68">
        <v>0</v>
      </c>
      <c r="H292" s="10"/>
      <c r="I292" s="14"/>
      <c r="J292" s="14"/>
      <c r="K292" s="14"/>
      <c r="L292" s="14">
        <f>L293</f>
        <v>133.86881</v>
      </c>
      <c r="M292" s="14"/>
      <c r="N292" s="14"/>
      <c r="O292" s="14">
        <f t="shared" ref="O292:O295" si="223">I292+L292</f>
        <v>133.86881</v>
      </c>
      <c r="P292" s="14">
        <f t="shared" ref="P292:P295" si="224">J292+M292</f>
        <v>0</v>
      </c>
      <c r="Q292" s="14">
        <f t="shared" ref="Q292:Q295" si="225">K292+N292</f>
        <v>0</v>
      </c>
    </row>
    <row r="293" spans="1:17" ht="25.9" customHeight="1" x14ac:dyDescent="0.2">
      <c r="A293" s="65" t="s">
        <v>427</v>
      </c>
      <c r="B293" s="67">
        <v>63</v>
      </c>
      <c r="C293" s="60">
        <v>801</v>
      </c>
      <c r="D293" s="11" t="s">
        <v>189</v>
      </c>
      <c r="E293" s="12">
        <v>1</v>
      </c>
      <c r="F293" s="11" t="s">
        <v>426</v>
      </c>
      <c r="G293" s="68">
        <v>55196</v>
      </c>
      <c r="H293" s="10"/>
      <c r="I293" s="14"/>
      <c r="J293" s="14"/>
      <c r="K293" s="14"/>
      <c r="L293" s="14">
        <f>L294</f>
        <v>133.86881</v>
      </c>
      <c r="M293" s="14"/>
      <c r="N293" s="14"/>
      <c r="O293" s="14">
        <f t="shared" si="223"/>
        <v>133.86881</v>
      </c>
      <c r="P293" s="14">
        <f t="shared" si="224"/>
        <v>0</v>
      </c>
      <c r="Q293" s="14">
        <f t="shared" si="225"/>
        <v>0</v>
      </c>
    </row>
    <row r="294" spans="1:17" ht="26.45" customHeight="1" x14ac:dyDescent="0.2">
      <c r="A294" s="65" t="s">
        <v>77</v>
      </c>
      <c r="B294" s="67">
        <v>63</v>
      </c>
      <c r="C294" s="60">
        <v>801</v>
      </c>
      <c r="D294" s="11" t="s">
        <v>189</v>
      </c>
      <c r="E294" s="12">
        <v>1</v>
      </c>
      <c r="F294" s="11" t="s">
        <v>426</v>
      </c>
      <c r="G294" s="68">
        <v>55196</v>
      </c>
      <c r="H294" s="10">
        <v>600</v>
      </c>
      <c r="I294" s="14"/>
      <c r="J294" s="14"/>
      <c r="K294" s="14"/>
      <c r="L294" s="14">
        <f>L295</f>
        <v>133.86881</v>
      </c>
      <c r="M294" s="14"/>
      <c r="N294" s="14"/>
      <c r="O294" s="14">
        <f t="shared" si="223"/>
        <v>133.86881</v>
      </c>
      <c r="P294" s="14">
        <f t="shared" si="224"/>
        <v>0</v>
      </c>
      <c r="Q294" s="14">
        <f t="shared" si="225"/>
        <v>0</v>
      </c>
    </row>
    <row r="295" spans="1:17" ht="13.15" customHeight="1" x14ac:dyDescent="0.2">
      <c r="A295" s="65" t="s">
        <v>146</v>
      </c>
      <c r="B295" s="67">
        <v>63</v>
      </c>
      <c r="C295" s="60">
        <v>801</v>
      </c>
      <c r="D295" s="11" t="s">
        <v>189</v>
      </c>
      <c r="E295" s="12">
        <v>1</v>
      </c>
      <c r="F295" s="11" t="s">
        <v>426</v>
      </c>
      <c r="G295" s="68">
        <v>55196</v>
      </c>
      <c r="H295" s="10">
        <v>610</v>
      </c>
      <c r="I295" s="14"/>
      <c r="J295" s="14"/>
      <c r="K295" s="14"/>
      <c r="L295" s="14">
        <f>22.7577+111.11111</f>
        <v>133.86881</v>
      </c>
      <c r="M295" s="14"/>
      <c r="N295" s="14"/>
      <c r="O295" s="14">
        <f t="shared" si="223"/>
        <v>133.86881</v>
      </c>
      <c r="P295" s="14">
        <f t="shared" si="224"/>
        <v>0</v>
      </c>
      <c r="Q295" s="14">
        <f t="shared" si="225"/>
        <v>0</v>
      </c>
    </row>
    <row r="296" spans="1:17" ht="13.15" customHeight="1" x14ac:dyDescent="0.2">
      <c r="A296" s="65" t="s">
        <v>190</v>
      </c>
      <c r="B296" s="67">
        <v>63</v>
      </c>
      <c r="C296" s="60">
        <v>804</v>
      </c>
      <c r="D296" s="11" t="s">
        <v>7</v>
      </c>
      <c r="E296" s="12" t="s">
        <v>7</v>
      </c>
      <c r="F296" s="11" t="s">
        <v>7</v>
      </c>
      <c r="G296" s="68" t="s">
        <v>7</v>
      </c>
      <c r="H296" s="10" t="s">
        <v>7</v>
      </c>
      <c r="I296" s="14">
        <f>I297</f>
        <v>2213.5</v>
      </c>
      <c r="J296" s="14">
        <f t="shared" ref="J296:K296" si="226">J297</f>
        <v>2234.3000000000002</v>
      </c>
      <c r="K296" s="14">
        <f t="shared" si="226"/>
        <v>2317.9</v>
      </c>
      <c r="L296" s="14">
        <f>L297</f>
        <v>0</v>
      </c>
      <c r="M296" s="14"/>
      <c r="N296" s="14"/>
      <c r="O296" s="14">
        <f t="shared" si="177"/>
        <v>2213.5</v>
      </c>
      <c r="P296" s="14">
        <f t="shared" si="178"/>
        <v>2234.3000000000002</v>
      </c>
      <c r="Q296" s="14">
        <f t="shared" si="179"/>
        <v>2317.9</v>
      </c>
    </row>
    <row r="297" spans="1:17" ht="31.15" customHeight="1" x14ac:dyDescent="0.2">
      <c r="A297" s="86" t="s">
        <v>281</v>
      </c>
      <c r="B297" s="67">
        <v>63</v>
      </c>
      <c r="C297" s="60">
        <v>804</v>
      </c>
      <c r="D297" s="11" t="s">
        <v>189</v>
      </c>
      <c r="E297" s="12" t="s">
        <v>3</v>
      </c>
      <c r="F297" s="11" t="s">
        <v>2</v>
      </c>
      <c r="G297" s="68" t="s">
        <v>9</v>
      </c>
      <c r="H297" s="10" t="s">
        <v>7</v>
      </c>
      <c r="I297" s="14">
        <f>I298</f>
        <v>2213.5</v>
      </c>
      <c r="J297" s="14">
        <f t="shared" ref="J297:K297" si="227">J299</f>
        <v>2234.3000000000002</v>
      </c>
      <c r="K297" s="14">
        <f t="shared" si="227"/>
        <v>2317.9</v>
      </c>
      <c r="L297" s="14">
        <f>L298</f>
        <v>0</v>
      </c>
      <c r="M297" s="14"/>
      <c r="N297" s="14"/>
      <c r="O297" s="14">
        <f t="shared" si="177"/>
        <v>2213.5</v>
      </c>
      <c r="P297" s="14">
        <f t="shared" si="178"/>
        <v>2234.3000000000002</v>
      </c>
      <c r="Q297" s="14">
        <f t="shared" si="179"/>
        <v>2317.9</v>
      </c>
    </row>
    <row r="298" spans="1:17" ht="13.15" customHeight="1" x14ac:dyDescent="0.2">
      <c r="A298" s="86" t="s">
        <v>282</v>
      </c>
      <c r="B298" s="67">
        <v>63</v>
      </c>
      <c r="C298" s="60">
        <v>804</v>
      </c>
      <c r="D298" s="11" t="s">
        <v>189</v>
      </c>
      <c r="E298" s="12">
        <v>1</v>
      </c>
      <c r="F298" s="11" t="s">
        <v>2</v>
      </c>
      <c r="G298" s="68" t="s">
        <v>9</v>
      </c>
      <c r="H298" s="10"/>
      <c r="I298" s="14">
        <f>I299</f>
        <v>2213.5</v>
      </c>
      <c r="J298" s="14">
        <f t="shared" ref="J298:K298" si="228">J299</f>
        <v>2234.3000000000002</v>
      </c>
      <c r="K298" s="14">
        <f t="shared" si="228"/>
        <v>2317.9</v>
      </c>
      <c r="L298" s="14">
        <f>L299</f>
        <v>0</v>
      </c>
      <c r="M298" s="14"/>
      <c r="N298" s="14"/>
      <c r="O298" s="14">
        <f t="shared" si="177"/>
        <v>2213.5</v>
      </c>
      <c r="P298" s="14">
        <f t="shared" si="178"/>
        <v>2234.3000000000002</v>
      </c>
      <c r="Q298" s="14">
        <f t="shared" si="179"/>
        <v>2317.9</v>
      </c>
    </row>
    <row r="299" spans="1:17" ht="21" customHeight="1" x14ac:dyDescent="0.2">
      <c r="A299" s="65" t="s">
        <v>15</v>
      </c>
      <c r="B299" s="67">
        <v>63</v>
      </c>
      <c r="C299" s="60">
        <v>804</v>
      </c>
      <c r="D299" s="11" t="s">
        <v>189</v>
      </c>
      <c r="E299" s="12">
        <v>1</v>
      </c>
      <c r="F299" s="11" t="s">
        <v>2</v>
      </c>
      <c r="G299" s="68" t="s">
        <v>11</v>
      </c>
      <c r="H299" s="10" t="s">
        <v>7</v>
      </c>
      <c r="I299" s="14">
        <f>I300+I302</f>
        <v>2213.5</v>
      </c>
      <c r="J299" s="14">
        <f t="shared" ref="J299:K299" si="229">J300+J302</f>
        <v>2234.3000000000002</v>
      </c>
      <c r="K299" s="14">
        <f t="shared" si="229"/>
        <v>2317.9</v>
      </c>
      <c r="L299" s="14">
        <f>L300+L302+L304</f>
        <v>0</v>
      </c>
      <c r="M299" s="14"/>
      <c r="N299" s="14"/>
      <c r="O299" s="14">
        <f t="shared" si="177"/>
        <v>2213.5</v>
      </c>
      <c r="P299" s="14">
        <f t="shared" si="178"/>
        <v>2234.3000000000002</v>
      </c>
      <c r="Q299" s="14">
        <f t="shared" si="179"/>
        <v>2317.9</v>
      </c>
    </row>
    <row r="300" spans="1:17" ht="50.1" customHeight="1" x14ac:dyDescent="0.2">
      <c r="A300" s="65" t="s">
        <v>6</v>
      </c>
      <c r="B300" s="67">
        <v>63</v>
      </c>
      <c r="C300" s="60">
        <v>804</v>
      </c>
      <c r="D300" s="11" t="s">
        <v>189</v>
      </c>
      <c r="E300" s="12">
        <v>1</v>
      </c>
      <c r="F300" s="11" t="s">
        <v>2</v>
      </c>
      <c r="G300" s="68" t="s">
        <v>11</v>
      </c>
      <c r="H300" s="10">
        <v>100</v>
      </c>
      <c r="I300" s="14">
        <f t="shared" ref="I300:K300" si="230">I301</f>
        <v>2170.6</v>
      </c>
      <c r="J300" s="14">
        <f t="shared" si="230"/>
        <v>2191.4</v>
      </c>
      <c r="K300" s="14">
        <f t="shared" si="230"/>
        <v>2275</v>
      </c>
      <c r="L300" s="14">
        <f>L301</f>
        <v>-23.535499999999999</v>
      </c>
      <c r="M300" s="14"/>
      <c r="N300" s="14"/>
      <c r="O300" s="14">
        <f t="shared" si="177"/>
        <v>2147.0645</v>
      </c>
      <c r="P300" s="14">
        <f t="shared" si="178"/>
        <v>2191.4</v>
      </c>
      <c r="Q300" s="14">
        <f t="shared" si="179"/>
        <v>2275</v>
      </c>
    </row>
    <row r="301" spans="1:17" ht="21" customHeight="1" x14ac:dyDescent="0.2">
      <c r="A301" s="65" t="s">
        <v>5</v>
      </c>
      <c r="B301" s="67">
        <v>63</v>
      </c>
      <c r="C301" s="60">
        <v>804</v>
      </c>
      <c r="D301" s="11" t="s">
        <v>189</v>
      </c>
      <c r="E301" s="12">
        <v>1</v>
      </c>
      <c r="F301" s="11" t="s">
        <v>2</v>
      </c>
      <c r="G301" s="68" t="s">
        <v>11</v>
      </c>
      <c r="H301" s="10">
        <v>120</v>
      </c>
      <c r="I301" s="14">
        <f>2070+100.6</f>
        <v>2170.6</v>
      </c>
      <c r="J301" s="14">
        <f>1606+100.6+484.8</f>
        <v>2191.4</v>
      </c>
      <c r="K301" s="14">
        <f>1670+100.6+504.4</f>
        <v>2275</v>
      </c>
      <c r="L301" s="14">
        <v>-23.535499999999999</v>
      </c>
      <c r="M301" s="14"/>
      <c r="N301" s="14"/>
      <c r="O301" s="14">
        <f t="shared" si="177"/>
        <v>2147.0645</v>
      </c>
      <c r="P301" s="14">
        <f t="shared" si="178"/>
        <v>2191.4</v>
      </c>
      <c r="Q301" s="14">
        <f t="shared" si="179"/>
        <v>2275</v>
      </c>
    </row>
    <row r="302" spans="1:17" ht="26.65" customHeight="1" x14ac:dyDescent="0.2">
      <c r="A302" s="65" t="s">
        <v>14</v>
      </c>
      <c r="B302" s="67">
        <v>63</v>
      </c>
      <c r="C302" s="60">
        <v>804</v>
      </c>
      <c r="D302" s="11" t="s">
        <v>189</v>
      </c>
      <c r="E302" s="12">
        <v>1</v>
      </c>
      <c r="F302" s="11" t="s">
        <v>2</v>
      </c>
      <c r="G302" s="68" t="s">
        <v>11</v>
      </c>
      <c r="H302" s="10">
        <v>200</v>
      </c>
      <c r="I302" s="14">
        <f t="shared" ref="I302:K302" si="231">I303</f>
        <v>42.9</v>
      </c>
      <c r="J302" s="14">
        <f t="shared" si="231"/>
        <v>42.9</v>
      </c>
      <c r="K302" s="14">
        <f t="shared" si="231"/>
        <v>42.9</v>
      </c>
      <c r="L302" s="14"/>
      <c r="M302" s="14"/>
      <c r="N302" s="14"/>
      <c r="O302" s="14">
        <f t="shared" si="177"/>
        <v>42.9</v>
      </c>
      <c r="P302" s="14">
        <f t="shared" si="178"/>
        <v>42.9</v>
      </c>
      <c r="Q302" s="14">
        <f t="shared" si="179"/>
        <v>42.9</v>
      </c>
    </row>
    <row r="303" spans="1:17" ht="21" customHeight="1" x14ac:dyDescent="0.2">
      <c r="A303" s="65" t="s">
        <v>13</v>
      </c>
      <c r="B303" s="67">
        <v>63</v>
      </c>
      <c r="C303" s="60">
        <v>804</v>
      </c>
      <c r="D303" s="11" t="s">
        <v>189</v>
      </c>
      <c r="E303" s="12">
        <v>1</v>
      </c>
      <c r="F303" s="11" t="s">
        <v>2</v>
      </c>
      <c r="G303" s="68" t="s">
        <v>11</v>
      </c>
      <c r="H303" s="10">
        <v>240</v>
      </c>
      <c r="I303" s="14">
        <v>42.9</v>
      </c>
      <c r="J303" s="14">
        <v>42.9</v>
      </c>
      <c r="K303" s="14">
        <v>42.9</v>
      </c>
      <c r="L303" s="14"/>
      <c r="M303" s="14"/>
      <c r="N303" s="14"/>
      <c r="O303" s="14">
        <f t="shared" si="177"/>
        <v>42.9</v>
      </c>
      <c r="P303" s="14">
        <f t="shared" si="178"/>
        <v>42.9</v>
      </c>
      <c r="Q303" s="14">
        <f t="shared" si="179"/>
        <v>42.9</v>
      </c>
    </row>
    <row r="304" spans="1:17" ht="21" customHeight="1" x14ac:dyDescent="0.2">
      <c r="A304" s="65" t="s">
        <v>71</v>
      </c>
      <c r="B304" s="67">
        <v>63</v>
      </c>
      <c r="C304" s="60">
        <v>804</v>
      </c>
      <c r="D304" s="11" t="s">
        <v>189</v>
      </c>
      <c r="E304" s="12">
        <v>1</v>
      </c>
      <c r="F304" s="11" t="s">
        <v>2</v>
      </c>
      <c r="G304" s="68" t="s">
        <v>11</v>
      </c>
      <c r="H304" s="10">
        <v>800</v>
      </c>
      <c r="I304" s="14"/>
      <c r="J304" s="14"/>
      <c r="K304" s="14"/>
      <c r="L304" s="14">
        <f>L305</f>
        <v>23.535499999999999</v>
      </c>
      <c r="M304" s="14"/>
      <c r="N304" s="14"/>
      <c r="O304" s="14">
        <f t="shared" ref="O304:O305" si="232">I304+L304</f>
        <v>23.535499999999999</v>
      </c>
      <c r="P304" s="14">
        <f t="shared" ref="P304:P305" si="233">J304+M304</f>
        <v>0</v>
      </c>
      <c r="Q304" s="14">
        <f t="shared" ref="Q304:Q305" si="234">K304+N304</f>
        <v>0</v>
      </c>
    </row>
    <row r="305" spans="1:17" ht="21" customHeight="1" x14ac:dyDescent="0.2">
      <c r="A305" s="65" t="s">
        <v>70</v>
      </c>
      <c r="B305" s="67">
        <v>63</v>
      </c>
      <c r="C305" s="60">
        <v>804</v>
      </c>
      <c r="D305" s="11" t="s">
        <v>189</v>
      </c>
      <c r="E305" s="12">
        <v>1</v>
      </c>
      <c r="F305" s="11" t="s">
        <v>2</v>
      </c>
      <c r="G305" s="68" t="s">
        <v>11</v>
      </c>
      <c r="H305" s="10">
        <v>850</v>
      </c>
      <c r="I305" s="14"/>
      <c r="J305" s="14"/>
      <c r="K305" s="14"/>
      <c r="L305" s="14">
        <v>23.535499999999999</v>
      </c>
      <c r="M305" s="14"/>
      <c r="N305" s="14"/>
      <c r="O305" s="14">
        <f t="shared" si="232"/>
        <v>23.535499999999999</v>
      </c>
      <c r="P305" s="14">
        <f t="shared" si="233"/>
        <v>0</v>
      </c>
      <c r="Q305" s="14">
        <f t="shared" si="234"/>
        <v>0</v>
      </c>
    </row>
    <row r="306" spans="1:17" ht="21" customHeight="1" x14ac:dyDescent="0.2">
      <c r="A306" s="86" t="s">
        <v>188</v>
      </c>
      <c r="B306" s="99">
        <v>78</v>
      </c>
      <c r="C306" s="50" t="s">
        <v>7</v>
      </c>
      <c r="D306" s="19" t="s">
        <v>7</v>
      </c>
      <c r="E306" s="20" t="s">
        <v>7</v>
      </c>
      <c r="F306" s="19" t="s">
        <v>7</v>
      </c>
      <c r="G306" s="21" t="s">
        <v>7</v>
      </c>
      <c r="H306" s="6" t="s">
        <v>7</v>
      </c>
      <c r="I306" s="27">
        <f t="shared" ref="I306:N306" si="235">I307+I314+I438+I458</f>
        <v>745718.09975000005</v>
      </c>
      <c r="J306" s="27">
        <f t="shared" si="235"/>
        <v>735766.86309999996</v>
      </c>
      <c r="K306" s="27">
        <f t="shared" si="235"/>
        <v>748376.39645</v>
      </c>
      <c r="L306" s="27">
        <f t="shared" si="235"/>
        <v>34374.521160000004</v>
      </c>
      <c r="M306" s="27">
        <f t="shared" si="235"/>
        <v>27406.566699999999</v>
      </c>
      <c r="N306" s="27">
        <f t="shared" si="235"/>
        <v>41863.9643</v>
      </c>
      <c r="O306" s="27">
        <f t="shared" si="177"/>
        <v>780092.62091000006</v>
      </c>
      <c r="P306" s="27">
        <f t="shared" si="178"/>
        <v>763173.42979999993</v>
      </c>
      <c r="Q306" s="27">
        <f t="shared" si="179"/>
        <v>790240.36074999999</v>
      </c>
    </row>
    <row r="307" spans="1:17" ht="13.15" customHeight="1" x14ac:dyDescent="0.2">
      <c r="A307" s="65" t="s">
        <v>26</v>
      </c>
      <c r="B307" s="67">
        <v>78</v>
      </c>
      <c r="C307" s="60">
        <v>100</v>
      </c>
      <c r="D307" s="11" t="s">
        <v>7</v>
      </c>
      <c r="E307" s="12" t="s">
        <v>7</v>
      </c>
      <c r="F307" s="11" t="s">
        <v>7</v>
      </c>
      <c r="G307" s="68" t="s">
        <v>7</v>
      </c>
      <c r="H307" s="10" t="s">
        <v>7</v>
      </c>
      <c r="I307" s="14">
        <f t="shared" ref="I307:I312" si="236">I308</f>
        <v>101.5</v>
      </c>
      <c r="J307" s="14">
        <f t="shared" ref="J307:K308" si="237">J308</f>
        <v>101.5</v>
      </c>
      <c r="K307" s="14">
        <f t="shared" si="237"/>
        <v>101.5</v>
      </c>
      <c r="L307" s="14"/>
      <c r="M307" s="14"/>
      <c r="N307" s="14"/>
      <c r="O307" s="14">
        <f t="shared" si="177"/>
        <v>101.5</v>
      </c>
      <c r="P307" s="14">
        <f t="shared" si="178"/>
        <v>101.5</v>
      </c>
      <c r="Q307" s="14">
        <f t="shared" si="179"/>
        <v>101.5</v>
      </c>
    </row>
    <row r="308" spans="1:17" ht="22.15" customHeight="1" x14ac:dyDescent="0.2">
      <c r="A308" s="65" t="s">
        <v>85</v>
      </c>
      <c r="B308" s="67">
        <v>78</v>
      </c>
      <c r="C308" s="60">
        <v>113</v>
      </c>
      <c r="D308" s="11" t="s">
        <v>7</v>
      </c>
      <c r="E308" s="12" t="s">
        <v>7</v>
      </c>
      <c r="F308" s="11" t="s">
        <v>7</v>
      </c>
      <c r="G308" s="68" t="s">
        <v>7</v>
      </c>
      <c r="H308" s="10" t="s">
        <v>7</v>
      </c>
      <c r="I308" s="14">
        <f t="shared" si="236"/>
        <v>101.5</v>
      </c>
      <c r="J308" s="14">
        <f t="shared" si="237"/>
        <v>101.5</v>
      </c>
      <c r="K308" s="14">
        <f t="shared" si="237"/>
        <v>101.5</v>
      </c>
      <c r="L308" s="14"/>
      <c r="M308" s="14"/>
      <c r="N308" s="14"/>
      <c r="O308" s="14">
        <f t="shared" si="177"/>
        <v>101.5</v>
      </c>
      <c r="P308" s="14">
        <f t="shared" si="178"/>
        <v>101.5</v>
      </c>
      <c r="Q308" s="14">
        <f t="shared" si="179"/>
        <v>101.5</v>
      </c>
    </row>
    <row r="309" spans="1:17" ht="54" customHeight="1" x14ac:dyDescent="0.2">
      <c r="A309" s="86" t="s">
        <v>275</v>
      </c>
      <c r="B309" s="67">
        <v>78</v>
      </c>
      <c r="C309" s="60">
        <v>113</v>
      </c>
      <c r="D309" s="11">
        <v>11</v>
      </c>
      <c r="E309" s="12">
        <v>0</v>
      </c>
      <c r="F309" s="11">
        <v>0</v>
      </c>
      <c r="G309" s="68">
        <v>0</v>
      </c>
      <c r="H309" s="10"/>
      <c r="I309" s="14">
        <f t="shared" si="236"/>
        <v>101.5</v>
      </c>
      <c r="J309" s="14">
        <f t="shared" ref="J309:K309" si="238">J310</f>
        <v>101.5</v>
      </c>
      <c r="K309" s="14">
        <f t="shared" si="238"/>
        <v>101.5</v>
      </c>
      <c r="L309" s="14"/>
      <c r="M309" s="14"/>
      <c r="N309" s="14"/>
      <c r="O309" s="14">
        <f t="shared" si="177"/>
        <v>101.5</v>
      </c>
      <c r="P309" s="14">
        <f t="shared" si="178"/>
        <v>101.5</v>
      </c>
      <c r="Q309" s="14">
        <f t="shared" si="179"/>
        <v>101.5</v>
      </c>
    </row>
    <row r="310" spans="1:17" ht="21" customHeight="1" x14ac:dyDescent="0.2">
      <c r="A310" s="86" t="s">
        <v>297</v>
      </c>
      <c r="B310" s="67">
        <v>78</v>
      </c>
      <c r="C310" s="60">
        <v>113</v>
      </c>
      <c r="D310" s="11">
        <v>11</v>
      </c>
      <c r="E310" s="12">
        <v>1</v>
      </c>
      <c r="F310" s="11" t="s">
        <v>2</v>
      </c>
      <c r="G310" s="68" t="s">
        <v>9</v>
      </c>
      <c r="H310" s="10" t="s">
        <v>7</v>
      </c>
      <c r="I310" s="14">
        <f t="shared" si="236"/>
        <v>101.5</v>
      </c>
      <c r="J310" s="14">
        <f t="shared" ref="J310:K310" si="239">J311</f>
        <v>101.5</v>
      </c>
      <c r="K310" s="14">
        <f t="shared" si="239"/>
        <v>101.5</v>
      </c>
      <c r="L310" s="14"/>
      <c r="M310" s="14"/>
      <c r="N310" s="14"/>
      <c r="O310" s="14">
        <f t="shared" si="177"/>
        <v>101.5</v>
      </c>
      <c r="P310" s="14">
        <f t="shared" si="178"/>
        <v>101.5</v>
      </c>
      <c r="Q310" s="14">
        <f t="shared" si="179"/>
        <v>101.5</v>
      </c>
    </row>
    <row r="311" spans="1:17" ht="21" customHeight="1" x14ac:dyDescent="0.2">
      <c r="A311" s="65" t="s">
        <v>80</v>
      </c>
      <c r="B311" s="67">
        <v>78</v>
      </c>
      <c r="C311" s="60">
        <v>113</v>
      </c>
      <c r="D311" s="11">
        <v>11</v>
      </c>
      <c r="E311" s="12">
        <v>1</v>
      </c>
      <c r="F311" s="11" t="s">
        <v>2</v>
      </c>
      <c r="G311" s="68" t="s">
        <v>79</v>
      </c>
      <c r="H311" s="10" t="s">
        <v>7</v>
      </c>
      <c r="I311" s="14">
        <f t="shared" si="236"/>
        <v>101.5</v>
      </c>
      <c r="J311" s="14">
        <f t="shared" ref="J311:K311" si="240">J312</f>
        <v>101.5</v>
      </c>
      <c r="K311" s="14">
        <f t="shared" si="240"/>
        <v>101.5</v>
      </c>
      <c r="L311" s="14"/>
      <c r="M311" s="14"/>
      <c r="N311" s="14"/>
      <c r="O311" s="14">
        <f t="shared" si="177"/>
        <v>101.5</v>
      </c>
      <c r="P311" s="14">
        <f t="shared" si="178"/>
        <v>101.5</v>
      </c>
      <c r="Q311" s="14">
        <f t="shared" si="179"/>
        <v>101.5</v>
      </c>
    </row>
    <row r="312" spans="1:17" ht="28.5" customHeight="1" x14ac:dyDescent="0.2">
      <c r="A312" s="65" t="s">
        <v>14</v>
      </c>
      <c r="B312" s="67">
        <v>78</v>
      </c>
      <c r="C312" s="60">
        <v>113</v>
      </c>
      <c r="D312" s="11">
        <v>11</v>
      </c>
      <c r="E312" s="12">
        <v>1</v>
      </c>
      <c r="F312" s="11" t="s">
        <v>2</v>
      </c>
      <c r="G312" s="68" t="s">
        <v>79</v>
      </c>
      <c r="H312" s="10">
        <v>200</v>
      </c>
      <c r="I312" s="14">
        <f t="shared" si="236"/>
        <v>101.5</v>
      </c>
      <c r="J312" s="14">
        <f t="shared" ref="J312:K312" si="241">J313</f>
        <v>101.5</v>
      </c>
      <c r="K312" s="14">
        <f t="shared" si="241"/>
        <v>101.5</v>
      </c>
      <c r="L312" s="14"/>
      <c r="M312" s="14"/>
      <c r="N312" s="14"/>
      <c r="O312" s="14">
        <f t="shared" si="177"/>
        <v>101.5</v>
      </c>
      <c r="P312" s="14">
        <f t="shared" si="178"/>
        <v>101.5</v>
      </c>
      <c r="Q312" s="14">
        <f t="shared" si="179"/>
        <v>101.5</v>
      </c>
    </row>
    <row r="313" spans="1:17" ht="27" customHeight="1" x14ac:dyDescent="0.2">
      <c r="A313" s="65" t="s">
        <v>13</v>
      </c>
      <c r="B313" s="67">
        <v>78</v>
      </c>
      <c r="C313" s="60">
        <v>113</v>
      </c>
      <c r="D313" s="11">
        <v>11</v>
      </c>
      <c r="E313" s="12">
        <v>1</v>
      </c>
      <c r="F313" s="11" t="s">
        <v>2</v>
      </c>
      <c r="G313" s="68" t="s">
        <v>79</v>
      </c>
      <c r="H313" s="10">
        <v>240</v>
      </c>
      <c r="I313" s="14">
        <v>101.5</v>
      </c>
      <c r="J313" s="14">
        <v>101.5</v>
      </c>
      <c r="K313" s="14">
        <v>101.5</v>
      </c>
      <c r="L313" s="14"/>
      <c r="M313" s="14"/>
      <c r="N313" s="14"/>
      <c r="O313" s="14">
        <f t="shared" si="177"/>
        <v>101.5</v>
      </c>
      <c r="P313" s="14">
        <f t="shared" si="178"/>
        <v>101.5</v>
      </c>
      <c r="Q313" s="14">
        <f t="shared" si="179"/>
        <v>101.5</v>
      </c>
    </row>
    <row r="314" spans="1:17" ht="17.100000000000001" customHeight="1" x14ac:dyDescent="0.2">
      <c r="A314" s="65" t="s">
        <v>61</v>
      </c>
      <c r="B314" s="67">
        <v>78</v>
      </c>
      <c r="C314" s="60">
        <v>700</v>
      </c>
      <c r="D314" s="11" t="s">
        <v>7</v>
      </c>
      <c r="E314" s="12" t="s">
        <v>7</v>
      </c>
      <c r="F314" s="11" t="s">
        <v>7</v>
      </c>
      <c r="G314" s="68" t="s">
        <v>7</v>
      </c>
      <c r="H314" s="10" t="s">
        <v>7</v>
      </c>
      <c r="I314" s="14">
        <f t="shared" ref="I314:N314" si="242">I315+I334+I384+I398+I403</f>
        <v>723073.11975000007</v>
      </c>
      <c r="J314" s="14">
        <f t="shared" si="242"/>
        <v>711034.42310000001</v>
      </c>
      <c r="K314" s="14">
        <f t="shared" si="242"/>
        <v>738372.99644999998</v>
      </c>
      <c r="L314" s="14">
        <f t="shared" si="242"/>
        <v>34448.048360000001</v>
      </c>
      <c r="M314" s="14">
        <f t="shared" si="242"/>
        <v>27576.48</v>
      </c>
      <c r="N314" s="14">
        <f t="shared" si="242"/>
        <v>26705.18</v>
      </c>
      <c r="O314" s="14">
        <f t="shared" si="177"/>
        <v>757521.16811000009</v>
      </c>
      <c r="P314" s="14">
        <f t="shared" si="178"/>
        <v>738610.9031</v>
      </c>
      <c r="Q314" s="14">
        <f t="shared" si="179"/>
        <v>765078.17645000003</v>
      </c>
    </row>
    <row r="315" spans="1:17" ht="20.100000000000001" customHeight="1" x14ac:dyDescent="0.2">
      <c r="A315" s="65" t="s">
        <v>187</v>
      </c>
      <c r="B315" s="67">
        <v>78</v>
      </c>
      <c r="C315" s="60">
        <v>701</v>
      </c>
      <c r="D315" s="11" t="s">
        <v>7</v>
      </c>
      <c r="E315" s="12" t="s">
        <v>7</v>
      </c>
      <c r="F315" s="11" t="s">
        <v>7</v>
      </c>
      <c r="G315" s="68" t="s">
        <v>7</v>
      </c>
      <c r="H315" s="10" t="s">
        <v>7</v>
      </c>
      <c r="I315" s="14">
        <f>I316</f>
        <v>210450.59999999998</v>
      </c>
      <c r="J315" s="14">
        <f t="shared" ref="J315:K315" si="243">J316</f>
        <v>214844.5</v>
      </c>
      <c r="K315" s="14">
        <f t="shared" si="243"/>
        <v>226385.69999999998</v>
      </c>
      <c r="L315" s="14">
        <f>L316</f>
        <v>7037.9862599999997</v>
      </c>
      <c r="M315" s="14">
        <f t="shared" ref="M315:N315" si="244">M316</f>
        <v>3197.2</v>
      </c>
      <c r="N315" s="14">
        <f t="shared" si="244"/>
        <v>2325.9</v>
      </c>
      <c r="O315" s="14">
        <f t="shared" si="177"/>
        <v>217488.58625999998</v>
      </c>
      <c r="P315" s="14">
        <f t="shared" si="178"/>
        <v>218041.7</v>
      </c>
      <c r="Q315" s="14">
        <f t="shared" si="179"/>
        <v>228711.59999999998</v>
      </c>
    </row>
    <row r="316" spans="1:17" ht="31.15" customHeight="1" x14ac:dyDescent="0.2">
      <c r="A316" s="86" t="s">
        <v>270</v>
      </c>
      <c r="B316" s="67">
        <v>78</v>
      </c>
      <c r="C316" s="60">
        <v>701</v>
      </c>
      <c r="D316" s="11" t="s">
        <v>145</v>
      </c>
      <c r="E316" s="12" t="s">
        <v>3</v>
      </c>
      <c r="F316" s="11" t="s">
        <v>2</v>
      </c>
      <c r="G316" s="68" t="s">
        <v>9</v>
      </c>
      <c r="H316" s="10" t="s">
        <v>7</v>
      </c>
      <c r="I316" s="14">
        <f>I317+I320+I325+I328+I331</f>
        <v>210450.59999999998</v>
      </c>
      <c r="J316" s="14">
        <f t="shared" ref="J316:K316" si="245">J317+J320+J325+J328+J331</f>
        <v>214844.5</v>
      </c>
      <c r="K316" s="14">
        <f t="shared" si="245"/>
        <v>226385.69999999998</v>
      </c>
      <c r="L316" s="14">
        <f>L320+L328</f>
        <v>7037.9862599999997</v>
      </c>
      <c r="M316" s="14">
        <f t="shared" ref="M316:N316" si="246">M320</f>
        <v>3197.2</v>
      </c>
      <c r="N316" s="14">
        <f t="shared" si="246"/>
        <v>2325.9</v>
      </c>
      <c r="O316" s="14">
        <f t="shared" ref="O316:O390" si="247">I316+L316</f>
        <v>217488.58625999998</v>
      </c>
      <c r="P316" s="14">
        <f t="shared" ref="P316:P390" si="248">J316+M316</f>
        <v>218041.7</v>
      </c>
      <c r="Q316" s="14">
        <f t="shared" ref="Q316:Q390" si="249">K316+N316</f>
        <v>228711.59999999998</v>
      </c>
    </row>
    <row r="317" spans="1:17" ht="57" customHeight="1" x14ac:dyDescent="0.2">
      <c r="A317" s="65" t="s">
        <v>172</v>
      </c>
      <c r="B317" s="67">
        <v>78</v>
      </c>
      <c r="C317" s="60">
        <v>701</v>
      </c>
      <c r="D317" s="11" t="s">
        <v>145</v>
      </c>
      <c r="E317" s="12" t="s">
        <v>3</v>
      </c>
      <c r="F317" s="11" t="s">
        <v>2</v>
      </c>
      <c r="G317" s="68" t="s">
        <v>171</v>
      </c>
      <c r="H317" s="10" t="s">
        <v>7</v>
      </c>
      <c r="I317" s="14">
        <f>I318</f>
        <v>10970</v>
      </c>
      <c r="J317" s="14">
        <f t="shared" ref="J317:K317" si="250">J318</f>
        <v>14273.5</v>
      </c>
      <c r="K317" s="14">
        <f t="shared" si="250"/>
        <v>14844.3</v>
      </c>
      <c r="L317" s="14"/>
      <c r="M317" s="14"/>
      <c r="N317" s="14"/>
      <c r="O317" s="14">
        <f t="shared" si="247"/>
        <v>10970</v>
      </c>
      <c r="P317" s="14">
        <f t="shared" si="248"/>
        <v>14273.5</v>
      </c>
      <c r="Q317" s="14">
        <f t="shared" si="249"/>
        <v>14844.3</v>
      </c>
    </row>
    <row r="318" spans="1:17" ht="27" customHeight="1" x14ac:dyDescent="0.2">
      <c r="A318" s="65" t="s">
        <v>77</v>
      </c>
      <c r="B318" s="67">
        <v>78</v>
      </c>
      <c r="C318" s="60">
        <v>701</v>
      </c>
      <c r="D318" s="11" t="s">
        <v>145</v>
      </c>
      <c r="E318" s="12" t="s">
        <v>3</v>
      </c>
      <c r="F318" s="11" t="s">
        <v>2</v>
      </c>
      <c r="G318" s="68" t="s">
        <v>171</v>
      </c>
      <c r="H318" s="10">
        <v>600</v>
      </c>
      <c r="I318" s="14">
        <f>I319</f>
        <v>10970</v>
      </c>
      <c r="J318" s="14">
        <f t="shared" ref="J318:K318" si="251">J319</f>
        <v>14273.5</v>
      </c>
      <c r="K318" s="14">
        <f t="shared" si="251"/>
        <v>14844.3</v>
      </c>
      <c r="L318" s="14"/>
      <c r="M318" s="14"/>
      <c r="N318" s="14"/>
      <c r="O318" s="14">
        <f t="shared" si="247"/>
        <v>10970</v>
      </c>
      <c r="P318" s="14">
        <f t="shared" si="248"/>
        <v>14273.5</v>
      </c>
      <c r="Q318" s="14">
        <f t="shared" si="249"/>
        <v>14844.3</v>
      </c>
    </row>
    <row r="319" spans="1:17" x14ac:dyDescent="0.2">
      <c r="A319" s="65" t="s">
        <v>146</v>
      </c>
      <c r="B319" s="67">
        <v>78</v>
      </c>
      <c r="C319" s="60">
        <v>701</v>
      </c>
      <c r="D319" s="11" t="s">
        <v>145</v>
      </c>
      <c r="E319" s="12" t="s">
        <v>3</v>
      </c>
      <c r="F319" s="11" t="s">
        <v>2</v>
      </c>
      <c r="G319" s="68" t="s">
        <v>171</v>
      </c>
      <c r="H319" s="10">
        <v>610</v>
      </c>
      <c r="I319" s="14">
        <v>10970</v>
      </c>
      <c r="J319" s="14">
        <v>14273.5</v>
      </c>
      <c r="K319" s="14">
        <v>14844.3</v>
      </c>
      <c r="L319" s="14"/>
      <c r="M319" s="14"/>
      <c r="N319" s="14"/>
      <c r="O319" s="14">
        <f t="shared" si="247"/>
        <v>10970</v>
      </c>
      <c r="P319" s="14">
        <f t="shared" si="248"/>
        <v>14273.5</v>
      </c>
      <c r="Q319" s="14">
        <f t="shared" si="249"/>
        <v>14844.3</v>
      </c>
    </row>
    <row r="320" spans="1:17" ht="13.15" customHeight="1" x14ac:dyDescent="0.2">
      <c r="A320" s="65" t="s">
        <v>181</v>
      </c>
      <c r="B320" s="67">
        <v>78</v>
      </c>
      <c r="C320" s="60">
        <v>701</v>
      </c>
      <c r="D320" s="11" t="s">
        <v>145</v>
      </c>
      <c r="E320" s="12" t="s">
        <v>3</v>
      </c>
      <c r="F320" s="11" t="s">
        <v>2</v>
      </c>
      <c r="G320" s="68" t="s">
        <v>180</v>
      </c>
      <c r="H320" s="10" t="s">
        <v>7</v>
      </c>
      <c r="I320" s="14">
        <f>I321+I323</f>
        <v>117880</v>
      </c>
      <c r="J320" s="14">
        <f t="shared" ref="J320:K320" si="252">J321+J323</f>
        <v>117463</v>
      </c>
      <c r="K320" s="14">
        <f t="shared" si="252"/>
        <v>125558</v>
      </c>
      <c r="L320" s="14">
        <f>L321</f>
        <v>6631.7</v>
      </c>
      <c r="M320" s="14">
        <f t="shared" ref="M320:N321" si="253">M321</f>
        <v>3197.2</v>
      </c>
      <c r="N320" s="14">
        <f t="shared" si="253"/>
        <v>2325.9</v>
      </c>
      <c r="O320" s="14">
        <f t="shared" si="247"/>
        <v>124511.7</v>
      </c>
      <c r="P320" s="14">
        <f t="shared" si="248"/>
        <v>120660.2</v>
      </c>
      <c r="Q320" s="14">
        <f t="shared" si="249"/>
        <v>127883.9</v>
      </c>
    </row>
    <row r="321" spans="1:17" ht="27" customHeight="1" x14ac:dyDescent="0.2">
      <c r="A321" s="65" t="s">
        <v>77</v>
      </c>
      <c r="B321" s="67">
        <v>78</v>
      </c>
      <c r="C321" s="60">
        <v>701</v>
      </c>
      <c r="D321" s="11" t="s">
        <v>145</v>
      </c>
      <c r="E321" s="12" t="s">
        <v>3</v>
      </c>
      <c r="F321" s="11" t="s">
        <v>2</v>
      </c>
      <c r="G321" s="68" t="s">
        <v>180</v>
      </c>
      <c r="H321" s="10">
        <v>600</v>
      </c>
      <c r="I321" s="14">
        <f>I322</f>
        <v>116326.796</v>
      </c>
      <c r="J321" s="14">
        <f t="shared" ref="J321:K321" si="254">J322</f>
        <v>114430.954</v>
      </c>
      <c r="K321" s="14">
        <f t="shared" si="254"/>
        <v>120417.56600000001</v>
      </c>
      <c r="L321" s="14">
        <f>L322</f>
        <v>6631.7</v>
      </c>
      <c r="M321" s="14">
        <f t="shared" si="253"/>
        <v>3197.2</v>
      </c>
      <c r="N321" s="14">
        <f t="shared" si="253"/>
        <v>2325.9</v>
      </c>
      <c r="O321" s="14">
        <f t="shared" si="247"/>
        <v>122958.496</v>
      </c>
      <c r="P321" s="14">
        <f t="shared" si="248"/>
        <v>117628.15399999999</v>
      </c>
      <c r="Q321" s="14">
        <f t="shared" si="249"/>
        <v>122743.466</v>
      </c>
    </row>
    <row r="322" spans="1:17" ht="13.15" customHeight="1" x14ac:dyDescent="0.2">
      <c r="A322" s="65" t="s">
        <v>146</v>
      </c>
      <c r="B322" s="67">
        <v>78</v>
      </c>
      <c r="C322" s="60">
        <v>701</v>
      </c>
      <c r="D322" s="11" t="s">
        <v>145</v>
      </c>
      <c r="E322" s="12" t="s">
        <v>3</v>
      </c>
      <c r="F322" s="11" t="s">
        <v>2</v>
      </c>
      <c r="G322" s="68" t="s">
        <v>180</v>
      </c>
      <c r="H322" s="10">
        <v>610</v>
      </c>
      <c r="I322" s="14">
        <f>117880-1553.204</f>
        <v>116326.796</v>
      </c>
      <c r="J322" s="14">
        <f>117463-3032.046</f>
        <v>114430.954</v>
      </c>
      <c r="K322" s="14">
        <f>125558-5140.434</f>
        <v>120417.56600000001</v>
      </c>
      <c r="L322" s="14">
        <v>6631.7</v>
      </c>
      <c r="M322" s="14">
        <v>3197.2</v>
      </c>
      <c r="N322" s="14">
        <v>2325.9</v>
      </c>
      <c r="O322" s="14">
        <f t="shared" si="247"/>
        <v>122958.496</v>
      </c>
      <c r="P322" s="14">
        <f t="shared" si="248"/>
        <v>117628.15399999999</v>
      </c>
      <c r="Q322" s="14">
        <f t="shared" si="249"/>
        <v>122743.466</v>
      </c>
    </row>
    <row r="323" spans="1:17" ht="21.6" customHeight="1" x14ac:dyDescent="0.2">
      <c r="A323" s="65" t="s">
        <v>71</v>
      </c>
      <c r="B323" s="67">
        <v>78</v>
      </c>
      <c r="C323" s="60">
        <v>701</v>
      </c>
      <c r="D323" s="11" t="s">
        <v>145</v>
      </c>
      <c r="E323" s="12" t="s">
        <v>3</v>
      </c>
      <c r="F323" s="11" t="s">
        <v>2</v>
      </c>
      <c r="G323" s="68" t="s">
        <v>180</v>
      </c>
      <c r="H323" s="10">
        <v>800</v>
      </c>
      <c r="I323" s="14">
        <f>I324</f>
        <v>1553.204</v>
      </c>
      <c r="J323" s="14">
        <f>J324</f>
        <v>3032.0459999999998</v>
      </c>
      <c r="K323" s="14">
        <f>K324</f>
        <v>5140.4340000000002</v>
      </c>
      <c r="L323" s="14"/>
      <c r="M323" s="14"/>
      <c r="N323" s="14"/>
      <c r="O323" s="14">
        <f t="shared" si="247"/>
        <v>1553.204</v>
      </c>
      <c r="P323" s="14">
        <f t="shared" si="248"/>
        <v>3032.0459999999998</v>
      </c>
      <c r="Q323" s="14">
        <f t="shared" si="249"/>
        <v>5140.4340000000002</v>
      </c>
    </row>
    <row r="324" spans="1:17" ht="33.6" customHeight="1" x14ac:dyDescent="0.2">
      <c r="A324" s="65" t="s">
        <v>112</v>
      </c>
      <c r="B324" s="67">
        <v>78</v>
      </c>
      <c r="C324" s="60">
        <v>701</v>
      </c>
      <c r="D324" s="11" t="s">
        <v>145</v>
      </c>
      <c r="E324" s="12" t="s">
        <v>3</v>
      </c>
      <c r="F324" s="11" t="s">
        <v>2</v>
      </c>
      <c r="G324" s="68" t="s">
        <v>180</v>
      </c>
      <c r="H324" s="10">
        <v>810</v>
      </c>
      <c r="I324" s="14">
        <v>1553.204</v>
      </c>
      <c r="J324" s="14">
        <v>3032.0459999999998</v>
      </c>
      <c r="K324" s="14">
        <v>5140.4340000000002</v>
      </c>
      <c r="L324" s="14"/>
      <c r="M324" s="14"/>
      <c r="N324" s="14"/>
      <c r="O324" s="14">
        <f t="shared" si="247"/>
        <v>1553.204</v>
      </c>
      <c r="P324" s="14">
        <f t="shared" si="248"/>
        <v>3032.0459999999998</v>
      </c>
      <c r="Q324" s="14">
        <f t="shared" si="249"/>
        <v>5140.4340000000002</v>
      </c>
    </row>
    <row r="325" spans="1:17" ht="21" customHeight="1" x14ac:dyDescent="0.2">
      <c r="A325" s="65" t="s">
        <v>170</v>
      </c>
      <c r="B325" s="67">
        <v>78</v>
      </c>
      <c r="C325" s="60">
        <v>701</v>
      </c>
      <c r="D325" s="11" t="s">
        <v>145</v>
      </c>
      <c r="E325" s="12" t="s">
        <v>3</v>
      </c>
      <c r="F325" s="11" t="s">
        <v>2</v>
      </c>
      <c r="G325" s="68" t="s">
        <v>169</v>
      </c>
      <c r="H325" s="10" t="s">
        <v>7</v>
      </c>
      <c r="I325" s="14">
        <f>I326</f>
        <v>3534.9</v>
      </c>
      <c r="J325" s="14">
        <f t="shared" ref="J325:K326" si="255">J326</f>
        <v>3545</v>
      </c>
      <c r="K325" s="14">
        <f t="shared" si="255"/>
        <v>3556</v>
      </c>
      <c r="L325" s="14"/>
      <c r="M325" s="14"/>
      <c r="N325" s="14"/>
      <c r="O325" s="14">
        <f t="shared" si="247"/>
        <v>3534.9</v>
      </c>
      <c r="P325" s="14">
        <f t="shared" si="248"/>
        <v>3545</v>
      </c>
      <c r="Q325" s="14">
        <f t="shared" si="249"/>
        <v>3556</v>
      </c>
    </row>
    <row r="326" spans="1:17" ht="21" customHeight="1" x14ac:dyDescent="0.2">
      <c r="A326" s="65" t="s">
        <v>77</v>
      </c>
      <c r="B326" s="67">
        <v>78</v>
      </c>
      <c r="C326" s="60">
        <v>701</v>
      </c>
      <c r="D326" s="11" t="s">
        <v>145</v>
      </c>
      <c r="E326" s="12" t="s">
        <v>3</v>
      </c>
      <c r="F326" s="11" t="s">
        <v>2</v>
      </c>
      <c r="G326" s="68" t="s">
        <v>169</v>
      </c>
      <c r="H326" s="10">
        <v>600</v>
      </c>
      <c r="I326" s="14">
        <f>I327</f>
        <v>3534.9</v>
      </c>
      <c r="J326" s="14">
        <f t="shared" si="255"/>
        <v>3545</v>
      </c>
      <c r="K326" s="14">
        <f t="shared" si="255"/>
        <v>3556</v>
      </c>
      <c r="L326" s="14"/>
      <c r="M326" s="14"/>
      <c r="N326" s="14"/>
      <c r="O326" s="14">
        <f t="shared" si="247"/>
        <v>3534.9</v>
      </c>
      <c r="P326" s="14">
        <f t="shared" si="248"/>
        <v>3545</v>
      </c>
      <c r="Q326" s="14">
        <f t="shared" si="249"/>
        <v>3556</v>
      </c>
    </row>
    <row r="327" spans="1:17" ht="13.15" customHeight="1" x14ac:dyDescent="0.2">
      <c r="A327" s="65" t="s">
        <v>146</v>
      </c>
      <c r="B327" s="67">
        <v>78</v>
      </c>
      <c r="C327" s="60">
        <v>701</v>
      </c>
      <c r="D327" s="11" t="s">
        <v>145</v>
      </c>
      <c r="E327" s="12" t="s">
        <v>3</v>
      </c>
      <c r="F327" s="11" t="s">
        <v>2</v>
      </c>
      <c r="G327" s="68" t="s">
        <v>169</v>
      </c>
      <c r="H327" s="10">
        <v>610</v>
      </c>
      <c r="I327" s="14">
        <v>3534.9</v>
      </c>
      <c r="J327" s="14">
        <v>3545</v>
      </c>
      <c r="K327" s="14">
        <v>3556</v>
      </c>
      <c r="L327" s="14"/>
      <c r="M327" s="14"/>
      <c r="N327" s="14"/>
      <c r="O327" s="14">
        <f t="shared" si="247"/>
        <v>3534.9</v>
      </c>
      <c r="P327" s="14">
        <f t="shared" si="248"/>
        <v>3545</v>
      </c>
      <c r="Q327" s="14">
        <f t="shared" si="249"/>
        <v>3556</v>
      </c>
    </row>
    <row r="328" spans="1:17" ht="13.15" customHeight="1" x14ac:dyDescent="0.2">
      <c r="A328" s="65" t="s">
        <v>186</v>
      </c>
      <c r="B328" s="67">
        <v>78</v>
      </c>
      <c r="C328" s="60">
        <v>701</v>
      </c>
      <c r="D328" s="11" t="s">
        <v>145</v>
      </c>
      <c r="E328" s="12" t="s">
        <v>3</v>
      </c>
      <c r="F328" s="11" t="s">
        <v>2</v>
      </c>
      <c r="G328" s="68" t="s">
        <v>185</v>
      </c>
      <c r="H328" s="10" t="s">
        <v>7</v>
      </c>
      <c r="I328" s="14">
        <f>I329</f>
        <v>158</v>
      </c>
      <c r="J328" s="14">
        <f t="shared" ref="J328:K328" si="256">J329</f>
        <v>158</v>
      </c>
      <c r="K328" s="14">
        <f t="shared" si="256"/>
        <v>158</v>
      </c>
      <c r="L328" s="14">
        <f>L329</f>
        <v>406.28626000000003</v>
      </c>
      <c r="M328" s="14"/>
      <c r="N328" s="14"/>
      <c r="O328" s="14">
        <f t="shared" si="247"/>
        <v>564.28626000000008</v>
      </c>
      <c r="P328" s="14">
        <f t="shared" si="248"/>
        <v>158</v>
      </c>
      <c r="Q328" s="14">
        <f t="shared" si="249"/>
        <v>158</v>
      </c>
    </row>
    <row r="329" spans="1:17" ht="21" customHeight="1" x14ac:dyDescent="0.2">
      <c r="A329" s="65" t="s">
        <v>77</v>
      </c>
      <c r="B329" s="67">
        <v>78</v>
      </c>
      <c r="C329" s="60">
        <v>701</v>
      </c>
      <c r="D329" s="11" t="s">
        <v>145</v>
      </c>
      <c r="E329" s="12" t="s">
        <v>3</v>
      </c>
      <c r="F329" s="11" t="s">
        <v>2</v>
      </c>
      <c r="G329" s="68" t="s">
        <v>185</v>
      </c>
      <c r="H329" s="10">
        <v>600</v>
      </c>
      <c r="I329" s="14">
        <f>I330</f>
        <v>158</v>
      </c>
      <c r="J329" s="14">
        <f t="shared" ref="J329:K329" si="257">J330</f>
        <v>158</v>
      </c>
      <c r="K329" s="14">
        <f t="shared" si="257"/>
        <v>158</v>
      </c>
      <c r="L329" s="14">
        <f>L330</f>
        <v>406.28626000000003</v>
      </c>
      <c r="M329" s="14"/>
      <c r="N329" s="14"/>
      <c r="O329" s="14">
        <f t="shared" si="247"/>
        <v>564.28626000000008</v>
      </c>
      <c r="P329" s="14">
        <f t="shared" si="248"/>
        <v>158</v>
      </c>
      <c r="Q329" s="14">
        <f t="shared" si="249"/>
        <v>158</v>
      </c>
    </row>
    <row r="330" spans="1:17" ht="13.15" customHeight="1" x14ac:dyDescent="0.2">
      <c r="A330" s="65" t="s">
        <v>146</v>
      </c>
      <c r="B330" s="67">
        <v>78</v>
      </c>
      <c r="C330" s="60">
        <v>701</v>
      </c>
      <c r="D330" s="11" t="s">
        <v>145</v>
      </c>
      <c r="E330" s="12" t="s">
        <v>3</v>
      </c>
      <c r="F330" s="11" t="s">
        <v>2</v>
      </c>
      <c r="G330" s="68" t="s">
        <v>185</v>
      </c>
      <c r="H330" s="10">
        <v>610</v>
      </c>
      <c r="I330" s="14">
        <v>158</v>
      </c>
      <c r="J330" s="14">
        <v>158</v>
      </c>
      <c r="K330" s="14">
        <v>158</v>
      </c>
      <c r="L330" s="14">
        <f>93.224+190.10254+122.95972</f>
        <v>406.28626000000003</v>
      </c>
      <c r="M330" s="14"/>
      <c r="N330" s="14"/>
      <c r="O330" s="14">
        <f t="shared" si="247"/>
        <v>564.28626000000008</v>
      </c>
      <c r="P330" s="14">
        <f t="shared" si="248"/>
        <v>158</v>
      </c>
      <c r="Q330" s="14">
        <f t="shared" si="249"/>
        <v>158</v>
      </c>
    </row>
    <row r="331" spans="1:17" ht="36" customHeight="1" x14ac:dyDescent="0.2">
      <c r="A331" s="65" t="s">
        <v>184</v>
      </c>
      <c r="B331" s="67">
        <v>78</v>
      </c>
      <c r="C331" s="60">
        <v>701</v>
      </c>
      <c r="D331" s="11" t="s">
        <v>145</v>
      </c>
      <c r="E331" s="12" t="s">
        <v>3</v>
      </c>
      <c r="F331" s="11" t="s">
        <v>2</v>
      </c>
      <c r="G331" s="68" t="s">
        <v>183</v>
      </c>
      <c r="H331" s="10" t="s">
        <v>7</v>
      </c>
      <c r="I331" s="14">
        <f>I332</f>
        <v>77907.7</v>
      </c>
      <c r="J331" s="14">
        <f t="shared" ref="J331:K331" si="258">J332</f>
        <v>79405</v>
      </c>
      <c r="K331" s="14">
        <f t="shared" si="258"/>
        <v>82269.399999999994</v>
      </c>
      <c r="L331" s="14"/>
      <c r="M331" s="14"/>
      <c r="N331" s="14"/>
      <c r="O331" s="14">
        <f t="shared" si="247"/>
        <v>77907.7</v>
      </c>
      <c r="P331" s="14">
        <f t="shared" si="248"/>
        <v>79405</v>
      </c>
      <c r="Q331" s="14">
        <f t="shared" si="249"/>
        <v>82269.399999999994</v>
      </c>
    </row>
    <row r="332" spans="1:17" ht="21" customHeight="1" x14ac:dyDescent="0.2">
      <c r="A332" s="65" t="s">
        <v>77</v>
      </c>
      <c r="B332" s="67">
        <v>78</v>
      </c>
      <c r="C332" s="60">
        <v>701</v>
      </c>
      <c r="D332" s="11" t="s">
        <v>145</v>
      </c>
      <c r="E332" s="12" t="s">
        <v>3</v>
      </c>
      <c r="F332" s="11" t="s">
        <v>2</v>
      </c>
      <c r="G332" s="68" t="s">
        <v>183</v>
      </c>
      <c r="H332" s="10">
        <v>600</v>
      </c>
      <c r="I332" s="14">
        <f>I333</f>
        <v>77907.7</v>
      </c>
      <c r="J332" s="14">
        <f t="shared" ref="J332:K332" si="259">J333</f>
        <v>79405</v>
      </c>
      <c r="K332" s="14">
        <f t="shared" si="259"/>
        <v>82269.399999999994</v>
      </c>
      <c r="L332" s="14"/>
      <c r="M332" s="14"/>
      <c r="N332" s="14"/>
      <c r="O332" s="14">
        <f t="shared" si="247"/>
        <v>77907.7</v>
      </c>
      <c r="P332" s="14">
        <f t="shared" si="248"/>
        <v>79405</v>
      </c>
      <c r="Q332" s="14">
        <f t="shared" si="249"/>
        <v>82269.399999999994</v>
      </c>
    </row>
    <row r="333" spans="1:17" ht="13.15" customHeight="1" x14ac:dyDescent="0.2">
      <c r="A333" s="65" t="s">
        <v>146</v>
      </c>
      <c r="B333" s="67">
        <v>78</v>
      </c>
      <c r="C333" s="60">
        <v>701</v>
      </c>
      <c r="D333" s="11" t="s">
        <v>145</v>
      </c>
      <c r="E333" s="12" t="s">
        <v>3</v>
      </c>
      <c r="F333" s="11" t="s">
        <v>2</v>
      </c>
      <c r="G333" s="68" t="s">
        <v>183</v>
      </c>
      <c r="H333" s="10">
        <v>610</v>
      </c>
      <c r="I333" s="14">
        <v>77907.7</v>
      </c>
      <c r="J333" s="14">
        <v>79405</v>
      </c>
      <c r="K333" s="14">
        <v>82269.399999999994</v>
      </c>
      <c r="L333" s="14"/>
      <c r="M333" s="14"/>
      <c r="N333" s="14"/>
      <c r="O333" s="14">
        <f t="shared" si="247"/>
        <v>77907.7</v>
      </c>
      <c r="P333" s="14">
        <f t="shared" si="248"/>
        <v>79405</v>
      </c>
      <c r="Q333" s="14">
        <f t="shared" si="249"/>
        <v>82269.399999999994</v>
      </c>
    </row>
    <row r="334" spans="1:17" ht="13.15" customHeight="1" x14ac:dyDescent="0.2">
      <c r="A334" s="65" t="s">
        <v>182</v>
      </c>
      <c r="B334" s="67">
        <v>78</v>
      </c>
      <c r="C334" s="60">
        <v>702</v>
      </c>
      <c r="D334" s="11" t="s">
        <v>7</v>
      </c>
      <c r="E334" s="12" t="s">
        <v>7</v>
      </c>
      <c r="F334" s="11" t="s">
        <v>7</v>
      </c>
      <c r="G334" s="68" t="s">
        <v>7</v>
      </c>
      <c r="H334" s="10" t="s">
        <v>7</v>
      </c>
      <c r="I334" s="14">
        <f>I335+I373</f>
        <v>484461.19999999995</v>
      </c>
      <c r="J334" s="14">
        <f t="shared" ref="J334:K334" si="260">J335</f>
        <v>467621.9</v>
      </c>
      <c r="K334" s="14">
        <f t="shared" si="260"/>
        <v>481303.7</v>
      </c>
      <c r="L334" s="14">
        <f>L335+L373+L380</f>
        <v>27410.062099999999</v>
      </c>
      <c r="M334" s="14">
        <f t="shared" ref="M334:N334" si="261">M335+M373</f>
        <v>24379.279999999999</v>
      </c>
      <c r="N334" s="14">
        <f t="shared" si="261"/>
        <v>24379.279999999999</v>
      </c>
      <c r="O334" s="14">
        <f t="shared" si="247"/>
        <v>511871.26209999993</v>
      </c>
      <c r="P334" s="14">
        <f t="shared" si="248"/>
        <v>492001.18000000005</v>
      </c>
      <c r="Q334" s="14">
        <f t="shared" si="249"/>
        <v>505682.98</v>
      </c>
    </row>
    <row r="335" spans="1:17" ht="31.15" customHeight="1" x14ac:dyDescent="0.2">
      <c r="A335" s="86" t="s">
        <v>270</v>
      </c>
      <c r="B335" s="67">
        <v>78</v>
      </c>
      <c r="C335" s="60">
        <v>702</v>
      </c>
      <c r="D335" s="11" t="s">
        <v>145</v>
      </c>
      <c r="E335" s="12" t="s">
        <v>3</v>
      </c>
      <c r="F335" s="11" t="s">
        <v>2</v>
      </c>
      <c r="G335" s="68" t="s">
        <v>9</v>
      </c>
      <c r="H335" s="10" t="s">
        <v>7</v>
      </c>
      <c r="I335" s="14">
        <f>I339+I342+I345+I351+I354+I362+I359+I348+I369</f>
        <v>465192.19999999995</v>
      </c>
      <c r="J335" s="14">
        <f t="shared" ref="J335:K335" si="262">J339+J342+J345+J351+J354+J362+J359+J348+J369</f>
        <v>467621.9</v>
      </c>
      <c r="K335" s="14">
        <f t="shared" si="262"/>
        <v>481303.7</v>
      </c>
      <c r="L335" s="14">
        <f>L336+L354+L348+L365</f>
        <v>27116.164049999999</v>
      </c>
      <c r="M335" s="14">
        <f t="shared" ref="M335:N337" si="263">M336</f>
        <v>24379.279999999999</v>
      </c>
      <c r="N335" s="14">
        <f t="shared" si="263"/>
        <v>24379.279999999999</v>
      </c>
      <c r="O335" s="14">
        <f t="shared" si="247"/>
        <v>492308.36404999997</v>
      </c>
      <c r="P335" s="14">
        <f t="shared" si="248"/>
        <v>492001.18000000005</v>
      </c>
      <c r="Q335" s="14">
        <f t="shared" si="249"/>
        <v>505682.98</v>
      </c>
    </row>
    <row r="336" spans="1:17" ht="31.15" customHeight="1" x14ac:dyDescent="0.2">
      <c r="A336" s="65" t="s">
        <v>408</v>
      </c>
      <c r="B336" s="67">
        <v>78</v>
      </c>
      <c r="C336" s="60">
        <v>702</v>
      </c>
      <c r="D336" s="11" t="s">
        <v>145</v>
      </c>
      <c r="E336" s="12" t="s">
        <v>3</v>
      </c>
      <c r="F336" s="11" t="s">
        <v>2</v>
      </c>
      <c r="G336" s="68">
        <v>53030</v>
      </c>
      <c r="H336" s="10"/>
      <c r="I336" s="14"/>
      <c r="J336" s="14"/>
      <c r="K336" s="14"/>
      <c r="L336" s="14">
        <f>L337</f>
        <v>24379.279999999999</v>
      </c>
      <c r="M336" s="14">
        <f t="shared" si="263"/>
        <v>24379.279999999999</v>
      </c>
      <c r="N336" s="14">
        <f t="shared" si="263"/>
        <v>24379.279999999999</v>
      </c>
      <c r="O336" s="14">
        <f t="shared" ref="O336:O338" si="264">I336+L336</f>
        <v>24379.279999999999</v>
      </c>
      <c r="P336" s="14">
        <f t="shared" ref="P336:P338" si="265">J336+M336</f>
        <v>24379.279999999999</v>
      </c>
      <c r="Q336" s="14">
        <f t="shared" ref="Q336:Q338" si="266">K336+N336</f>
        <v>24379.279999999999</v>
      </c>
    </row>
    <row r="337" spans="1:17" ht="31.15" customHeight="1" x14ac:dyDescent="0.2">
      <c r="A337" s="65" t="s">
        <v>77</v>
      </c>
      <c r="B337" s="67">
        <v>78</v>
      </c>
      <c r="C337" s="60">
        <v>702</v>
      </c>
      <c r="D337" s="11" t="s">
        <v>145</v>
      </c>
      <c r="E337" s="12" t="s">
        <v>3</v>
      </c>
      <c r="F337" s="11" t="s">
        <v>2</v>
      </c>
      <c r="G337" s="68">
        <v>53030</v>
      </c>
      <c r="H337" s="10">
        <v>600</v>
      </c>
      <c r="I337" s="14"/>
      <c r="J337" s="14"/>
      <c r="K337" s="14"/>
      <c r="L337" s="14">
        <f>L338</f>
        <v>24379.279999999999</v>
      </c>
      <c r="M337" s="14">
        <f t="shared" si="263"/>
        <v>24379.279999999999</v>
      </c>
      <c r="N337" s="14">
        <f t="shared" si="263"/>
        <v>24379.279999999999</v>
      </c>
      <c r="O337" s="14">
        <f t="shared" si="264"/>
        <v>24379.279999999999</v>
      </c>
      <c r="P337" s="14">
        <f t="shared" si="265"/>
        <v>24379.279999999999</v>
      </c>
      <c r="Q337" s="14">
        <f t="shared" si="266"/>
        <v>24379.279999999999</v>
      </c>
    </row>
    <row r="338" spans="1:17" ht="31.15" customHeight="1" x14ac:dyDescent="0.2">
      <c r="A338" s="65" t="s">
        <v>146</v>
      </c>
      <c r="B338" s="67">
        <v>78</v>
      </c>
      <c r="C338" s="60">
        <v>702</v>
      </c>
      <c r="D338" s="11" t="s">
        <v>145</v>
      </c>
      <c r="E338" s="12" t="s">
        <v>3</v>
      </c>
      <c r="F338" s="11" t="s">
        <v>2</v>
      </c>
      <c r="G338" s="68">
        <v>53030</v>
      </c>
      <c r="H338" s="10">
        <v>610</v>
      </c>
      <c r="I338" s="14"/>
      <c r="J338" s="14"/>
      <c r="K338" s="14"/>
      <c r="L338" s="14">
        <v>24379.279999999999</v>
      </c>
      <c r="M338" s="14">
        <v>24379.279999999999</v>
      </c>
      <c r="N338" s="14">
        <v>24379.279999999999</v>
      </c>
      <c r="O338" s="14">
        <f t="shared" si="264"/>
        <v>24379.279999999999</v>
      </c>
      <c r="P338" s="14">
        <f t="shared" si="265"/>
        <v>24379.279999999999</v>
      </c>
      <c r="Q338" s="14">
        <f t="shared" si="266"/>
        <v>24379.279999999999</v>
      </c>
    </row>
    <row r="339" spans="1:17" ht="67.5" x14ac:dyDescent="0.2">
      <c r="A339" s="65" t="s">
        <v>172</v>
      </c>
      <c r="B339" s="67">
        <v>78</v>
      </c>
      <c r="C339" s="60">
        <v>702</v>
      </c>
      <c r="D339" s="11" t="s">
        <v>145</v>
      </c>
      <c r="E339" s="12" t="s">
        <v>3</v>
      </c>
      <c r="F339" s="11" t="s">
        <v>2</v>
      </c>
      <c r="G339" s="68" t="s">
        <v>171</v>
      </c>
      <c r="H339" s="10" t="s">
        <v>7</v>
      </c>
      <c r="I339" s="14">
        <f>I340</f>
        <v>20790</v>
      </c>
      <c r="J339" s="14">
        <f t="shared" ref="J339:K339" si="267">J340</f>
        <v>27035</v>
      </c>
      <c r="K339" s="14">
        <f t="shared" si="267"/>
        <v>28116</v>
      </c>
      <c r="L339" s="14"/>
      <c r="M339" s="14"/>
      <c r="N339" s="14"/>
      <c r="O339" s="14">
        <f t="shared" si="247"/>
        <v>20790</v>
      </c>
      <c r="P339" s="14">
        <f t="shared" si="248"/>
        <v>27035</v>
      </c>
      <c r="Q339" s="14">
        <f t="shared" si="249"/>
        <v>28116</v>
      </c>
    </row>
    <row r="340" spans="1:17" ht="22.5" x14ac:dyDescent="0.2">
      <c r="A340" s="65" t="s">
        <v>77</v>
      </c>
      <c r="B340" s="67">
        <v>78</v>
      </c>
      <c r="C340" s="60">
        <v>702</v>
      </c>
      <c r="D340" s="11" t="s">
        <v>145</v>
      </c>
      <c r="E340" s="12" t="s">
        <v>3</v>
      </c>
      <c r="F340" s="11" t="s">
        <v>2</v>
      </c>
      <c r="G340" s="68" t="s">
        <v>171</v>
      </c>
      <c r="H340" s="10">
        <v>600</v>
      </c>
      <c r="I340" s="14">
        <f>I341</f>
        <v>20790</v>
      </c>
      <c r="J340" s="14">
        <f t="shared" ref="J340:K340" si="268">J341</f>
        <v>27035</v>
      </c>
      <c r="K340" s="14">
        <f t="shared" si="268"/>
        <v>28116</v>
      </c>
      <c r="L340" s="14"/>
      <c r="M340" s="14"/>
      <c r="N340" s="14"/>
      <c r="O340" s="14">
        <f t="shared" si="247"/>
        <v>20790</v>
      </c>
      <c r="P340" s="14">
        <f t="shared" si="248"/>
        <v>27035</v>
      </c>
      <c r="Q340" s="14">
        <f t="shared" si="249"/>
        <v>28116</v>
      </c>
    </row>
    <row r="341" spans="1:17" x14ac:dyDescent="0.2">
      <c r="A341" s="65" t="s">
        <v>146</v>
      </c>
      <c r="B341" s="67">
        <v>78</v>
      </c>
      <c r="C341" s="60">
        <v>702</v>
      </c>
      <c r="D341" s="11" t="s">
        <v>145</v>
      </c>
      <c r="E341" s="12" t="s">
        <v>3</v>
      </c>
      <c r="F341" s="11" t="s">
        <v>2</v>
      </c>
      <c r="G341" s="68" t="s">
        <v>171</v>
      </c>
      <c r="H341" s="10">
        <v>610</v>
      </c>
      <c r="I341" s="14">
        <v>20790</v>
      </c>
      <c r="J341" s="14">
        <v>27035</v>
      </c>
      <c r="K341" s="14">
        <v>28116</v>
      </c>
      <c r="L341" s="14"/>
      <c r="M341" s="14"/>
      <c r="N341" s="14"/>
      <c r="O341" s="14">
        <f t="shared" si="247"/>
        <v>20790</v>
      </c>
      <c r="P341" s="14">
        <f t="shared" si="248"/>
        <v>27035</v>
      </c>
      <c r="Q341" s="14">
        <f t="shared" si="249"/>
        <v>28116</v>
      </c>
    </row>
    <row r="342" spans="1:17" ht="13.15" customHeight="1" x14ac:dyDescent="0.2">
      <c r="A342" s="65" t="s">
        <v>181</v>
      </c>
      <c r="B342" s="67">
        <v>78</v>
      </c>
      <c r="C342" s="60">
        <v>702</v>
      </c>
      <c r="D342" s="11" t="s">
        <v>145</v>
      </c>
      <c r="E342" s="12" t="s">
        <v>3</v>
      </c>
      <c r="F342" s="11" t="s">
        <v>2</v>
      </c>
      <c r="G342" s="68" t="s">
        <v>180</v>
      </c>
      <c r="H342" s="10" t="s">
        <v>7</v>
      </c>
      <c r="I342" s="14">
        <f>I343</f>
        <v>290182.59999999998</v>
      </c>
      <c r="J342" s="14">
        <f t="shared" ref="J342:K342" si="269">J343</f>
        <v>289182.90000000002</v>
      </c>
      <c r="K342" s="14">
        <f t="shared" si="269"/>
        <v>297778.7</v>
      </c>
      <c r="L342" s="14"/>
      <c r="M342" s="14"/>
      <c r="N342" s="14"/>
      <c r="O342" s="14">
        <f t="shared" si="247"/>
        <v>290182.59999999998</v>
      </c>
      <c r="P342" s="14">
        <f t="shared" si="248"/>
        <v>289182.90000000002</v>
      </c>
      <c r="Q342" s="14">
        <f t="shared" si="249"/>
        <v>297778.7</v>
      </c>
    </row>
    <row r="343" spans="1:17" ht="21" customHeight="1" x14ac:dyDescent="0.2">
      <c r="A343" s="65" t="s">
        <v>77</v>
      </c>
      <c r="B343" s="67">
        <v>78</v>
      </c>
      <c r="C343" s="60">
        <v>702</v>
      </c>
      <c r="D343" s="11" t="s">
        <v>145</v>
      </c>
      <c r="E343" s="12" t="s">
        <v>3</v>
      </c>
      <c r="F343" s="11" t="s">
        <v>2</v>
      </c>
      <c r="G343" s="68" t="s">
        <v>180</v>
      </c>
      <c r="H343" s="10">
        <v>600</v>
      </c>
      <c r="I343" s="14">
        <f>I344</f>
        <v>290182.59999999998</v>
      </c>
      <c r="J343" s="14">
        <f t="shared" ref="J343:K343" si="270">J344</f>
        <v>289182.90000000002</v>
      </c>
      <c r="K343" s="14">
        <f t="shared" si="270"/>
        <v>297778.7</v>
      </c>
      <c r="L343" s="14"/>
      <c r="M343" s="14"/>
      <c r="N343" s="14"/>
      <c r="O343" s="14">
        <f t="shared" si="247"/>
        <v>290182.59999999998</v>
      </c>
      <c r="P343" s="14">
        <f t="shared" si="248"/>
        <v>289182.90000000002</v>
      </c>
      <c r="Q343" s="14">
        <f t="shared" si="249"/>
        <v>297778.7</v>
      </c>
    </row>
    <row r="344" spans="1:17" ht="13.15" customHeight="1" x14ac:dyDescent="0.2">
      <c r="A344" s="65" t="s">
        <v>146</v>
      </c>
      <c r="B344" s="67">
        <v>78</v>
      </c>
      <c r="C344" s="60">
        <v>702</v>
      </c>
      <c r="D344" s="11" t="s">
        <v>145</v>
      </c>
      <c r="E344" s="12" t="s">
        <v>3</v>
      </c>
      <c r="F344" s="11" t="s">
        <v>2</v>
      </c>
      <c r="G344" s="68" t="s">
        <v>180</v>
      </c>
      <c r="H344" s="10">
        <v>610</v>
      </c>
      <c r="I344" s="14">
        <v>290182.59999999998</v>
      </c>
      <c r="J344" s="14">
        <v>289182.90000000002</v>
      </c>
      <c r="K344" s="14">
        <v>297778.7</v>
      </c>
      <c r="L344" s="14"/>
      <c r="M344" s="14"/>
      <c r="N344" s="14"/>
      <c r="O344" s="14">
        <f t="shared" si="247"/>
        <v>290182.59999999998</v>
      </c>
      <c r="P344" s="14">
        <f t="shared" si="248"/>
        <v>289182.90000000002</v>
      </c>
      <c r="Q344" s="14">
        <f t="shared" si="249"/>
        <v>297778.7</v>
      </c>
    </row>
    <row r="345" spans="1:17" ht="21" customHeight="1" x14ac:dyDescent="0.2">
      <c r="A345" s="65" t="s">
        <v>170</v>
      </c>
      <c r="B345" s="67">
        <v>78</v>
      </c>
      <c r="C345" s="60">
        <v>702</v>
      </c>
      <c r="D345" s="11" t="s">
        <v>145</v>
      </c>
      <c r="E345" s="12" t="s">
        <v>3</v>
      </c>
      <c r="F345" s="11" t="s">
        <v>2</v>
      </c>
      <c r="G345" s="68" t="s">
        <v>169</v>
      </c>
      <c r="H345" s="10" t="s">
        <v>7</v>
      </c>
      <c r="I345" s="14">
        <f>I346</f>
        <v>7742</v>
      </c>
      <c r="J345" s="14">
        <f t="shared" ref="J345:K345" si="271">J346</f>
        <v>7838</v>
      </c>
      <c r="K345" s="14">
        <f t="shared" si="271"/>
        <v>7937</v>
      </c>
      <c r="L345" s="14"/>
      <c r="M345" s="14"/>
      <c r="N345" s="14"/>
      <c r="O345" s="14">
        <f t="shared" si="247"/>
        <v>7742</v>
      </c>
      <c r="P345" s="14">
        <f t="shared" si="248"/>
        <v>7838</v>
      </c>
      <c r="Q345" s="14">
        <f t="shared" si="249"/>
        <v>7937</v>
      </c>
    </row>
    <row r="346" spans="1:17" ht="21" customHeight="1" x14ac:dyDescent="0.2">
      <c r="A346" s="65" t="s">
        <v>77</v>
      </c>
      <c r="B346" s="67">
        <v>78</v>
      </c>
      <c r="C346" s="60">
        <v>702</v>
      </c>
      <c r="D346" s="11" t="s">
        <v>145</v>
      </c>
      <c r="E346" s="12" t="s">
        <v>3</v>
      </c>
      <c r="F346" s="11" t="s">
        <v>2</v>
      </c>
      <c r="G346" s="68" t="s">
        <v>169</v>
      </c>
      <c r="H346" s="10">
        <v>600</v>
      </c>
      <c r="I346" s="14">
        <f>I347</f>
        <v>7742</v>
      </c>
      <c r="J346" s="14">
        <f t="shared" ref="J346:K346" si="272">J347</f>
        <v>7838</v>
      </c>
      <c r="K346" s="14">
        <f t="shared" si="272"/>
        <v>7937</v>
      </c>
      <c r="L346" s="14"/>
      <c r="M346" s="14"/>
      <c r="N346" s="14"/>
      <c r="O346" s="14">
        <f t="shared" si="247"/>
        <v>7742</v>
      </c>
      <c r="P346" s="14">
        <f t="shared" si="248"/>
        <v>7838</v>
      </c>
      <c r="Q346" s="14">
        <f t="shared" si="249"/>
        <v>7937</v>
      </c>
    </row>
    <row r="347" spans="1:17" ht="13.15" customHeight="1" x14ac:dyDescent="0.2">
      <c r="A347" s="65" t="s">
        <v>146</v>
      </c>
      <c r="B347" s="67">
        <v>78</v>
      </c>
      <c r="C347" s="60">
        <v>702</v>
      </c>
      <c r="D347" s="11" t="s">
        <v>145</v>
      </c>
      <c r="E347" s="12" t="s">
        <v>3</v>
      </c>
      <c r="F347" s="11" t="s">
        <v>2</v>
      </c>
      <c r="G347" s="68" t="s">
        <v>169</v>
      </c>
      <c r="H347" s="10">
        <v>610</v>
      </c>
      <c r="I347" s="14">
        <v>7742</v>
      </c>
      <c r="J347" s="14">
        <v>7838</v>
      </c>
      <c r="K347" s="14">
        <v>7937</v>
      </c>
      <c r="L347" s="14"/>
      <c r="M347" s="14"/>
      <c r="N347" s="14"/>
      <c r="O347" s="14">
        <f t="shared" si="247"/>
        <v>7742</v>
      </c>
      <c r="P347" s="14">
        <f t="shared" si="248"/>
        <v>7838</v>
      </c>
      <c r="Q347" s="14">
        <f t="shared" si="249"/>
        <v>7937</v>
      </c>
    </row>
    <row r="348" spans="1:17" ht="19.899999999999999" customHeight="1" x14ac:dyDescent="0.2">
      <c r="A348" s="65" t="s">
        <v>327</v>
      </c>
      <c r="B348" s="67">
        <v>78</v>
      </c>
      <c r="C348" s="60">
        <v>702</v>
      </c>
      <c r="D348" s="11" t="s">
        <v>145</v>
      </c>
      <c r="E348" s="12" t="s">
        <v>3</v>
      </c>
      <c r="F348" s="11" t="s">
        <v>2</v>
      </c>
      <c r="G348" s="68">
        <v>80490</v>
      </c>
      <c r="H348" s="10"/>
      <c r="I348" s="14">
        <f>I349</f>
        <v>5337</v>
      </c>
      <c r="J348" s="14">
        <f t="shared" ref="J348:K349" si="273">J349</f>
        <v>0</v>
      </c>
      <c r="K348" s="14">
        <f t="shared" si="273"/>
        <v>0</v>
      </c>
      <c r="L348" s="14">
        <f>L349</f>
        <v>-1717.5</v>
      </c>
      <c r="M348" s="14"/>
      <c r="N348" s="14"/>
      <c r="O348" s="14">
        <f t="shared" si="247"/>
        <v>3619.5</v>
      </c>
      <c r="P348" s="14">
        <f t="shared" si="248"/>
        <v>0</v>
      </c>
      <c r="Q348" s="14">
        <f t="shared" si="249"/>
        <v>0</v>
      </c>
    </row>
    <row r="349" spans="1:17" ht="25.15" customHeight="1" x14ac:dyDescent="0.2">
      <c r="A349" s="65" t="s">
        <v>77</v>
      </c>
      <c r="B349" s="67">
        <v>78</v>
      </c>
      <c r="C349" s="60">
        <v>702</v>
      </c>
      <c r="D349" s="11" t="s">
        <v>145</v>
      </c>
      <c r="E349" s="12" t="s">
        <v>3</v>
      </c>
      <c r="F349" s="11" t="s">
        <v>2</v>
      </c>
      <c r="G349" s="68">
        <v>80490</v>
      </c>
      <c r="H349" s="10">
        <v>600</v>
      </c>
      <c r="I349" s="14">
        <f>I350</f>
        <v>5337</v>
      </c>
      <c r="J349" s="14">
        <f t="shared" si="273"/>
        <v>0</v>
      </c>
      <c r="K349" s="14">
        <f t="shared" si="273"/>
        <v>0</v>
      </c>
      <c r="L349" s="14">
        <f>L350</f>
        <v>-1717.5</v>
      </c>
      <c r="M349" s="14"/>
      <c r="N349" s="14"/>
      <c r="O349" s="14">
        <f t="shared" si="247"/>
        <v>3619.5</v>
      </c>
      <c r="P349" s="14">
        <f t="shared" si="248"/>
        <v>0</v>
      </c>
      <c r="Q349" s="14">
        <f t="shared" si="249"/>
        <v>0</v>
      </c>
    </row>
    <row r="350" spans="1:17" ht="13.15" customHeight="1" x14ac:dyDescent="0.2">
      <c r="A350" s="65" t="s">
        <v>146</v>
      </c>
      <c r="B350" s="67">
        <v>78</v>
      </c>
      <c r="C350" s="60">
        <v>702</v>
      </c>
      <c r="D350" s="11" t="s">
        <v>145</v>
      </c>
      <c r="E350" s="12" t="s">
        <v>3</v>
      </c>
      <c r="F350" s="11" t="s">
        <v>2</v>
      </c>
      <c r="G350" s="68">
        <v>80490</v>
      </c>
      <c r="H350" s="10">
        <v>610</v>
      </c>
      <c r="I350" s="14">
        <v>5337</v>
      </c>
      <c r="J350" s="14">
        <v>0</v>
      </c>
      <c r="K350" s="14">
        <v>0</v>
      </c>
      <c r="L350" s="14">
        <v>-1717.5</v>
      </c>
      <c r="M350" s="14"/>
      <c r="N350" s="14"/>
      <c r="O350" s="14">
        <f t="shared" si="247"/>
        <v>3619.5</v>
      </c>
      <c r="P350" s="14">
        <f t="shared" si="248"/>
        <v>0</v>
      </c>
      <c r="Q350" s="14">
        <f t="shared" si="249"/>
        <v>0</v>
      </c>
    </row>
    <row r="351" spans="1:17" ht="13.15" customHeight="1" x14ac:dyDescent="0.2">
      <c r="A351" s="65" t="s">
        <v>179</v>
      </c>
      <c r="B351" s="67">
        <v>78</v>
      </c>
      <c r="C351" s="60">
        <v>702</v>
      </c>
      <c r="D351" s="11" t="s">
        <v>145</v>
      </c>
      <c r="E351" s="12" t="s">
        <v>3</v>
      </c>
      <c r="F351" s="11" t="s">
        <v>2</v>
      </c>
      <c r="G351" s="68" t="s">
        <v>178</v>
      </c>
      <c r="H351" s="10" t="s">
        <v>7</v>
      </c>
      <c r="I351" s="14">
        <f>I352</f>
        <v>200</v>
      </c>
      <c r="J351" s="14">
        <f t="shared" ref="J351:K351" si="274">J352</f>
        <v>200</v>
      </c>
      <c r="K351" s="14">
        <f t="shared" si="274"/>
        <v>200</v>
      </c>
      <c r="L351" s="14"/>
      <c r="M351" s="14"/>
      <c r="N351" s="14"/>
      <c r="O351" s="14">
        <f t="shared" si="247"/>
        <v>200</v>
      </c>
      <c r="P351" s="14">
        <f t="shared" si="248"/>
        <v>200</v>
      </c>
      <c r="Q351" s="14">
        <f t="shared" si="249"/>
        <v>200</v>
      </c>
    </row>
    <row r="352" spans="1:17" ht="21" customHeight="1" x14ac:dyDescent="0.2">
      <c r="A352" s="65" t="s">
        <v>77</v>
      </c>
      <c r="B352" s="67">
        <v>78</v>
      </c>
      <c r="C352" s="60">
        <v>702</v>
      </c>
      <c r="D352" s="11" t="s">
        <v>145</v>
      </c>
      <c r="E352" s="12" t="s">
        <v>3</v>
      </c>
      <c r="F352" s="11" t="s">
        <v>2</v>
      </c>
      <c r="G352" s="68" t="s">
        <v>178</v>
      </c>
      <c r="H352" s="10">
        <v>600</v>
      </c>
      <c r="I352" s="14">
        <f>I353</f>
        <v>200</v>
      </c>
      <c r="J352" s="14">
        <f t="shared" ref="J352:K352" si="275">J353</f>
        <v>200</v>
      </c>
      <c r="K352" s="14">
        <f t="shared" si="275"/>
        <v>200</v>
      </c>
      <c r="L352" s="14"/>
      <c r="M352" s="14"/>
      <c r="N352" s="14"/>
      <c r="O352" s="14">
        <f t="shared" si="247"/>
        <v>200</v>
      </c>
      <c r="P352" s="14">
        <f t="shared" si="248"/>
        <v>200</v>
      </c>
      <c r="Q352" s="14">
        <f t="shared" si="249"/>
        <v>200</v>
      </c>
    </row>
    <row r="353" spans="1:17" ht="13.15" customHeight="1" x14ac:dyDescent="0.2">
      <c r="A353" s="65" t="s">
        <v>146</v>
      </c>
      <c r="B353" s="67">
        <v>78</v>
      </c>
      <c r="C353" s="60">
        <v>702</v>
      </c>
      <c r="D353" s="11" t="s">
        <v>145</v>
      </c>
      <c r="E353" s="12" t="s">
        <v>3</v>
      </c>
      <c r="F353" s="11" t="s">
        <v>2</v>
      </c>
      <c r="G353" s="68" t="s">
        <v>178</v>
      </c>
      <c r="H353" s="10">
        <v>610</v>
      </c>
      <c r="I353" s="14">
        <v>200</v>
      </c>
      <c r="J353" s="14">
        <v>200</v>
      </c>
      <c r="K353" s="14">
        <v>200</v>
      </c>
      <c r="L353" s="14"/>
      <c r="M353" s="14"/>
      <c r="N353" s="14"/>
      <c r="O353" s="14">
        <f t="shared" si="247"/>
        <v>200</v>
      </c>
      <c r="P353" s="14">
        <f t="shared" si="248"/>
        <v>200</v>
      </c>
      <c r="Q353" s="14">
        <f t="shared" si="249"/>
        <v>200</v>
      </c>
    </row>
    <row r="354" spans="1:17" ht="13.15" customHeight="1" x14ac:dyDescent="0.2">
      <c r="A354" s="65" t="s">
        <v>177</v>
      </c>
      <c r="B354" s="67">
        <v>78</v>
      </c>
      <c r="C354" s="60">
        <v>702</v>
      </c>
      <c r="D354" s="11" t="s">
        <v>145</v>
      </c>
      <c r="E354" s="12" t="s">
        <v>3</v>
      </c>
      <c r="F354" s="11" t="s">
        <v>2</v>
      </c>
      <c r="G354" s="68" t="s">
        <v>176</v>
      </c>
      <c r="H354" s="10" t="s">
        <v>7</v>
      </c>
      <c r="I354" s="14">
        <f>I355+I357</f>
        <v>412</v>
      </c>
      <c r="J354" s="14">
        <f t="shared" ref="J354:K354" si="276">J355+J357</f>
        <v>412</v>
      </c>
      <c r="K354" s="14">
        <f t="shared" si="276"/>
        <v>412</v>
      </c>
      <c r="L354" s="14">
        <f>L355+L357</f>
        <v>3574.5308099999997</v>
      </c>
      <c r="M354" s="14"/>
      <c r="N354" s="14"/>
      <c r="O354" s="14">
        <f t="shared" si="247"/>
        <v>3986.5308099999997</v>
      </c>
      <c r="P354" s="14">
        <f t="shared" si="248"/>
        <v>412</v>
      </c>
      <c r="Q354" s="14">
        <f t="shared" si="249"/>
        <v>412</v>
      </c>
    </row>
    <row r="355" spans="1:17" ht="13.15" customHeight="1" x14ac:dyDescent="0.2">
      <c r="A355" s="65" t="s">
        <v>40</v>
      </c>
      <c r="B355" s="67">
        <v>78</v>
      </c>
      <c r="C355" s="60">
        <v>702</v>
      </c>
      <c r="D355" s="11" t="s">
        <v>145</v>
      </c>
      <c r="E355" s="12" t="s">
        <v>3</v>
      </c>
      <c r="F355" s="11" t="s">
        <v>2</v>
      </c>
      <c r="G355" s="68" t="s">
        <v>176</v>
      </c>
      <c r="H355" s="10">
        <v>300</v>
      </c>
      <c r="I355" s="14">
        <f>I356</f>
        <v>100</v>
      </c>
      <c r="J355" s="14">
        <f t="shared" ref="J355:K355" si="277">J356</f>
        <v>100</v>
      </c>
      <c r="K355" s="14">
        <f t="shared" si="277"/>
        <v>100</v>
      </c>
      <c r="L355" s="14"/>
      <c r="M355" s="14"/>
      <c r="N355" s="14"/>
      <c r="O355" s="14">
        <f t="shared" si="247"/>
        <v>100</v>
      </c>
      <c r="P355" s="14">
        <f t="shared" si="248"/>
        <v>100</v>
      </c>
      <c r="Q355" s="14">
        <f t="shared" si="249"/>
        <v>100</v>
      </c>
    </row>
    <row r="356" spans="1:17" ht="21" customHeight="1" x14ac:dyDescent="0.2">
      <c r="A356" s="65" t="s">
        <v>44</v>
      </c>
      <c r="B356" s="67">
        <v>78</v>
      </c>
      <c r="C356" s="60">
        <v>702</v>
      </c>
      <c r="D356" s="11" t="s">
        <v>145</v>
      </c>
      <c r="E356" s="12" t="s">
        <v>3</v>
      </c>
      <c r="F356" s="11" t="s">
        <v>2</v>
      </c>
      <c r="G356" s="68" t="s">
        <v>176</v>
      </c>
      <c r="H356" s="10">
        <v>320</v>
      </c>
      <c r="I356" s="14">
        <v>100</v>
      </c>
      <c r="J356" s="14">
        <v>100</v>
      </c>
      <c r="K356" s="14">
        <v>100</v>
      </c>
      <c r="L356" s="14"/>
      <c r="M356" s="14"/>
      <c r="N356" s="14"/>
      <c r="O356" s="14">
        <f t="shared" si="247"/>
        <v>100</v>
      </c>
      <c r="P356" s="14">
        <f t="shared" si="248"/>
        <v>100</v>
      </c>
      <c r="Q356" s="14">
        <f t="shared" si="249"/>
        <v>100</v>
      </c>
    </row>
    <row r="357" spans="1:17" ht="21" customHeight="1" x14ac:dyDescent="0.2">
      <c r="A357" s="65" t="s">
        <v>77</v>
      </c>
      <c r="B357" s="67">
        <v>78</v>
      </c>
      <c r="C357" s="60">
        <v>702</v>
      </c>
      <c r="D357" s="11" t="s">
        <v>145</v>
      </c>
      <c r="E357" s="12" t="s">
        <v>3</v>
      </c>
      <c r="F357" s="11" t="s">
        <v>2</v>
      </c>
      <c r="G357" s="68" t="s">
        <v>176</v>
      </c>
      <c r="H357" s="10">
        <v>600</v>
      </c>
      <c r="I357" s="14">
        <f>I358</f>
        <v>312</v>
      </c>
      <c r="J357" s="14">
        <f t="shared" ref="J357:K357" si="278">J358</f>
        <v>312</v>
      </c>
      <c r="K357" s="14">
        <f t="shared" si="278"/>
        <v>312</v>
      </c>
      <c r="L357" s="14">
        <f>L358</f>
        <v>3574.5308099999997</v>
      </c>
      <c r="M357" s="14"/>
      <c r="N357" s="14"/>
      <c r="O357" s="14">
        <f t="shared" si="247"/>
        <v>3886.5308099999997</v>
      </c>
      <c r="P357" s="14">
        <f t="shared" si="248"/>
        <v>312</v>
      </c>
      <c r="Q357" s="14">
        <f t="shared" si="249"/>
        <v>312</v>
      </c>
    </row>
    <row r="358" spans="1:17" ht="13.15" customHeight="1" x14ac:dyDescent="0.2">
      <c r="A358" s="65" t="s">
        <v>146</v>
      </c>
      <c r="B358" s="67">
        <v>78</v>
      </c>
      <c r="C358" s="60">
        <v>702</v>
      </c>
      <c r="D358" s="11" t="s">
        <v>145</v>
      </c>
      <c r="E358" s="12" t="s">
        <v>3</v>
      </c>
      <c r="F358" s="11" t="s">
        <v>2</v>
      </c>
      <c r="G358" s="68" t="s">
        <v>176</v>
      </c>
      <c r="H358" s="10">
        <v>610</v>
      </c>
      <c r="I358" s="14">
        <v>312</v>
      </c>
      <c r="J358" s="14">
        <v>312</v>
      </c>
      <c r="K358" s="14">
        <v>312</v>
      </c>
      <c r="L358" s="14">
        <f>352.7605+3143.17031+78.6</f>
        <v>3574.5308099999997</v>
      </c>
      <c r="M358" s="14"/>
      <c r="N358" s="14"/>
      <c r="O358" s="14">
        <f t="shared" si="247"/>
        <v>3886.5308099999997</v>
      </c>
      <c r="P358" s="14">
        <f t="shared" si="248"/>
        <v>312</v>
      </c>
      <c r="Q358" s="14">
        <f t="shared" si="249"/>
        <v>312</v>
      </c>
    </row>
    <row r="359" spans="1:17" ht="41.45" customHeight="1" x14ac:dyDescent="0.2">
      <c r="A359" s="65" t="s">
        <v>311</v>
      </c>
      <c r="B359" s="67">
        <v>78</v>
      </c>
      <c r="C359" s="60">
        <v>702</v>
      </c>
      <c r="D359" s="11" t="s">
        <v>145</v>
      </c>
      <c r="E359" s="12" t="s">
        <v>3</v>
      </c>
      <c r="F359" s="11" t="s">
        <v>2</v>
      </c>
      <c r="G359" s="68">
        <v>84060</v>
      </c>
      <c r="H359" s="10"/>
      <c r="I359" s="14">
        <f>I360</f>
        <v>1505</v>
      </c>
      <c r="J359" s="14">
        <f t="shared" ref="J359:K360" si="279">J360</f>
        <v>1505</v>
      </c>
      <c r="K359" s="14">
        <f t="shared" si="279"/>
        <v>1505</v>
      </c>
      <c r="L359" s="14"/>
      <c r="M359" s="14"/>
      <c r="N359" s="14"/>
      <c r="O359" s="14">
        <f t="shared" si="247"/>
        <v>1505</v>
      </c>
      <c r="P359" s="14">
        <f t="shared" si="248"/>
        <v>1505</v>
      </c>
      <c r="Q359" s="14">
        <f t="shared" si="249"/>
        <v>1505</v>
      </c>
    </row>
    <row r="360" spans="1:17" ht="21" customHeight="1" x14ac:dyDescent="0.2">
      <c r="A360" s="65" t="s">
        <v>77</v>
      </c>
      <c r="B360" s="67">
        <v>78</v>
      </c>
      <c r="C360" s="60">
        <v>702</v>
      </c>
      <c r="D360" s="11" t="s">
        <v>145</v>
      </c>
      <c r="E360" s="12" t="s">
        <v>3</v>
      </c>
      <c r="F360" s="11" t="s">
        <v>2</v>
      </c>
      <c r="G360" s="68">
        <v>84060</v>
      </c>
      <c r="H360" s="10">
        <v>600</v>
      </c>
      <c r="I360" s="14">
        <f>I361</f>
        <v>1505</v>
      </c>
      <c r="J360" s="14">
        <f t="shared" si="279"/>
        <v>1505</v>
      </c>
      <c r="K360" s="14">
        <f t="shared" si="279"/>
        <v>1505</v>
      </c>
      <c r="L360" s="14"/>
      <c r="M360" s="14"/>
      <c r="N360" s="14"/>
      <c r="O360" s="14">
        <f t="shared" si="247"/>
        <v>1505</v>
      </c>
      <c r="P360" s="14">
        <f t="shared" si="248"/>
        <v>1505</v>
      </c>
      <c r="Q360" s="14">
        <f t="shared" si="249"/>
        <v>1505</v>
      </c>
    </row>
    <row r="361" spans="1:17" ht="13.15" customHeight="1" x14ac:dyDescent="0.2">
      <c r="A361" s="65" t="s">
        <v>146</v>
      </c>
      <c r="B361" s="67">
        <v>78</v>
      </c>
      <c r="C361" s="60">
        <v>702</v>
      </c>
      <c r="D361" s="11" t="s">
        <v>145</v>
      </c>
      <c r="E361" s="12" t="s">
        <v>3</v>
      </c>
      <c r="F361" s="11" t="s">
        <v>2</v>
      </c>
      <c r="G361" s="68">
        <v>84060</v>
      </c>
      <c r="H361" s="10">
        <v>610</v>
      </c>
      <c r="I361" s="14">
        <v>1505</v>
      </c>
      <c r="J361" s="14">
        <v>1505</v>
      </c>
      <c r="K361" s="14">
        <v>1505</v>
      </c>
      <c r="L361" s="14"/>
      <c r="M361" s="14"/>
      <c r="N361" s="14"/>
      <c r="O361" s="14">
        <f t="shared" si="247"/>
        <v>1505</v>
      </c>
      <c r="P361" s="14">
        <f t="shared" si="248"/>
        <v>1505</v>
      </c>
      <c r="Q361" s="14">
        <f t="shared" si="249"/>
        <v>1505</v>
      </c>
    </row>
    <row r="362" spans="1:17" ht="41.45" customHeight="1" x14ac:dyDescent="0.2">
      <c r="A362" s="65" t="s">
        <v>175</v>
      </c>
      <c r="B362" s="67">
        <v>78</v>
      </c>
      <c r="C362" s="60">
        <v>702</v>
      </c>
      <c r="D362" s="11" t="s">
        <v>145</v>
      </c>
      <c r="E362" s="12" t="s">
        <v>3</v>
      </c>
      <c r="F362" s="11" t="s">
        <v>2</v>
      </c>
      <c r="G362" s="68" t="s">
        <v>174</v>
      </c>
      <c r="H362" s="10" t="s">
        <v>7</v>
      </c>
      <c r="I362" s="14">
        <f>I363</f>
        <v>138723.6</v>
      </c>
      <c r="J362" s="14">
        <f t="shared" ref="J362:K362" si="280">J363</f>
        <v>141449</v>
      </c>
      <c r="K362" s="14">
        <f t="shared" si="280"/>
        <v>145355</v>
      </c>
      <c r="L362" s="14"/>
      <c r="M362" s="14"/>
      <c r="N362" s="14"/>
      <c r="O362" s="14">
        <f t="shared" si="247"/>
        <v>138723.6</v>
      </c>
      <c r="P362" s="14">
        <f t="shared" si="248"/>
        <v>141449</v>
      </c>
      <c r="Q362" s="14">
        <f t="shared" si="249"/>
        <v>145355</v>
      </c>
    </row>
    <row r="363" spans="1:17" ht="21" customHeight="1" x14ac:dyDescent="0.2">
      <c r="A363" s="65" t="s">
        <v>77</v>
      </c>
      <c r="B363" s="67">
        <v>78</v>
      </c>
      <c r="C363" s="60">
        <v>702</v>
      </c>
      <c r="D363" s="11" t="s">
        <v>145</v>
      </c>
      <c r="E363" s="12" t="s">
        <v>3</v>
      </c>
      <c r="F363" s="11" t="s">
        <v>2</v>
      </c>
      <c r="G363" s="68" t="s">
        <v>174</v>
      </c>
      <c r="H363" s="10">
        <v>600</v>
      </c>
      <c r="I363" s="14">
        <f>I364</f>
        <v>138723.6</v>
      </c>
      <c r="J363" s="14">
        <f t="shared" ref="J363:K363" si="281">J364</f>
        <v>141449</v>
      </c>
      <c r="K363" s="14">
        <f t="shared" si="281"/>
        <v>145355</v>
      </c>
      <c r="L363" s="14"/>
      <c r="M363" s="14"/>
      <c r="N363" s="14"/>
      <c r="O363" s="14">
        <f t="shared" si="247"/>
        <v>138723.6</v>
      </c>
      <c r="P363" s="14">
        <f t="shared" si="248"/>
        <v>141449</v>
      </c>
      <c r="Q363" s="14">
        <f t="shared" si="249"/>
        <v>145355</v>
      </c>
    </row>
    <row r="364" spans="1:17" ht="13.15" customHeight="1" x14ac:dyDescent="0.2">
      <c r="A364" s="65" t="s">
        <v>146</v>
      </c>
      <c r="B364" s="67">
        <v>78</v>
      </c>
      <c r="C364" s="60">
        <v>702</v>
      </c>
      <c r="D364" s="11" t="s">
        <v>145</v>
      </c>
      <c r="E364" s="12" t="s">
        <v>3</v>
      </c>
      <c r="F364" s="11" t="s">
        <v>2</v>
      </c>
      <c r="G364" s="68" t="s">
        <v>174</v>
      </c>
      <c r="H364" s="10">
        <v>610</v>
      </c>
      <c r="I364" s="14">
        <v>138723.6</v>
      </c>
      <c r="J364" s="14">
        <v>141449</v>
      </c>
      <c r="K364" s="14">
        <v>145355</v>
      </c>
      <c r="L364" s="14"/>
      <c r="M364" s="14"/>
      <c r="N364" s="14"/>
      <c r="O364" s="14">
        <f t="shared" si="247"/>
        <v>138723.6</v>
      </c>
      <c r="P364" s="14">
        <f t="shared" si="248"/>
        <v>141449</v>
      </c>
      <c r="Q364" s="14">
        <f t="shared" si="249"/>
        <v>145355</v>
      </c>
    </row>
    <row r="365" spans="1:17" ht="24.6" customHeight="1" x14ac:dyDescent="0.2">
      <c r="A365" s="65" t="s">
        <v>265</v>
      </c>
      <c r="B365" s="67">
        <v>78</v>
      </c>
      <c r="C365" s="60">
        <v>702</v>
      </c>
      <c r="D365" s="11" t="s">
        <v>145</v>
      </c>
      <c r="E365" s="12" t="s">
        <v>3</v>
      </c>
      <c r="F365" s="11" t="s">
        <v>441</v>
      </c>
      <c r="G365" s="68">
        <v>0</v>
      </c>
      <c r="H365" s="10"/>
      <c r="I365" s="14"/>
      <c r="J365" s="14"/>
      <c r="K365" s="14"/>
      <c r="L365" s="14">
        <f>L366</f>
        <v>879.85324000000003</v>
      </c>
      <c r="M365" s="14"/>
      <c r="N365" s="14"/>
      <c r="O365" s="14">
        <f t="shared" ref="O365:O368" si="282">I365+L365</f>
        <v>879.85324000000003</v>
      </c>
      <c r="P365" s="14">
        <f t="shared" ref="P365:P368" si="283">J365+M365</f>
        <v>0</v>
      </c>
      <c r="Q365" s="14">
        <f t="shared" ref="Q365:Q368" si="284">K365+N365</f>
        <v>0</v>
      </c>
    </row>
    <row r="366" spans="1:17" ht="34.15" customHeight="1" x14ac:dyDescent="0.2">
      <c r="A366" s="65" t="s">
        <v>442</v>
      </c>
      <c r="B366" s="67">
        <v>78</v>
      </c>
      <c r="C366" s="60">
        <v>702</v>
      </c>
      <c r="D366" s="11" t="s">
        <v>145</v>
      </c>
      <c r="E366" s="12" t="s">
        <v>3</v>
      </c>
      <c r="F366" s="11" t="s">
        <v>441</v>
      </c>
      <c r="G366" s="68">
        <v>84150</v>
      </c>
      <c r="H366" s="10"/>
      <c r="I366" s="14"/>
      <c r="J366" s="14"/>
      <c r="K366" s="14"/>
      <c r="L366" s="14">
        <f>L367</f>
        <v>879.85324000000003</v>
      </c>
      <c r="M366" s="14"/>
      <c r="N366" s="14"/>
      <c r="O366" s="14">
        <f t="shared" si="282"/>
        <v>879.85324000000003</v>
      </c>
      <c r="P366" s="14">
        <f t="shared" si="283"/>
        <v>0</v>
      </c>
      <c r="Q366" s="14">
        <f t="shared" si="284"/>
        <v>0</v>
      </c>
    </row>
    <row r="367" spans="1:17" ht="23.45" customHeight="1" x14ac:dyDescent="0.2">
      <c r="A367" s="65" t="s">
        <v>77</v>
      </c>
      <c r="B367" s="67">
        <v>78</v>
      </c>
      <c r="C367" s="60">
        <v>702</v>
      </c>
      <c r="D367" s="11" t="s">
        <v>145</v>
      </c>
      <c r="E367" s="12" t="s">
        <v>3</v>
      </c>
      <c r="F367" s="11" t="s">
        <v>441</v>
      </c>
      <c r="G367" s="68">
        <v>84150</v>
      </c>
      <c r="H367" s="10">
        <v>600</v>
      </c>
      <c r="I367" s="14"/>
      <c r="J367" s="14"/>
      <c r="K367" s="14"/>
      <c r="L367" s="14">
        <f>L368</f>
        <v>879.85324000000003</v>
      </c>
      <c r="M367" s="14"/>
      <c r="N367" s="14"/>
      <c r="O367" s="14">
        <f t="shared" si="282"/>
        <v>879.85324000000003</v>
      </c>
      <c r="P367" s="14">
        <f t="shared" si="283"/>
        <v>0</v>
      </c>
      <c r="Q367" s="14">
        <f t="shared" si="284"/>
        <v>0</v>
      </c>
    </row>
    <row r="368" spans="1:17" ht="13.15" customHeight="1" x14ac:dyDescent="0.2">
      <c r="A368" s="65" t="s">
        <v>146</v>
      </c>
      <c r="B368" s="67">
        <v>78</v>
      </c>
      <c r="C368" s="60">
        <v>702</v>
      </c>
      <c r="D368" s="11" t="s">
        <v>145</v>
      </c>
      <c r="E368" s="12" t="s">
        <v>3</v>
      </c>
      <c r="F368" s="11" t="s">
        <v>441</v>
      </c>
      <c r="G368" s="68">
        <v>84150</v>
      </c>
      <c r="H368" s="10">
        <v>610</v>
      </c>
      <c r="I368" s="14"/>
      <c r="J368" s="14"/>
      <c r="K368" s="14"/>
      <c r="L368" s="14">
        <v>879.85324000000003</v>
      </c>
      <c r="M368" s="14"/>
      <c r="N368" s="14"/>
      <c r="O368" s="14">
        <f t="shared" si="282"/>
        <v>879.85324000000003</v>
      </c>
      <c r="P368" s="14">
        <f t="shared" si="283"/>
        <v>0</v>
      </c>
      <c r="Q368" s="14">
        <f t="shared" si="284"/>
        <v>0</v>
      </c>
    </row>
    <row r="369" spans="1:17" ht="13.15" customHeight="1" x14ac:dyDescent="0.2">
      <c r="A369" s="65" t="s">
        <v>358</v>
      </c>
      <c r="B369" s="67">
        <v>78</v>
      </c>
      <c r="C369" s="60">
        <v>702</v>
      </c>
      <c r="D369" s="11" t="s">
        <v>145</v>
      </c>
      <c r="E369" s="12" t="s">
        <v>3</v>
      </c>
      <c r="F369" s="11" t="s">
        <v>359</v>
      </c>
      <c r="G369" s="68">
        <v>0</v>
      </c>
      <c r="H369" s="10"/>
      <c r="I369" s="14">
        <f>I370</f>
        <v>300</v>
      </c>
      <c r="J369" s="14">
        <f t="shared" ref="J369:K371" si="285">J370</f>
        <v>0</v>
      </c>
      <c r="K369" s="14">
        <f t="shared" si="285"/>
        <v>0</v>
      </c>
      <c r="L369" s="14"/>
      <c r="M369" s="14"/>
      <c r="N369" s="14"/>
      <c r="O369" s="14">
        <f t="shared" si="247"/>
        <v>300</v>
      </c>
      <c r="P369" s="14">
        <f t="shared" si="248"/>
        <v>0</v>
      </c>
      <c r="Q369" s="14">
        <f t="shared" si="249"/>
        <v>0</v>
      </c>
    </row>
    <row r="370" spans="1:17" ht="34.15" customHeight="1" x14ac:dyDescent="0.2">
      <c r="A370" s="65" t="s">
        <v>360</v>
      </c>
      <c r="B370" s="67">
        <v>78</v>
      </c>
      <c r="C370" s="60">
        <v>702</v>
      </c>
      <c r="D370" s="11" t="s">
        <v>145</v>
      </c>
      <c r="E370" s="12" t="s">
        <v>3</v>
      </c>
      <c r="F370" s="11" t="s">
        <v>359</v>
      </c>
      <c r="G370" s="68">
        <v>50970</v>
      </c>
      <c r="H370" s="10"/>
      <c r="I370" s="14">
        <f>I371</f>
        <v>300</v>
      </c>
      <c r="J370" s="14">
        <f t="shared" si="285"/>
        <v>0</v>
      </c>
      <c r="K370" s="14">
        <f t="shared" si="285"/>
        <v>0</v>
      </c>
      <c r="L370" s="14"/>
      <c r="M370" s="14"/>
      <c r="N370" s="14"/>
      <c r="O370" s="14">
        <f t="shared" si="247"/>
        <v>300</v>
      </c>
      <c r="P370" s="14">
        <f t="shared" si="248"/>
        <v>0</v>
      </c>
      <c r="Q370" s="14">
        <f t="shared" si="249"/>
        <v>0</v>
      </c>
    </row>
    <row r="371" spans="1:17" ht="25.15" customHeight="1" x14ac:dyDescent="0.2">
      <c r="A371" s="65" t="s">
        <v>77</v>
      </c>
      <c r="B371" s="67">
        <v>78</v>
      </c>
      <c r="C371" s="60">
        <v>702</v>
      </c>
      <c r="D371" s="11" t="s">
        <v>145</v>
      </c>
      <c r="E371" s="12" t="s">
        <v>3</v>
      </c>
      <c r="F371" s="11" t="s">
        <v>359</v>
      </c>
      <c r="G371" s="68">
        <v>50970</v>
      </c>
      <c r="H371" s="10">
        <v>600</v>
      </c>
      <c r="I371" s="14">
        <f>I372</f>
        <v>300</v>
      </c>
      <c r="J371" s="14">
        <f t="shared" si="285"/>
        <v>0</v>
      </c>
      <c r="K371" s="14">
        <f t="shared" si="285"/>
        <v>0</v>
      </c>
      <c r="L371" s="14"/>
      <c r="M371" s="14"/>
      <c r="N371" s="14"/>
      <c r="O371" s="14">
        <f t="shared" si="247"/>
        <v>300</v>
      </c>
      <c r="P371" s="14">
        <f t="shared" si="248"/>
        <v>0</v>
      </c>
      <c r="Q371" s="14">
        <f t="shared" si="249"/>
        <v>0</v>
      </c>
    </row>
    <row r="372" spans="1:17" ht="13.15" customHeight="1" x14ac:dyDescent="0.2">
      <c r="A372" s="65" t="s">
        <v>146</v>
      </c>
      <c r="B372" s="67">
        <v>78</v>
      </c>
      <c r="C372" s="60">
        <v>702</v>
      </c>
      <c r="D372" s="11" t="s">
        <v>145</v>
      </c>
      <c r="E372" s="12" t="s">
        <v>3</v>
      </c>
      <c r="F372" s="11" t="s">
        <v>359</v>
      </c>
      <c r="G372" s="68">
        <v>50970</v>
      </c>
      <c r="H372" s="10">
        <v>610</v>
      </c>
      <c r="I372" s="14">
        <v>300</v>
      </c>
      <c r="J372" s="14">
        <v>0</v>
      </c>
      <c r="K372" s="14">
        <v>0</v>
      </c>
      <c r="L372" s="14"/>
      <c r="M372" s="14"/>
      <c r="N372" s="14"/>
      <c r="O372" s="14">
        <f t="shared" si="247"/>
        <v>300</v>
      </c>
      <c r="P372" s="14">
        <f t="shared" si="248"/>
        <v>0</v>
      </c>
      <c r="Q372" s="14">
        <f t="shared" si="249"/>
        <v>0</v>
      </c>
    </row>
    <row r="373" spans="1:17" ht="21.6" customHeight="1" x14ac:dyDescent="0.2">
      <c r="A373" s="86" t="s">
        <v>273</v>
      </c>
      <c r="B373" s="67">
        <v>78</v>
      </c>
      <c r="C373" s="60">
        <v>702</v>
      </c>
      <c r="D373" s="11">
        <v>10</v>
      </c>
      <c r="E373" s="12" t="s">
        <v>3</v>
      </c>
      <c r="F373" s="11" t="s">
        <v>2</v>
      </c>
      <c r="G373" s="68" t="s">
        <v>9</v>
      </c>
      <c r="H373" s="10"/>
      <c r="I373" s="14">
        <f>I374+I377</f>
        <v>19269</v>
      </c>
      <c r="J373" s="14">
        <f t="shared" ref="J373:K373" si="286">J374+J377</f>
        <v>0</v>
      </c>
      <c r="K373" s="14">
        <f t="shared" si="286"/>
        <v>0</v>
      </c>
      <c r="L373" s="14"/>
      <c r="M373" s="14"/>
      <c r="N373" s="14"/>
      <c r="O373" s="14">
        <f t="shared" si="247"/>
        <v>19269</v>
      </c>
      <c r="P373" s="14">
        <f t="shared" si="248"/>
        <v>0</v>
      </c>
      <c r="Q373" s="14">
        <f t="shared" si="249"/>
        <v>0</v>
      </c>
    </row>
    <row r="374" spans="1:17" ht="54.6" customHeight="1" x14ac:dyDescent="0.2">
      <c r="A374" s="65" t="s">
        <v>319</v>
      </c>
      <c r="B374" s="67">
        <v>78</v>
      </c>
      <c r="C374" s="60">
        <v>702</v>
      </c>
      <c r="D374" s="11">
        <v>10</v>
      </c>
      <c r="E374" s="12" t="s">
        <v>3</v>
      </c>
      <c r="F374" s="11" t="s">
        <v>2</v>
      </c>
      <c r="G374" s="68" t="s">
        <v>332</v>
      </c>
      <c r="H374" s="10"/>
      <c r="I374" s="14">
        <f>I375</f>
        <v>13535</v>
      </c>
      <c r="J374" s="14">
        <f t="shared" ref="J374:K375" si="287">J375</f>
        <v>0</v>
      </c>
      <c r="K374" s="14">
        <f t="shared" si="287"/>
        <v>0</v>
      </c>
      <c r="L374" s="14"/>
      <c r="M374" s="14"/>
      <c r="N374" s="14"/>
      <c r="O374" s="14">
        <f t="shared" si="247"/>
        <v>13535</v>
      </c>
      <c r="P374" s="14">
        <f t="shared" si="248"/>
        <v>0</v>
      </c>
      <c r="Q374" s="14">
        <f t="shared" si="249"/>
        <v>0</v>
      </c>
    </row>
    <row r="375" spans="1:17" ht="21" customHeight="1" x14ac:dyDescent="0.2">
      <c r="A375" s="65" t="s">
        <v>77</v>
      </c>
      <c r="B375" s="67">
        <v>78</v>
      </c>
      <c r="C375" s="60">
        <v>702</v>
      </c>
      <c r="D375" s="11">
        <v>10</v>
      </c>
      <c r="E375" s="12" t="s">
        <v>3</v>
      </c>
      <c r="F375" s="11" t="s">
        <v>2</v>
      </c>
      <c r="G375" s="68" t="s">
        <v>332</v>
      </c>
      <c r="H375" s="10">
        <v>600</v>
      </c>
      <c r="I375" s="14">
        <f>I376</f>
        <v>13535</v>
      </c>
      <c r="J375" s="14">
        <f t="shared" si="287"/>
        <v>0</v>
      </c>
      <c r="K375" s="14">
        <f t="shared" si="287"/>
        <v>0</v>
      </c>
      <c r="L375" s="14"/>
      <c r="M375" s="14"/>
      <c r="N375" s="14"/>
      <c r="O375" s="14">
        <f t="shared" si="247"/>
        <v>13535</v>
      </c>
      <c r="P375" s="14">
        <f t="shared" si="248"/>
        <v>0</v>
      </c>
      <c r="Q375" s="14">
        <f t="shared" si="249"/>
        <v>0</v>
      </c>
    </row>
    <row r="376" spans="1:17" ht="13.15" customHeight="1" x14ac:dyDescent="0.2">
      <c r="A376" s="65" t="s">
        <v>146</v>
      </c>
      <c r="B376" s="67">
        <v>78</v>
      </c>
      <c r="C376" s="60">
        <v>702</v>
      </c>
      <c r="D376" s="11">
        <v>10</v>
      </c>
      <c r="E376" s="12" t="s">
        <v>3</v>
      </c>
      <c r="F376" s="11" t="s">
        <v>2</v>
      </c>
      <c r="G376" s="68" t="s">
        <v>332</v>
      </c>
      <c r="H376" s="10">
        <v>610</v>
      </c>
      <c r="I376" s="84">
        <f>690.7+12844.3</f>
        <v>13535</v>
      </c>
      <c r="J376" s="14">
        <v>0</v>
      </c>
      <c r="K376" s="14">
        <v>0</v>
      </c>
      <c r="L376" s="84"/>
      <c r="M376" s="14"/>
      <c r="N376" s="14"/>
      <c r="O376" s="84">
        <f t="shared" si="247"/>
        <v>13535</v>
      </c>
      <c r="P376" s="14">
        <f t="shared" si="248"/>
        <v>0</v>
      </c>
      <c r="Q376" s="14">
        <f t="shared" si="249"/>
        <v>0</v>
      </c>
    </row>
    <row r="377" spans="1:17" ht="41.45" customHeight="1" x14ac:dyDescent="0.2">
      <c r="A377" s="65" t="s">
        <v>320</v>
      </c>
      <c r="B377" s="67">
        <v>78</v>
      </c>
      <c r="C377" s="60">
        <v>702</v>
      </c>
      <c r="D377" s="11">
        <v>10</v>
      </c>
      <c r="E377" s="12" t="s">
        <v>3</v>
      </c>
      <c r="F377" s="11" t="s">
        <v>2</v>
      </c>
      <c r="G377" s="68" t="s">
        <v>333</v>
      </c>
      <c r="H377" s="10"/>
      <c r="I377" s="84">
        <f>I378</f>
        <v>5734</v>
      </c>
      <c r="J377" s="84">
        <f t="shared" ref="J377:K378" si="288">J378</f>
        <v>0</v>
      </c>
      <c r="K377" s="84">
        <f t="shared" si="288"/>
        <v>0</v>
      </c>
      <c r="L377" s="84"/>
      <c r="M377" s="84"/>
      <c r="N377" s="84"/>
      <c r="O377" s="84">
        <f t="shared" si="247"/>
        <v>5734</v>
      </c>
      <c r="P377" s="84">
        <f t="shared" si="248"/>
        <v>0</v>
      </c>
      <c r="Q377" s="84">
        <f t="shared" si="249"/>
        <v>0</v>
      </c>
    </row>
    <row r="378" spans="1:17" ht="21" customHeight="1" x14ac:dyDescent="0.2">
      <c r="A378" s="65" t="s">
        <v>77</v>
      </c>
      <c r="B378" s="67">
        <v>78</v>
      </c>
      <c r="C378" s="60">
        <v>702</v>
      </c>
      <c r="D378" s="11">
        <v>10</v>
      </c>
      <c r="E378" s="12" t="s">
        <v>3</v>
      </c>
      <c r="F378" s="11" t="s">
        <v>2</v>
      </c>
      <c r="G378" s="68" t="s">
        <v>333</v>
      </c>
      <c r="H378" s="10">
        <v>600</v>
      </c>
      <c r="I378" s="84">
        <f>I379</f>
        <v>5734</v>
      </c>
      <c r="J378" s="84">
        <f t="shared" si="288"/>
        <v>0</v>
      </c>
      <c r="K378" s="84">
        <f t="shared" si="288"/>
        <v>0</v>
      </c>
      <c r="L378" s="84"/>
      <c r="M378" s="84"/>
      <c r="N378" s="84"/>
      <c r="O378" s="84">
        <f t="shared" si="247"/>
        <v>5734</v>
      </c>
      <c r="P378" s="84">
        <f t="shared" si="248"/>
        <v>0</v>
      </c>
      <c r="Q378" s="84">
        <f t="shared" si="249"/>
        <v>0</v>
      </c>
    </row>
    <row r="379" spans="1:17" ht="13.15" customHeight="1" x14ac:dyDescent="0.2">
      <c r="A379" s="65" t="s">
        <v>146</v>
      </c>
      <c r="B379" s="67">
        <v>78</v>
      </c>
      <c r="C379" s="60">
        <v>702</v>
      </c>
      <c r="D379" s="11">
        <v>10</v>
      </c>
      <c r="E379" s="12" t="s">
        <v>3</v>
      </c>
      <c r="F379" s="11" t="s">
        <v>2</v>
      </c>
      <c r="G379" s="68" t="s">
        <v>333</v>
      </c>
      <c r="H379" s="10">
        <v>610</v>
      </c>
      <c r="I379" s="84">
        <f>585.1+5148.9</f>
        <v>5734</v>
      </c>
      <c r="J379" s="14">
        <v>0</v>
      </c>
      <c r="K379" s="14">
        <v>0</v>
      </c>
      <c r="L379" s="84"/>
      <c r="M379" s="14"/>
      <c r="N379" s="14"/>
      <c r="O379" s="84">
        <f t="shared" si="247"/>
        <v>5734</v>
      </c>
      <c r="P379" s="14">
        <f t="shared" si="248"/>
        <v>0</v>
      </c>
      <c r="Q379" s="14">
        <f t="shared" si="249"/>
        <v>0</v>
      </c>
    </row>
    <row r="380" spans="1:17" ht="24.6" customHeight="1" x14ac:dyDescent="0.2">
      <c r="A380" s="196" t="s">
        <v>32</v>
      </c>
      <c r="B380" s="67">
        <v>78</v>
      </c>
      <c r="C380" s="60">
        <v>702</v>
      </c>
      <c r="D380" s="11" t="s">
        <v>31</v>
      </c>
      <c r="E380" s="12" t="s">
        <v>3</v>
      </c>
      <c r="F380" s="11" t="s">
        <v>2</v>
      </c>
      <c r="G380" s="68" t="s">
        <v>9</v>
      </c>
      <c r="H380" s="10"/>
      <c r="I380" s="84"/>
      <c r="J380" s="14"/>
      <c r="K380" s="14"/>
      <c r="L380" s="84">
        <f>L381</f>
        <v>293.89805000000001</v>
      </c>
      <c r="M380" s="14"/>
      <c r="N380" s="14"/>
      <c r="O380" s="84">
        <f t="shared" ref="O380:O383" si="289">I380+L380</f>
        <v>293.89805000000001</v>
      </c>
      <c r="P380" s="14">
        <f t="shared" ref="P380:P383" si="290">J380+M380</f>
        <v>0</v>
      </c>
      <c r="Q380" s="14">
        <f t="shared" ref="Q380:Q383" si="291">K380+N380</f>
        <v>0</v>
      </c>
    </row>
    <row r="381" spans="1:17" ht="24.6" customHeight="1" x14ac:dyDescent="0.2">
      <c r="A381" s="196" t="s">
        <v>32</v>
      </c>
      <c r="B381" s="67">
        <v>78</v>
      </c>
      <c r="C381" s="60">
        <v>702</v>
      </c>
      <c r="D381" s="11" t="s">
        <v>31</v>
      </c>
      <c r="E381" s="12" t="s">
        <v>3</v>
      </c>
      <c r="F381" s="11" t="s">
        <v>2</v>
      </c>
      <c r="G381" s="68" t="s">
        <v>30</v>
      </c>
      <c r="H381" s="10"/>
      <c r="I381" s="84"/>
      <c r="J381" s="14"/>
      <c r="K381" s="14"/>
      <c r="L381" s="84">
        <f>L382</f>
        <v>293.89805000000001</v>
      </c>
      <c r="M381" s="14"/>
      <c r="N381" s="14"/>
      <c r="O381" s="84">
        <f t="shared" si="289"/>
        <v>293.89805000000001</v>
      </c>
      <c r="P381" s="14">
        <f t="shared" si="290"/>
        <v>0</v>
      </c>
      <c r="Q381" s="14">
        <f t="shared" si="291"/>
        <v>0</v>
      </c>
    </row>
    <row r="382" spans="1:17" ht="13.15" customHeight="1" x14ac:dyDescent="0.2">
      <c r="A382" s="65" t="s">
        <v>71</v>
      </c>
      <c r="B382" s="67">
        <v>78</v>
      </c>
      <c r="C382" s="60">
        <v>702</v>
      </c>
      <c r="D382" s="11" t="s">
        <v>31</v>
      </c>
      <c r="E382" s="12" t="s">
        <v>3</v>
      </c>
      <c r="F382" s="11" t="s">
        <v>2</v>
      </c>
      <c r="G382" s="68" t="s">
        <v>30</v>
      </c>
      <c r="H382" s="10">
        <v>600</v>
      </c>
      <c r="I382" s="84"/>
      <c r="J382" s="14"/>
      <c r="K382" s="14"/>
      <c r="L382" s="84">
        <f>L383</f>
        <v>293.89805000000001</v>
      </c>
      <c r="M382" s="14"/>
      <c r="N382" s="14"/>
      <c r="O382" s="84">
        <f t="shared" si="289"/>
        <v>293.89805000000001</v>
      </c>
      <c r="P382" s="14">
        <f t="shared" si="290"/>
        <v>0</v>
      </c>
      <c r="Q382" s="14">
        <f t="shared" si="291"/>
        <v>0</v>
      </c>
    </row>
    <row r="383" spans="1:17" ht="13.15" customHeight="1" x14ac:dyDescent="0.2">
      <c r="A383" s="65" t="s">
        <v>140</v>
      </c>
      <c r="B383" s="67">
        <v>78</v>
      </c>
      <c r="C383" s="60">
        <v>702</v>
      </c>
      <c r="D383" s="11" t="s">
        <v>31</v>
      </c>
      <c r="E383" s="12" t="s">
        <v>3</v>
      </c>
      <c r="F383" s="11" t="s">
        <v>2</v>
      </c>
      <c r="G383" s="68" t="s">
        <v>30</v>
      </c>
      <c r="H383" s="10">
        <v>610</v>
      </c>
      <c r="I383" s="84"/>
      <c r="J383" s="14"/>
      <c r="K383" s="14"/>
      <c r="L383" s="84">
        <v>293.89805000000001</v>
      </c>
      <c r="M383" s="14"/>
      <c r="N383" s="14"/>
      <c r="O383" s="84">
        <f t="shared" si="289"/>
        <v>293.89805000000001</v>
      </c>
      <c r="P383" s="14">
        <f t="shared" si="290"/>
        <v>0</v>
      </c>
      <c r="Q383" s="14">
        <f t="shared" si="291"/>
        <v>0</v>
      </c>
    </row>
    <row r="384" spans="1:17" ht="13.15" customHeight="1" x14ac:dyDescent="0.2">
      <c r="A384" s="65" t="s">
        <v>173</v>
      </c>
      <c r="B384" s="67">
        <v>78</v>
      </c>
      <c r="C384" s="60">
        <v>703</v>
      </c>
      <c r="D384" s="11"/>
      <c r="E384" s="12"/>
      <c r="F384" s="11"/>
      <c r="G384" s="68"/>
      <c r="H384" s="10" t="s">
        <v>7</v>
      </c>
      <c r="I384" s="14">
        <f>I385</f>
        <v>10524.17</v>
      </c>
      <c r="J384" s="14">
        <f t="shared" ref="J384:K384" si="292">J385</f>
        <v>10774.32</v>
      </c>
      <c r="K384" s="14">
        <f t="shared" si="292"/>
        <v>12335.24</v>
      </c>
      <c r="L384" s="14"/>
      <c r="M384" s="14"/>
      <c r="N384" s="14"/>
      <c r="O384" s="14">
        <f t="shared" si="247"/>
        <v>10524.17</v>
      </c>
      <c r="P384" s="14">
        <f t="shared" si="248"/>
        <v>10774.32</v>
      </c>
      <c r="Q384" s="14">
        <f t="shared" si="249"/>
        <v>12335.24</v>
      </c>
    </row>
    <row r="385" spans="1:17" ht="31.15" customHeight="1" x14ac:dyDescent="0.2">
      <c r="A385" s="86" t="s">
        <v>270</v>
      </c>
      <c r="B385" s="67">
        <v>78</v>
      </c>
      <c r="C385" s="60">
        <v>703</v>
      </c>
      <c r="D385" s="11" t="s">
        <v>145</v>
      </c>
      <c r="E385" s="12" t="s">
        <v>3</v>
      </c>
      <c r="F385" s="11" t="s">
        <v>2</v>
      </c>
      <c r="G385" s="68" t="s">
        <v>9</v>
      </c>
      <c r="H385" s="10" t="s">
        <v>7</v>
      </c>
      <c r="I385" s="14">
        <f>I386+I389+I392+I395</f>
        <v>10524.17</v>
      </c>
      <c r="J385" s="14">
        <f t="shared" ref="J385:K385" si="293">J386+J389+J392+J395</f>
        <v>10774.32</v>
      </c>
      <c r="K385" s="14">
        <f t="shared" si="293"/>
        <v>12335.24</v>
      </c>
      <c r="L385" s="14"/>
      <c r="M385" s="14"/>
      <c r="N385" s="14"/>
      <c r="O385" s="14">
        <f t="shared" si="247"/>
        <v>10524.17</v>
      </c>
      <c r="P385" s="14">
        <f t="shared" si="248"/>
        <v>10774.32</v>
      </c>
      <c r="Q385" s="14">
        <f t="shared" si="249"/>
        <v>12335.24</v>
      </c>
    </row>
    <row r="386" spans="1:17" ht="58.15" customHeight="1" x14ac:dyDescent="0.2">
      <c r="A386" s="65" t="s">
        <v>172</v>
      </c>
      <c r="B386" s="67">
        <v>78</v>
      </c>
      <c r="C386" s="60">
        <v>703</v>
      </c>
      <c r="D386" s="11" t="s">
        <v>145</v>
      </c>
      <c r="E386" s="12" t="s">
        <v>3</v>
      </c>
      <c r="F386" s="11" t="s">
        <v>2</v>
      </c>
      <c r="G386" s="68" t="s">
        <v>171</v>
      </c>
      <c r="H386" s="10" t="s">
        <v>7</v>
      </c>
      <c r="I386" s="14">
        <f>I387</f>
        <v>170.37</v>
      </c>
      <c r="J386" s="14">
        <f t="shared" ref="J386:K386" si="294">J387</f>
        <v>221.32</v>
      </c>
      <c r="K386" s="14">
        <f t="shared" si="294"/>
        <v>230.74</v>
      </c>
      <c r="L386" s="14"/>
      <c r="M386" s="14"/>
      <c r="N386" s="14"/>
      <c r="O386" s="14">
        <f t="shared" si="247"/>
        <v>170.37</v>
      </c>
      <c r="P386" s="14">
        <f t="shared" si="248"/>
        <v>221.32</v>
      </c>
      <c r="Q386" s="14">
        <f t="shared" si="249"/>
        <v>230.74</v>
      </c>
    </row>
    <row r="387" spans="1:17" ht="28.5" customHeight="1" x14ac:dyDescent="0.2">
      <c r="A387" s="65" t="s">
        <v>77</v>
      </c>
      <c r="B387" s="67">
        <v>78</v>
      </c>
      <c r="C387" s="60">
        <v>703</v>
      </c>
      <c r="D387" s="11" t="s">
        <v>145</v>
      </c>
      <c r="E387" s="12" t="s">
        <v>3</v>
      </c>
      <c r="F387" s="11" t="s">
        <v>2</v>
      </c>
      <c r="G387" s="68" t="s">
        <v>171</v>
      </c>
      <c r="H387" s="10">
        <v>600</v>
      </c>
      <c r="I387" s="14">
        <f>I388</f>
        <v>170.37</v>
      </c>
      <c r="J387" s="14">
        <f t="shared" ref="J387:K387" si="295">J388</f>
        <v>221.32</v>
      </c>
      <c r="K387" s="14">
        <f t="shared" si="295"/>
        <v>230.74</v>
      </c>
      <c r="L387" s="14"/>
      <c r="M387" s="14"/>
      <c r="N387" s="14"/>
      <c r="O387" s="14">
        <f t="shared" si="247"/>
        <v>170.37</v>
      </c>
      <c r="P387" s="14">
        <f t="shared" si="248"/>
        <v>221.32</v>
      </c>
      <c r="Q387" s="14">
        <f t="shared" si="249"/>
        <v>230.74</v>
      </c>
    </row>
    <row r="388" spans="1:17" x14ac:dyDescent="0.2">
      <c r="A388" s="65" t="s">
        <v>146</v>
      </c>
      <c r="B388" s="67">
        <v>78</v>
      </c>
      <c r="C388" s="60">
        <v>703</v>
      </c>
      <c r="D388" s="11" t="s">
        <v>145</v>
      </c>
      <c r="E388" s="12" t="s">
        <v>3</v>
      </c>
      <c r="F388" s="11" t="s">
        <v>2</v>
      </c>
      <c r="G388" s="68" t="s">
        <v>171</v>
      </c>
      <c r="H388" s="10">
        <v>610</v>
      </c>
      <c r="I388" s="14">
        <v>170.37</v>
      </c>
      <c r="J388" s="14">
        <v>221.32</v>
      </c>
      <c r="K388" s="14">
        <v>230.74</v>
      </c>
      <c r="L388" s="14"/>
      <c r="M388" s="14"/>
      <c r="N388" s="14"/>
      <c r="O388" s="14">
        <f t="shared" si="247"/>
        <v>170.37</v>
      </c>
      <c r="P388" s="14">
        <f t="shared" si="248"/>
        <v>221.32</v>
      </c>
      <c r="Q388" s="14">
        <f t="shared" si="249"/>
        <v>230.74</v>
      </c>
    </row>
    <row r="389" spans="1:17" ht="22.5" x14ac:dyDescent="0.2">
      <c r="A389" s="65" t="s">
        <v>170</v>
      </c>
      <c r="B389" s="67">
        <v>78</v>
      </c>
      <c r="C389" s="60">
        <v>703</v>
      </c>
      <c r="D389" s="11" t="s">
        <v>145</v>
      </c>
      <c r="E389" s="12" t="s">
        <v>3</v>
      </c>
      <c r="F389" s="11" t="s">
        <v>2</v>
      </c>
      <c r="G389" s="68" t="s">
        <v>169</v>
      </c>
      <c r="H389" s="10" t="s">
        <v>7</v>
      </c>
      <c r="I389" s="14">
        <f>I390</f>
        <v>104.8</v>
      </c>
      <c r="J389" s="14">
        <f t="shared" ref="J389:K389" si="296">J390</f>
        <v>106</v>
      </c>
      <c r="K389" s="14">
        <f t="shared" si="296"/>
        <v>108</v>
      </c>
      <c r="L389" s="14"/>
      <c r="M389" s="14"/>
      <c r="N389" s="14"/>
      <c r="O389" s="14">
        <f t="shared" si="247"/>
        <v>104.8</v>
      </c>
      <c r="P389" s="14">
        <f t="shared" si="248"/>
        <v>106</v>
      </c>
      <c r="Q389" s="14">
        <f t="shared" si="249"/>
        <v>108</v>
      </c>
    </row>
    <row r="390" spans="1:17" ht="22.5" x14ac:dyDescent="0.2">
      <c r="A390" s="65" t="s">
        <v>77</v>
      </c>
      <c r="B390" s="67">
        <v>78</v>
      </c>
      <c r="C390" s="60">
        <v>703</v>
      </c>
      <c r="D390" s="11" t="s">
        <v>145</v>
      </c>
      <c r="E390" s="12" t="s">
        <v>3</v>
      </c>
      <c r="F390" s="11" t="s">
        <v>2</v>
      </c>
      <c r="G390" s="68" t="s">
        <v>169</v>
      </c>
      <c r="H390" s="10">
        <v>600</v>
      </c>
      <c r="I390" s="14">
        <f>I391</f>
        <v>104.8</v>
      </c>
      <c r="J390" s="14">
        <f t="shared" ref="J390:K390" si="297">J391</f>
        <v>106</v>
      </c>
      <c r="K390" s="14">
        <f t="shared" si="297"/>
        <v>108</v>
      </c>
      <c r="L390" s="14"/>
      <c r="M390" s="14"/>
      <c r="N390" s="14"/>
      <c r="O390" s="14">
        <f t="shared" si="247"/>
        <v>104.8</v>
      </c>
      <c r="P390" s="14">
        <f t="shared" si="248"/>
        <v>106</v>
      </c>
      <c r="Q390" s="14">
        <f t="shared" si="249"/>
        <v>108</v>
      </c>
    </row>
    <row r="391" spans="1:17" ht="15" customHeight="1" x14ac:dyDescent="0.2">
      <c r="A391" s="65" t="s">
        <v>146</v>
      </c>
      <c r="B391" s="67">
        <v>78</v>
      </c>
      <c r="C391" s="60">
        <v>703</v>
      </c>
      <c r="D391" s="11" t="s">
        <v>145</v>
      </c>
      <c r="E391" s="12" t="s">
        <v>3</v>
      </c>
      <c r="F391" s="11" t="s">
        <v>2</v>
      </c>
      <c r="G391" s="68" t="s">
        <v>169</v>
      </c>
      <c r="H391" s="10">
        <v>610</v>
      </c>
      <c r="I391" s="14">
        <v>104.8</v>
      </c>
      <c r="J391" s="14">
        <v>106</v>
      </c>
      <c r="K391" s="14">
        <v>108</v>
      </c>
      <c r="L391" s="14"/>
      <c r="M391" s="14"/>
      <c r="N391" s="14"/>
      <c r="O391" s="14">
        <f t="shared" ref="O391:O457" si="298">I391+L391</f>
        <v>104.8</v>
      </c>
      <c r="P391" s="14">
        <f t="shared" ref="P391:P457" si="299">J391+M391</f>
        <v>106</v>
      </c>
      <c r="Q391" s="14">
        <f t="shared" ref="Q391:Q457" si="300">K391+N391</f>
        <v>108</v>
      </c>
    </row>
    <row r="392" spans="1:17" x14ac:dyDescent="0.2">
      <c r="A392" s="65" t="s">
        <v>168</v>
      </c>
      <c r="B392" s="67">
        <v>78</v>
      </c>
      <c r="C392" s="60">
        <v>703</v>
      </c>
      <c r="D392" s="11" t="s">
        <v>145</v>
      </c>
      <c r="E392" s="12" t="s">
        <v>3</v>
      </c>
      <c r="F392" s="11" t="s">
        <v>2</v>
      </c>
      <c r="G392" s="68" t="s">
        <v>167</v>
      </c>
      <c r="H392" s="10" t="s">
        <v>7</v>
      </c>
      <c r="I392" s="14">
        <f>I393</f>
        <v>150</v>
      </c>
      <c r="J392" s="14">
        <f t="shared" ref="J392:K392" si="301">J393</f>
        <v>150</v>
      </c>
      <c r="K392" s="14">
        <f t="shared" si="301"/>
        <v>150</v>
      </c>
      <c r="L392" s="14"/>
      <c r="M392" s="14"/>
      <c r="N392" s="14"/>
      <c r="O392" s="14">
        <f t="shared" si="298"/>
        <v>150</v>
      </c>
      <c r="P392" s="14">
        <f t="shared" si="299"/>
        <v>150</v>
      </c>
      <c r="Q392" s="14">
        <f t="shared" si="300"/>
        <v>150</v>
      </c>
    </row>
    <row r="393" spans="1:17" ht="22.5" x14ac:dyDescent="0.2">
      <c r="A393" s="65" t="s">
        <v>77</v>
      </c>
      <c r="B393" s="67">
        <v>78</v>
      </c>
      <c r="C393" s="60">
        <v>703</v>
      </c>
      <c r="D393" s="11" t="s">
        <v>145</v>
      </c>
      <c r="E393" s="12" t="s">
        <v>3</v>
      </c>
      <c r="F393" s="11" t="s">
        <v>2</v>
      </c>
      <c r="G393" s="68" t="s">
        <v>167</v>
      </c>
      <c r="H393" s="10">
        <v>600</v>
      </c>
      <c r="I393" s="14">
        <f>I394</f>
        <v>150</v>
      </c>
      <c r="J393" s="14">
        <f t="shared" ref="J393:K393" si="302">J394</f>
        <v>150</v>
      </c>
      <c r="K393" s="14">
        <f t="shared" si="302"/>
        <v>150</v>
      </c>
      <c r="L393" s="14"/>
      <c r="M393" s="14"/>
      <c r="N393" s="14"/>
      <c r="O393" s="14">
        <f t="shared" si="298"/>
        <v>150</v>
      </c>
      <c r="P393" s="14">
        <f t="shared" si="299"/>
        <v>150</v>
      </c>
      <c r="Q393" s="14">
        <f t="shared" si="300"/>
        <v>150</v>
      </c>
    </row>
    <row r="394" spans="1:17" ht="19.149999999999999" customHeight="1" x14ac:dyDescent="0.2">
      <c r="A394" s="65" t="s">
        <v>146</v>
      </c>
      <c r="B394" s="67">
        <v>78</v>
      </c>
      <c r="C394" s="60">
        <v>703</v>
      </c>
      <c r="D394" s="11" t="s">
        <v>145</v>
      </c>
      <c r="E394" s="12" t="s">
        <v>3</v>
      </c>
      <c r="F394" s="11" t="s">
        <v>2</v>
      </c>
      <c r="G394" s="68" t="s">
        <v>167</v>
      </c>
      <c r="H394" s="10">
        <v>610</v>
      </c>
      <c r="I394" s="14">
        <v>150</v>
      </c>
      <c r="J394" s="14">
        <v>150</v>
      </c>
      <c r="K394" s="14">
        <v>150</v>
      </c>
      <c r="L394" s="14"/>
      <c r="M394" s="14"/>
      <c r="N394" s="14"/>
      <c r="O394" s="14">
        <f t="shared" si="298"/>
        <v>150</v>
      </c>
      <c r="P394" s="14">
        <f t="shared" si="299"/>
        <v>150</v>
      </c>
      <c r="Q394" s="14">
        <f t="shared" si="300"/>
        <v>150</v>
      </c>
    </row>
    <row r="395" spans="1:17" ht="46.15" customHeight="1" x14ac:dyDescent="0.2">
      <c r="A395" s="65" t="s">
        <v>166</v>
      </c>
      <c r="B395" s="67">
        <v>78</v>
      </c>
      <c r="C395" s="60">
        <v>703</v>
      </c>
      <c r="D395" s="11" t="s">
        <v>145</v>
      </c>
      <c r="E395" s="12" t="s">
        <v>3</v>
      </c>
      <c r="F395" s="11" t="s">
        <v>2</v>
      </c>
      <c r="G395" s="68" t="s">
        <v>165</v>
      </c>
      <c r="H395" s="10" t="s">
        <v>7</v>
      </c>
      <c r="I395" s="14">
        <f>I396</f>
        <v>10099</v>
      </c>
      <c r="J395" s="14">
        <f t="shared" ref="J395:K395" si="303">J396</f>
        <v>10297</v>
      </c>
      <c r="K395" s="14">
        <f t="shared" si="303"/>
        <v>11846.5</v>
      </c>
      <c r="L395" s="14"/>
      <c r="M395" s="14"/>
      <c r="N395" s="14"/>
      <c r="O395" s="14">
        <f t="shared" si="298"/>
        <v>10099</v>
      </c>
      <c r="P395" s="14">
        <f t="shared" si="299"/>
        <v>10297</v>
      </c>
      <c r="Q395" s="14">
        <f t="shared" si="300"/>
        <v>11846.5</v>
      </c>
    </row>
    <row r="396" spans="1:17" ht="22.5" customHeight="1" x14ac:dyDescent="0.2">
      <c r="A396" s="65" t="s">
        <v>77</v>
      </c>
      <c r="B396" s="67">
        <v>78</v>
      </c>
      <c r="C396" s="60">
        <v>703</v>
      </c>
      <c r="D396" s="11" t="s">
        <v>145</v>
      </c>
      <c r="E396" s="12" t="s">
        <v>3</v>
      </c>
      <c r="F396" s="11" t="s">
        <v>2</v>
      </c>
      <c r="G396" s="68" t="s">
        <v>165</v>
      </c>
      <c r="H396" s="10">
        <v>600</v>
      </c>
      <c r="I396" s="14">
        <f>I397</f>
        <v>10099</v>
      </c>
      <c r="J396" s="14">
        <f t="shared" ref="J396:K396" si="304">J397</f>
        <v>10297</v>
      </c>
      <c r="K396" s="14">
        <f t="shared" si="304"/>
        <v>11846.5</v>
      </c>
      <c r="L396" s="14"/>
      <c r="M396" s="14"/>
      <c r="N396" s="14"/>
      <c r="O396" s="14">
        <f t="shared" si="298"/>
        <v>10099</v>
      </c>
      <c r="P396" s="14">
        <f t="shared" si="299"/>
        <v>10297</v>
      </c>
      <c r="Q396" s="14">
        <f t="shared" si="300"/>
        <v>11846.5</v>
      </c>
    </row>
    <row r="397" spans="1:17" x14ac:dyDescent="0.2">
      <c r="A397" s="65" t="s">
        <v>146</v>
      </c>
      <c r="B397" s="67">
        <v>78</v>
      </c>
      <c r="C397" s="60">
        <v>703</v>
      </c>
      <c r="D397" s="11" t="s">
        <v>145</v>
      </c>
      <c r="E397" s="12" t="s">
        <v>3</v>
      </c>
      <c r="F397" s="11" t="s">
        <v>2</v>
      </c>
      <c r="G397" s="68" t="s">
        <v>165</v>
      </c>
      <c r="H397" s="10">
        <v>610</v>
      </c>
      <c r="I397" s="14">
        <v>10099</v>
      </c>
      <c r="J397" s="14">
        <v>10297</v>
      </c>
      <c r="K397" s="14">
        <v>11846.5</v>
      </c>
      <c r="L397" s="14"/>
      <c r="M397" s="14"/>
      <c r="N397" s="14"/>
      <c r="O397" s="14">
        <f t="shared" si="298"/>
        <v>10099</v>
      </c>
      <c r="P397" s="14">
        <f t="shared" si="299"/>
        <v>10297</v>
      </c>
      <c r="Q397" s="14">
        <f t="shared" si="300"/>
        <v>11846.5</v>
      </c>
    </row>
    <row r="398" spans="1:17" x14ac:dyDescent="0.2">
      <c r="A398" s="65" t="s">
        <v>60</v>
      </c>
      <c r="B398" s="67">
        <v>78</v>
      </c>
      <c r="C398" s="60">
        <v>707</v>
      </c>
      <c r="D398" s="11" t="s">
        <v>7</v>
      </c>
      <c r="E398" s="12" t="s">
        <v>7</v>
      </c>
      <c r="F398" s="11" t="s">
        <v>7</v>
      </c>
      <c r="G398" s="68" t="s">
        <v>7</v>
      </c>
      <c r="H398" s="10" t="s">
        <v>7</v>
      </c>
      <c r="I398" s="14">
        <f>I399</f>
        <v>2446.3497499999999</v>
      </c>
      <c r="J398" s="14">
        <f t="shared" ref="J398:K399" si="305">J399</f>
        <v>2471.8031000000001</v>
      </c>
      <c r="K398" s="14">
        <f t="shared" si="305"/>
        <v>2497.2564499999999</v>
      </c>
      <c r="L398" s="14"/>
      <c r="M398" s="14"/>
      <c r="N398" s="14"/>
      <c r="O398" s="14">
        <f t="shared" si="298"/>
        <v>2446.3497499999999</v>
      </c>
      <c r="P398" s="14">
        <f t="shared" si="299"/>
        <v>2471.8031000000001</v>
      </c>
      <c r="Q398" s="14">
        <f t="shared" si="300"/>
        <v>2497.2564499999999</v>
      </c>
    </row>
    <row r="399" spans="1:17" ht="35.65" customHeight="1" x14ac:dyDescent="0.2">
      <c r="A399" s="86" t="s">
        <v>270</v>
      </c>
      <c r="B399" s="67">
        <v>78</v>
      </c>
      <c r="C399" s="60">
        <v>707</v>
      </c>
      <c r="D399" s="11" t="s">
        <v>145</v>
      </c>
      <c r="E399" s="12" t="s">
        <v>3</v>
      </c>
      <c r="F399" s="11" t="s">
        <v>2</v>
      </c>
      <c r="G399" s="68" t="s">
        <v>9</v>
      </c>
      <c r="H399" s="10" t="s">
        <v>7</v>
      </c>
      <c r="I399" s="14">
        <f>I400</f>
        <v>2446.3497499999999</v>
      </c>
      <c r="J399" s="14">
        <f t="shared" si="305"/>
        <v>2471.8031000000001</v>
      </c>
      <c r="K399" s="14">
        <f t="shared" si="305"/>
        <v>2497.2564499999999</v>
      </c>
      <c r="L399" s="14"/>
      <c r="M399" s="14"/>
      <c r="N399" s="14"/>
      <c r="O399" s="14">
        <f t="shared" si="298"/>
        <v>2446.3497499999999</v>
      </c>
      <c r="P399" s="14">
        <f t="shared" si="299"/>
        <v>2471.8031000000001</v>
      </c>
      <c r="Q399" s="14">
        <f t="shared" si="300"/>
        <v>2497.2564499999999</v>
      </c>
    </row>
    <row r="400" spans="1:17" ht="48" customHeight="1" x14ac:dyDescent="0.2">
      <c r="A400" s="65" t="s">
        <v>323</v>
      </c>
      <c r="B400" s="67">
        <v>78</v>
      </c>
      <c r="C400" s="60">
        <v>707</v>
      </c>
      <c r="D400" s="11" t="s">
        <v>145</v>
      </c>
      <c r="E400" s="12" t="s">
        <v>3</v>
      </c>
      <c r="F400" s="11" t="s">
        <v>2</v>
      </c>
      <c r="G400" s="68" t="s">
        <v>163</v>
      </c>
      <c r="H400" s="10" t="s">
        <v>7</v>
      </c>
      <c r="I400" s="14">
        <f>I401</f>
        <v>2446.3497499999999</v>
      </c>
      <c r="J400" s="14">
        <f t="shared" ref="J400:K400" si="306">J401</f>
        <v>2471.8031000000001</v>
      </c>
      <c r="K400" s="14">
        <f t="shared" si="306"/>
        <v>2497.2564499999999</v>
      </c>
      <c r="L400" s="14"/>
      <c r="M400" s="14"/>
      <c r="N400" s="14"/>
      <c r="O400" s="14">
        <f t="shared" si="298"/>
        <v>2446.3497499999999</v>
      </c>
      <c r="P400" s="14">
        <f t="shared" si="299"/>
        <v>2471.8031000000001</v>
      </c>
      <c r="Q400" s="14">
        <f t="shared" si="300"/>
        <v>2497.2564499999999</v>
      </c>
    </row>
    <row r="401" spans="1:17" ht="30" customHeight="1" x14ac:dyDescent="0.2">
      <c r="A401" s="65" t="s">
        <v>77</v>
      </c>
      <c r="B401" s="67">
        <v>78</v>
      </c>
      <c r="C401" s="60">
        <v>707</v>
      </c>
      <c r="D401" s="11" t="s">
        <v>145</v>
      </c>
      <c r="E401" s="12" t="s">
        <v>3</v>
      </c>
      <c r="F401" s="11" t="s">
        <v>2</v>
      </c>
      <c r="G401" s="68" t="s">
        <v>163</v>
      </c>
      <c r="H401" s="10">
        <v>600</v>
      </c>
      <c r="I401" s="14">
        <f>I402</f>
        <v>2446.3497499999999</v>
      </c>
      <c r="J401" s="14">
        <f t="shared" ref="J401:K401" si="307">J402</f>
        <v>2471.8031000000001</v>
      </c>
      <c r="K401" s="14">
        <f t="shared" si="307"/>
        <v>2497.2564499999999</v>
      </c>
      <c r="L401" s="14"/>
      <c r="M401" s="14"/>
      <c r="N401" s="14"/>
      <c r="O401" s="14">
        <f t="shared" si="298"/>
        <v>2446.3497499999999</v>
      </c>
      <c r="P401" s="14">
        <f t="shared" si="299"/>
        <v>2471.8031000000001</v>
      </c>
      <c r="Q401" s="14">
        <f t="shared" si="300"/>
        <v>2497.2564499999999</v>
      </c>
    </row>
    <row r="402" spans="1:17" x14ac:dyDescent="0.2">
      <c r="A402" s="65" t="s">
        <v>146</v>
      </c>
      <c r="B402" s="67">
        <v>78</v>
      </c>
      <c r="C402" s="60">
        <v>707</v>
      </c>
      <c r="D402" s="11" t="s">
        <v>145</v>
      </c>
      <c r="E402" s="12" t="s">
        <v>3</v>
      </c>
      <c r="F402" s="11" t="s">
        <v>2</v>
      </c>
      <c r="G402" s="68" t="s">
        <v>163</v>
      </c>
      <c r="H402" s="10">
        <v>610</v>
      </c>
      <c r="I402" s="14">
        <v>2446.3497499999999</v>
      </c>
      <c r="J402" s="14">
        <v>2471.8031000000001</v>
      </c>
      <c r="K402" s="14">
        <v>2497.2564499999999</v>
      </c>
      <c r="L402" s="14"/>
      <c r="M402" s="14"/>
      <c r="N402" s="14"/>
      <c r="O402" s="14">
        <f t="shared" si="298"/>
        <v>2446.3497499999999</v>
      </c>
      <c r="P402" s="14">
        <f t="shared" si="299"/>
        <v>2471.8031000000001</v>
      </c>
      <c r="Q402" s="14">
        <f t="shared" si="300"/>
        <v>2497.2564499999999</v>
      </c>
    </row>
    <row r="403" spans="1:17" ht="20.65" customHeight="1" x14ac:dyDescent="0.2">
      <c r="A403" s="65" t="s">
        <v>162</v>
      </c>
      <c r="B403" s="67">
        <v>78</v>
      </c>
      <c r="C403" s="60">
        <v>709</v>
      </c>
      <c r="D403" s="11" t="s">
        <v>7</v>
      </c>
      <c r="E403" s="12" t="s">
        <v>7</v>
      </c>
      <c r="F403" s="11" t="s">
        <v>7</v>
      </c>
      <c r="G403" s="68" t="s">
        <v>7</v>
      </c>
      <c r="H403" s="10" t="s">
        <v>7</v>
      </c>
      <c r="I403" s="14">
        <f>I404+I409+I413+I434</f>
        <v>15190.8</v>
      </c>
      <c r="J403" s="14">
        <f>J404+J409+J413+J434</f>
        <v>15321.900000000001</v>
      </c>
      <c r="K403" s="14">
        <f>K404+K409+K413+K434</f>
        <v>15851.099999999999</v>
      </c>
      <c r="L403" s="14"/>
      <c r="M403" s="14"/>
      <c r="N403" s="14"/>
      <c r="O403" s="14">
        <f t="shared" si="298"/>
        <v>15190.8</v>
      </c>
      <c r="P403" s="14">
        <f t="shared" si="299"/>
        <v>15321.900000000001</v>
      </c>
      <c r="Q403" s="14">
        <f t="shared" si="300"/>
        <v>15851.099999999999</v>
      </c>
    </row>
    <row r="404" spans="1:17" ht="38.1" customHeight="1" x14ac:dyDescent="0.2">
      <c r="A404" s="86" t="s">
        <v>269</v>
      </c>
      <c r="B404" s="67">
        <v>78</v>
      </c>
      <c r="C404" s="60">
        <v>709</v>
      </c>
      <c r="D404" s="11">
        <v>2</v>
      </c>
      <c r="E404" s="12">
        <v>0</v>
      </c>
      <c r="F404" s="11">
        <v>0</v>
      </c>
      <c r="G404" s="68">
        <v>0</v>
      </c>
      <c r="H404" s="10"/>
      <c r="I404" s="14">
        <f>I405</f>
        <v>300</v>
      </c>
      <c r="J404" s="14">
        <f t="shared" ref="J404:K404" si="308">J405</f>
        <v>300</v>
      </c>
      <c r="K404" s="14">
        <f t="shared" si="308"/>
        <v>300</v>
      </c>
      <c r="L404" s="14"/>
      <c r="M404" s="14"/>
      <c r="N404" s="14"/>
      <c r="O404" s="14">
        <f t="shared" si="298"/>
        <v>300</v>
      </c>
      <c r="P404" s="14">
        <f t="shared" si="299"/>
        <v>300</v>
      </c>
      <c r="Q404" s="14">
        <f t="shared" si="300"/>
        <v>300</v>
      </c>
    </row>
    <row r="405" spans="1:17" ht="30.6" customHeight="1" x14ac:dyDescent="0.2">
      <c r="A405" s="86" t="s">
        <v>310</v>
      </c>
      <c r="B405" s="67">
        <v>78</v>
      </c>
      <c r="C405" s="60">
        <v>709</v>
      </c>
      <c r="D405" s="11">
        <v>2</v>
      </c>
      <c r="E405" s="12">
        <v>5</v>
      </c>
      <c r="F405" s="11">
        <v>0</v>
      </c>
      <c r="G405" s="68">
        <v>0</v>
      </c>
      <c r="H405" s="10"/>
      <c r="I405" s="14">
        <f>I406</f>
        <v>300</v>
      </c>
      <c r="J405" s="14">
        <f t="shared" ref="J405:K406" si="309">J406</f>
        <v>300</v>
      </c>
      <c r="K405" s="14">
        <f t="shared" si="309"/>
        <v>300</v>
      </c>
      <c r="L405" s="14"/>
      <c r="M405" s="14"/>
      <c r="N405" s="14"/>
      <c r="O405" s="14">
        <f t="shared" si="298"/>
        <v>300</v>
      </c>
      <c r="P405" s="14">
        <f t="shared" si="299"/>
        <v>300</v>
      </c>
      <c r="Q405" s="14">
        <f t="shared" si="300"/>
        <v>300</v>
      </c>
    </row>
    <row r="406" spans="1:17" ht="22.5" x14ac:dyDescent="0.2">
      <c r="A406" s="65" t="s">
        <v>161</v>
      </c>
      <c r="B406" s="67">
        <v>78</v>
      </c>
      <c r="C406" s="60">
        <v>709</v>
      </c>
      <c r="D406" s="11">
        <v>2</v>
      </c>
      <c r="E406" s="12">
        <v>5</v>
      </c>
      <c r="F406" s="11">
        <v>0</v>
      </c>
      <c r="G406" s="68">
        <v>80690</v>
      </c>
      <c r="H406" s="10"/>
      <c r="I406" s="14">
        <f>I407</f>
        <v>300</v>
      </c>
      <c r="J406" s="14">
        <f t="shared" si="309"/>
        <v>300</v>
      </c>
      <c r="K406" s="14">
        <f t="shared" si="309"/>
        <v>300</v>
      </c>
      <c r="L406" s="14"/>
      <c r="M406" s="14"/>
      <c r="N406" s="14"/>
      <c r="O406" s="14">
        <f t="shared" si="298"/>
        <v>300</v>
      </c>
      <c r="P406" s="14">
        <f t="shared" si="299"/>
        <v>300</v>
      </c>
      <c r="Q406" s="14">
        <f t="shared" si="300"/>
        <v>300</v>
      </c>
    </row>
    <row r="407" spans="1:17" ht="22.5" x14ac:dyDescent="0.2">
      <c r="A407" s="65" t="s">
        <v>77</v>
      </c>
      <c r="B407" s="67">
        <v>78</v>
      </c>
      <c r="C407" s="60">
        <v>709</v>
      </c>
      <c r="D407" s="11">
        <v>2</v>
      </c>
      <c r="E407" s="12">
        <v>5</v>
      </c>
      <c r="F407" s="11">
        <v>0</v>
      </c>
      <c r="G407" s="68">
        <v>80690</v>
      </c>
      <c r="H407" s="10">
        <v>600</v>
      </c>
      <c r="I407" s="14">
        <f>I408</f>
        <v>300</v>
      </c>
      <c r="J407" s="14">
        <f t="shared" ref="J407:K407" si="310">J408</f>
        <v>300</v>
      </c>
      <c r="K407" s="14">
        <f t="shared" si="310"/>
        <v>300</v>
      </c>
      <c r="L407" s="14"/>
      <c r="M407" s="14"/>
      <c r="N407" s="14"/>
      <c r="O407" s="14">
        <f t="shared" si="298"/>
        <v>300</v>
      </c>
      <c r="P407" s="14">
        <f t="shared" si="299"/>
        <v>300</v>
      </c>
      <c r="Q407" s="14">
        <f t="shared" si="300"/>
        <v>300</v>
      </c>
    </row>
    <row r="408" spans="1:17" x14ac:dyDescent="0.2">
      <c r="A408" s="65" t="s">
        <v>146</v>
      </c>
      <c r="B408" s="67">
        <v>78</v>
      </c>
      <c r="C408" s="60">
        <v>709</v>
      </c>
      <c r="D408" s="11">
        <v>2</v>
      </c>
      <c r="E408" s="12">
        <v>5</v>
      </c>
      <c r="F408" s="11">
        <v>0</v>
      </c>
      <c r="G408" s="68">
        <v>80690</v>
      </c>
      <c r="H408" s="10">
        <v>610</v>
      </c>
      <c r="I408" s="14">
        <v>300</v>
      </c>
      <c r="J408" s="14">
        <v>300</v>
      </c>
      <c r="K408" s="14">
        <v>300</v>
      </c>
      <c r="L408" s="14"/>
      <c r="M408" s="14"/>
      <c r="N408" s="14"/>
      <c r="O408" s="14">
        <f t="shared" si="298"/>
        <v>300</v>
      </c>
      <c r="P408" s="14">
        <f t="shared" si="299"/>
        <v>300</v>
      </c>
      <c r="Q408" s="14">
        <f t="shared" si="300"/>
        <v>300</v>
      </c>
    </row>
    <row r="409" spans="1:17" ht="50.1" customHeight="1" x14ac:dyDescent="0.2">
      <c r="A409" s="86" t="s">
        <v>271</v>
      </c>
      <c r="B409" s="67">
        <v>78</v>
      </c>
      <c r="C409" s="60">
        <v>709</v>
      </c>
      <c r="D409" s="11">
        <v>3</v>
      </c>
      <c r="E409" s="12" t="s">
        <v>3</v>
      </c>
      <c r="F409" s="11" t="s">
        <v>2</v>
      </c>
      <c r="G409" s="68" t="s">
        <v>9</v>
      </c>
      <c r="H409" s="10" t="s">
        <v>7</v>
      </c>
      <c r="I409" s="14">
        <f>I410</f>
        <v>173</v>
      </c>
      <c r="J409" s="14">
        <f t="shared" ref="J409:K409" si="311">J410</f>
        <v>173</v>
      </c>
      <c r="K409" s="14">
        <f t="shared" si="311"/>
        <v>173</v>
      </c>
      <c r="L409" s="14"/>
      <c r="M409" s="14"/>
      <c r="N409" s="14"/>
      <c r="O409" s="14">
        <f t="shared" si="298"/>
        <v>173</v>
      </c>
      <c r="P409" s="14">
        <f t="shared" si="299"/>
        <v>173</v>
      </c>
      <c r="Q409" s="14">
        <f t="shared" si="300"/>
        <v>173</v>
      </c>
    </row>
    <row r="410" spans="1:17" x14ac:dyDescent="0.2">
      <c r="A410" s="65" t="s">
        <v>153</v>
      </c>
      <c r="B410" s="67">
        <v>78</v>
      </c>
      <c r="C410" s="60">
        <v>709</v>
      </c>
      <c r="D410" s="11">
        <v>3</v>
      </c>
      <c r="E410" s="12">
        <v>0</v>
      </c>
      <c r="F410" s="11" t="s">
        <v>2</v>
      </c>
      <c r="G410" s="68" t="s">
        <v>152</v>
      </c>
      <c r="H410" s="10" t="s">
        <v>7</v>
      </c>
      <c r="I410" s="14">
        <f>I411</f>
        <v>173</v>
      </c>
      <c r="J410" s="14">
        <f t="shared" ref="J410:K411" si="312">J411</f>
        <v>173</v>
      </c>
      <c r="K410" s="14">
        <f t="shared" si="312"/>
        <v>173</v>
      </c>
      <c r="L410" s="14"/>
      <c r="M410" s="14"/>
      <c r="N410" s="14"/>
      <c r="O410" s="14">
        <f t="shared" si="298"/>
        <v>173</v>
      </c>
      <c r="P410" s="14">
        <f t="shared" si="299"/>
        <v>173</v>
      </c>
      <c r="Q410" s="14">
        <f t="shared" si="300"/>
        <v>173</v>
      </c>
    </row>
    <row r="411" spans="1:17" ht="22.5" x14ac:dyDescent="0.2">
      <c r="A411" s="65" t="s">
        <v>77</v>
      </c>
      <c r="B411" s="67">
        <v>78</v>
      </c>
      <c r="C411" s="60">
        <v>709</v>
      </c>
      <c r="D411" s="11">
        <v>3</v>
      </c>
      <c r="E411" s="12">
        <v>0</v>
      </c>
      <c r="F411" s="11" t="s">
        <v>2</v>
      </c>
      <c r="G411" s="68" t="s">
        <v>152</v>
      </c>
      <c r="H411" s="10">
        <v>600</v>
      </c>
      <c r="I411" s="14">
        <f>I412</f>
        <v>173</v>
      </c>
      <c r="J411" s="14">
        <f t="shared" si="312"/>
        <v>173</v>
      </c>
      <c r="K411" s="14">
        <f t="shared" si="312"/>
        <v>173</v>
      </c>
      <c r="L411" s="14"/>
      <c r="M411" s="14"/>
      <c r="N411" s="14"/>
      <c r="O411" s="14">
        <f t="shared" si="298"/>
        <v>173</v>
      </c>
      <c r="P411" s="14">
        <f t="shared" si="299"/>
        <v>173</v>
      </c>
      <c r="Q411" s="14">
        <f t="shared" si="300"/>
        <v>173</v>
      </c>
    </row>
    <row r="412" spans="1:17" ht="17.100000000000001" customHeight="1" x14ac:dyDescent="0.2">
      <c r="A412" s="65" t="s">
        <v>146</v>
      </c>
      <c r="B412" s="67">
        <v>78</v>
      </c>
      <c r="C412" s="60">
        <v>709</v>
      </c>
      <c r="D412" s="11">
        <v>3</v>
      </c>
      <c r="E412" s="12">
        <v>0</v>
      </c>
      <c r="F412" s="11" t="s">
        <v>2</v>
      </c>
      <c r="G412" s="68" t="s">
        <v>152</v>
      </c>
      <c r="H412" s="10">
        <v>610</v>
      </c>
      <c r="I412" s="14">
        <v>173</v>
      </c>
      <c r="J412" s="14">
        <v>173</v>
      </c>
      <c r="K412" s="14">
        <v>173</v>
      </c>
      <c r="L412" s="14"/>
      <c r="M412" s="14"/>
      <c r="N412" s="14"/>
      <c r="O412" s="14">
        <f t="shared" si="298"/>
        <v>173</v>
      </c>
      <c r="P412" s="14">
        <f t="shared" si="299"/>
        <v>173</v>
      </c>
      <c r="Q412" s="14">
        <f t="shared" si="300"/>
        <v>173</v>
      </c>
    </row>
    <row r="413" spans="1:17" ht="33.75" x14ac:dyDescent="0.2">
      <c r="A413" s="86" t="s">
        <v>270</v>
      </c>
      <c r="B413" s="67">
        <v>78</v>
      </c>
      <c r="C413" s="60">
        <v>709</v>
      </c>
      <c r="D413" s="11">
        <v>4</v>
      </c>
      <c r="E413" s="12" t="s">
        <v>3</v>
      </c>
      <c r="F413" s="11" t="s">
        <v>2</v>
      </c>
      <c r="G413" s="68" t="s">
        <v>9</v>
      </c>
      <c r="H413" s="10" t="s">
        <v>7</v>
      </c>
      <c r="I413" s="14">
        <f>I414+I421+I428+I431</f>
        <v>14687.8</v>
      </c>
      <c r="J413" s="14">
        <f t="shared" ref="J413:K413" si="313">J414+J421+J428+J431</f>
        <v>14818.900000000001</v>
      </c>
      <c r="K413" s="14">
        <f t="shared" si="313"/>
        <v>15348.099999999999</v>
      </c>
      <c r="L413" s="14"/>
      <c r="M413" s="14"/>
      <c r="N413" s="14"/>
      <c r="O413" s="14">
        <f t="shared" si="298"/>
        <v>14687.8</v>
      </c>
      <c r="P413" s="14">
        <f t="shared" si="299"/>
        <v>14818.900000000001</v>
      </c>
      <c r="Q413" s="14">
        <f t="shared" si="300"/>
        <v>15348.099999999999</v>
      </c>
    </row>
    <row r="414" spans="1:17" ht="22.5" x14ac:dyDescent="0.2">
      <c r="A414" s="65" t="s">
        <v>158</v>
      </c>
      <c r="B414" s="67">
        <v>78</v>
      </c>
      <c r="C414" s="60">
        <v>709</v>
      </c>
      <c r="D414" s="11" t="s">
        <v>145</v>
      </c>
      <c r="E414" s="12" t="s">
        <v>3</v>
      </c>
      <c r="F414" s="11" t="s">
        <v>2</v>
      </c>
      <c r="G414" s="68" t="s">
        <v>11</v>
      </c>
      <c r="H414" s="10" t="s">
        <v>7</v>
      </c>
      <c r="I414" s="14">
        <f>I415+I417+I419</f>
        <v>4481.6999999999989</v>
      </c>
      <c r="J414" s="14">
        <f t="shared" ref="J414:K414" si="314">J415+J417+J419</f>
        <v>4523.5999999999995</v>
      </c>
      <c r="K414" s="14">
        <f t="shared" si="314"/>
        <v>4692.5999999999995</v>
      </c>
      <c r="L414" s="14"/>
      <c r="M414" s="14"/>
      <c r="N414" s="14"/>
      <c r="O414" s="14">
        <f t="shared" si="298"/>
        <v>4481.6999999999989</v>
      </c>
      <c r="P414" s="14">
        <f t="shared" si="299"/>
        <v>4523.5999999999995</v>
      </c>
      <c r="Q414" s="14">
        <f t="shared" si="300"/>
        <v>4692.5999999999995</v>
      </c>
    </row>
    <row r="415" spans="1:17" ht="45" x14ac:dyDescent="0.2">
      <c r="A415" s="65" t="s">
        <v>6</v>
      </c>
      <c r="B415" s="67">
        <v>78</v>
      </c>
      <c r="C415" s="60">
        <v>709</v>
      </c>
      <c r="D415" s="11" t="s">
        <v>145</v>
      </c>
      <c r="E415" s="12" t="s">
        <v>3</v>
      </c>
      <c r="F415" s="11" t="s">
        <v>2</v>
      </c>
      <c r="G415" s="68" t="s">
        <v>11</v>
      </c>
      <c r="H415" s="10">
        <v>100</v>
      </c>
      <c r="I415" s="14">
        <f>I416</f>
        <v>4419.2999999999993</v>
      </c>
      <c r="J415" s="14">
        <f t="shared" ref="J415:K415" si="315">J416</f>
        <v>4461.2</v>
      </c>
      <c r="K415" s="14">
        <f t="shared" si="315"/>
        <v>4630.2</v>
      </c>
      <c r="L415" s="14"/>
      <c r="M415" s="14"/>
      <c r="N415" s="14"/>
      <c r="O415" s="14">
        <f t="shared" si="298"/>
        <v>4419.2999999999993</v>
      </c>
      <c r="P415" s="14">
        <f t="shared" si="299"/>
        <v>4461.2</v>
      </c>
      <c r="Q415" s="14">
        <f t="shared" si="300"/>
        <v>4630.2</v>
      </c>
    </row>
    <row r="416" spans="1:17" ht="22.5" x14ac:dyDescent="0.2">
      <c r="A416" s="65" t="s">
        <v>5</v>
      </c>
      <c r="B416" s="67">
        <v>78</v>
      </c>
      <c r="C416" s="60">
        <v>709</v>
      </c>
      <c r="D416" s="11" t="s">
        <v>145</v>
      </c>
      <c r="E416" s="12" t="s">
        <v>3</v>
      </c>
      <c r="F416" s="11" t="s">
        <v>2</v>
      </c>
      <c r="G416" s="68" t="s">
        <v>11</v>
      </c>
      <c r="H416" s="10">
        <v>120</v>
      </c>
      <c r="I416" s="14">
        <f>4184.4+234.9</f>
        <v>4419.2999999999993</v>
      </c>
      <c r="J416" s="14">
        <v>4461.2</v>
      </c>
      <c r="K416" s="14">
        <v>4630.2</v>
      </c>
      <c r="L416" s="14"/>
      <c r="M416" s="14"/>
      <c r="N416" s="14"/>
      <c r="O416" s="14">
        <f t="shared" si="298"/>
        <v>4419.2999999999993</v>
      </c>
      <c r="P416" s="14">
        <f t="shared" si="299"/>
        <v>4461.2</v>
      </c>
      <c r="Q416" s="14">
        <f t="shared" si="300"/>
        <v>4630.2</v>
      </c>
    </row>
    <row r="417" spans="1:17" ht="22.5" x14ac:dyDescent="0.2">
      <c r="A417" s="65" t="s">
        <v>14</v>
      </c>
      <c r="B417" s="67">
        <v>78</v>
      </c>
      <c r="C417" s="60">
        <v>709</v>
      </c>
      <c r="D417" s="11" t="s">
        <v>145</v>
      </c>
      <c r="E417" s="12" t="s">
        <v>3</v>
      </c>
      <c r="F417" s="11" t="s">
        <v>2</v>
      </c>
      <c r="G417" s="68" t="s">
        <v>11</v>
      </c>
      <c r="H417" s="10">
        <v>200</v>
      </c>
      <c r="I417" s="14">
        <f>I418</f>
        <v>61.9</v>
      </c>
      <c r="J417" s="14">
        <f t="shared" ref="J417:K417" si="316">J418</f>
        <v>61.9</v>
      </c>
      <c r="K417" s="14">
        <f t="shared" si="316"/>
        <v>61.9</v>
      </c>
      <c r="L417" s="14"/>
      <c r="M417" s="14"/>
      <c r="N417" s="14"/>
      <c r="O417" s="14">
        <f t="shared" si="298"/>
        <v>61.9</v>
      </c>
      <c r="P417" s="14">
        <f t="shared" si="299"/>
        <v>61.9</v>
      </c>
      <c r="Q417" s="14">
        <f t="shared" si="300"/>
        <v>61.9</v>
      </c>
    </row>
    <row r="418" spans="1:17" ht="22.5" x14ac:dyDescent="0.2">
      <c r="A418" s="65" t="s">
        <v>13</v>
      </c>
      <c r="B418" s="67">
        <v>78</v>
      </c>
      <c r="C418" s="60">
        <v>709</v>
      </c>
      <c r="D418" s="11" t="s">
        <v>145</v>
      </c>
      <c r="E418" s="12" t="s">
        <v>3</v>
      </c>
      <c r="F418" s="11" t="s">
        <v>2</v>
      </c>
      <c r="G418" s="68" t="s">
        <v>11</v>
      </c>
      <c r="H418" s="10">
        <v>240</v>
      </c>
      <c r="I418" s="14">
        <v>61.9</v>
      </c>
      <c r="J418" s="14">
        <v>61.9</v>
      </c>
      <c r="K418" s="14">
        <v>61.9</v>
      </c>
      <c r="L418" s="14"/>
      <c r="M418" s="14"/>
      <c r="N418" s="14"/>
      <c r="O418" s="14">
        <f t="shared" si="298"/>
        <v>61.9</v>
      </c>
      <c r="P418" s="14">
        <f t="shared" si="299"/>
        <v>61.9</v>
      </c>
      <c r="Q418" s="14">
        <f t="shared" si="300"/>
        <v>61.9</v>
      </c>
    </row>
    <row r="419" spans="1:17" x14ac:dyDescent="0.2">
      <c r="A419" s="65" t="s">
        <v>71</v>
      </c>
      <c r="B419" s="67">
        <v>78</v>
      </c>
      <c r="C419" s="60">
        <v>709</v>
      </c>
      <c r="D419" s="11" t="s">
        <v>145</v>
      </c>
      <c r="E419" s="12" t="s">
        <v>3</v>
      </c>
      <c r="F419" s="11" t="s">
        <v>2</v>
      </c>
      <c r="G419" s="68" t="s">
        <v>11</v>
      </c>
      <c r="H419" s="10">
        <v>800</v>
      </c>
      <c r="I419" s="14">
        <f>I420</f>
        <v>0.5</v>
      </c>
      <c r="J419" s="14">
        <f t="shared" ref="J419:K419" si="317">J420</f>
        <v>0.5</v>
      </c>
      <c r="K419" s="14">
        <f t="shared" si="317"/>
        <v>0.5</v>
      </c>
      <c r="L419" s="14"/>
      <c r="M419" s="14"/>
      <c r="N419" s="14"/>
      <c r="O419" s="14">
        <f t="shared" si="298"/>
        <v>0.5</v>
      </c>
      <c r="P419" s="14">
        <f t="shared" si="299"/>
        <v>0.5</v>
      </c>
      <c r="Q419" s="14">
        <f t="shared" si="300"/>
        <v>0.5</v>
      </c>
    </row>
    <row r="420" spans="1:17" x14ac:dyDescent="0.2">
      <c r="A420" s="65" t="s">
        <v>70</v>
      </c>
      <c r="B420" s="67">
        <v>78</v>
      </c>
      <c r="C420" s="60">
        <v>709</v>
      </c>
      <c r="D420" s="11" t="s">
        <v>145</v>
      </c>
      <c r="E420" s="12" t="s">
        <v>3</v>
      </c>
      <c r="F420" s="11" t="s">
        <v>2</v>
      </c>
      <c r="G420" s="68" t="s">
        <v>11</v>
      </c>
      <c r="H420" s="10">
        <v>850</v>
      </c>
      <c r="I420" s="14">
        <v>0.5</v>
      </c>
      <c r="J420" s="14">
        <v>0.5</v>
      </c>
      <c r="K420" s="14">
        <v>0.5</v>
      </c>
      <c r="L420" s="14"/>
      <c r="M420" s="14"/>
      <c r="N420" s="14"/>
      <c r="O420" s="14">
        <f t="shared" si="298"/>
        <v>0.5</v>
      </c>
      <c r="P420" s="14">
        <f t="shared" si="299"/>
        <v>0.5</v>
      </c>
      <c r="Q420" s="14">
        <f t="shared" si="300"/>
        <v>0.5</v>
      </c>
    </row>
    <row r="421" spans="1:17" ht="22.5" x14ac:dyDescent="0.2">
      <c r="A421" s="65" t="s">
        <v>73</v>
      </c>
      <c r="B421" s="67">
        <v>78</v>
      </c>
      <c r="C421" s="60">
        <v>709</v>
      </c>
      <c r="D421" s="11" t="s">
        <v>145</v>
      </c>
      <c r="E421" s="12" t="s">
        <v>3</v>
      </c>
      <c r="F421" s="11" t="s">
        <v>2</v>
      </c>
      <c r="G421" s="68" t="s">
        <v>69</v>
      </c>
      <c r="H421" s="10" t="s">
        <v>7</v>
      </c>
      <c r="I421" s="14">
        <f>I422+I424+I426</f>
        <v>9807.1</v>
      </c>
      <c r="J421" s="14">
        <f t="shared" ref="J421:K421" si="318">J422+J424+J426</f>
        <v>9896.3000000000011</v>
      </c>
      <c r="K421" s="14">
        <f t="shared" si="318"/>
        <v>10256.5</v>
      </c>
      <c r="L421" s="14"/>
      <c r="M421" s="14"/>
      <c r="N421" s="14"/>
      <c r="O421" s="14">
        <f t="shared" si="298"/>
        <v>9807.1</v>
      </c>
      <c r="P421" s="14">
        <f t="shared" si="299"/>
        <v>9896.3000000000011</v>
      </c>
      <c r="Q421" s="14">
        <f t="shared" si="300"/>
        <v>10256.5</v>
      </c>
    </row>
    <row r="422" spans="1:17" ht="45" x14ac:dyDescent="0.2">
      <c r="A422" s="65" t="s">
        <v>6</v>
      </c>
      <c r="B422" s="67">
        <v>78</v>
      </c>
      <c r="C422" s="60">
        <v>709</v>
      </c>
      <c r="D422" s="11" t="s">
        <v>145</v>
      </c>
      <c r="E422" s="12" t="s">
        <v>3</v>
      </c>
      <c r="F422" s="11" t="s">
        <v>2</v>
      </c>
      <c r="G422" s="68" t="s">
        <v>69</v>
      </c>
      <c r="H422" s="10">
        <v>100</v>
      </c>
      <c r="I422" s="14">
        <f>I423</f>
        <v>9115.4</v>
      </c>
      <c r="J422" s="14">
        <f t="shared" ref="J422:K422" si="319">J423</f>
        <v>9204.6</v>
      </c>
      <c r="K422" s="14">
        <f t="shared" si="319"/>
        <v>9564.7999999999993</v>
      </c>
      <c r="L422" s="14"/>
      <c r="M422" s="14"/>
      <c r="N422" s="14"/>
      <c r="O422" s="14">
        <f t="shared" si="298"/>
        <v>9115.4</v>
      </c>
      <c r="P422" s="14">
        <f t="shared" si="299"/>
        <v>9204.6</v>
      </c>
      <c r="Q422" s="14">
        <f t="shared" si="300"/>
        <v>9564.7999999999993</v>
      </c>
    </row>
    <row r="423" spans="1:17" x14ac:dyDescent="0.2">
      <c r="A423" s="65" t="s">
        <v>72</v>
      </c>
      <c r="B423" s="67">
        <v>78</v>
      </c>
      <c r="C423" s="60">
        <v>709</v>
      </c>
      <c r="D423" s="11" t="s">
        <v>145</v>
      </c>
      <c r="E423" s="12" t="s">
        <v>3</v>
      </c>
      <c r="F423" s="11" t="s">
        <v>2</v>
      </c>
      <c r="G423" s="68" t="s">
        <v>69</v>
      </c>
      <c r="H423" s="10">
        <v>110</v>
      </c>
      <c r="I423" s="14">
        <f>6169.7+2945.7</f>
        <v>9115.4</v>
      </c>
      <c r="J423" s="14">
        <f>2974.1+6230.5</f>
        <v>9204.6</v>
      </c>
      <c r="K423" s="14">
        <f>3088.8+6476</f>
        <v>9564.7999999999993</v>
      </c>
      <c r="L423" s="14"/>
      <c r="M423" s="14"/>
      <c r="N423" s="14"/>
      <c r="O423" s="14">
        <f t="shared" si="298"/>
        <v>9115.4</v>
      </c>
      <c r="P423" s="14">
        <f t="shared" si="299"/>
        <v>9204.6</v>
      </c>
      <c r="Q423" s="14">
        <f t="shared" si="300"/>
        <v>9564.7999999999993</v>
      </c>
    </row>
    <row r="424" spans="1:17" ht="22.5" x14ac:dyDescent="0.2">
      <c r="A424" s="65" t="s">
        <v>14</v>
      </c>
      <c r="B424" s="67">
        <v>78</v>
      </c>
      <c r="C424" s="60">
        <v>709</v>
      </c>
      <c r="D424" s="11" t="s">
        <v>145</v>
      </c>
      <c r="E424" s="12" t="s">
        <v>3</v>
      </c>
      <c r="F424" s="11" t="s">
        <v>2</v>
      </c>
      <c r="G424" s="68" t="s">
        <v>69</v>
      </c>
      <c r="H424" s="10">
        <v>200</v>
      </c>
      <c r="I424" s="14">
        <f>I425</f>
        <v>685.5</v>
      </c>
      <c r="J424" s="14">
        <f t="shared" ref="J424:K424" si="320">J425</f>
        <v>685.5</v>
      </c>
      <c r="K424" s="14">
        <f t="shared" si="320"/>
        <v>685.5</v>
      </c>
      <c r="L424" s="14"/>
      <c r="M424" s="14"/>
      <c r="N424" s="14"/>
      <c r="O424" s="14">
        <f t="shared" si="298"/>
        <v>685.5</v>
      </c>
      <c r="P424" s="14">
        <f t="shared" si="299"/>
        <v>685.5</v>
      </c>
      <c r="Q424" s="14">
        <f t="shared" si="300"/>
        <v>685.5</v>
      </c>
    </row>
    <row r="425" spans="1:17" ht="22.5" x14ac:dyDescent="0.2">
      <c r="A425" s="65" t="s">
        <v>13</v>
      </c>
      <c r="B425" s="67">
        <v>78</v>
      </c>
      <c r="C425" s="60">
        <v>709</v>
      </c>
      <c r="D425" s="11" t="s">
        <v>145</v>
      </c>
      <c r="E425" s="12" t="s">
        <v>3</v>
      </c>
      <c r="F425" s="11" t="s">
        <v>2</v>
      </c>
      <c r="G425" s="68" t="s">
        <v>69</v>
      </c>
      <c r="H425" s="10">
        <v>240</v>
      </c>
      <c r="I425" s="14">
        <v>685.5</v>
      </c>
      <c r="J425" s="14">
        <v>685.5</v>
      </c>
      <c r="K425" s="14">
        <v>685.5</v>
      </c>
      <c r="L425" s="14"/>
      <c r="M425" s="14"/>
      <c r="N425" s="14"/>
      <c r="O425" s="14">
        <f t="shared" si="298"/>
        <v>685.5</v>
      </c>
      <c r="P425" s="14">
        <f t="shared" si="299"/>
        <v>685.5</v>
      </c>
      <c r="Q425" s="14">
        <f t="shared" si="300"/>
        <v>685.5</v>
      </c>
    </row>
    <row r="426" spans="1:17" x14ac:dyDescent="0.2">
      <c r="A426" s="65" t="s">
        <v>71</v>
      </c>
      <c r="B426" s="67">
        <v>78</v>
      </c>
      <c r="C426" s="60">
        <v>709</v>
      </c>
      <c r="D426" s="11" t="s">
        <v>145</v>
      </c>
      <c r="E426" s="12" t="s">
        <v>3</v>
      </c>
      <c r="F426" s="11" t="s">
        <v>2</v>
      </c>
      <c r="G426" s="68" t="s">
        <v>69</v>
      </c>
      <c r="H426" s="10">
        <v>800</v>
      </c>
      <c r="I426" s="14">
        <f>I427</f>
        <v>6.2</v>
      </c>
      <c r="J426" s="14">
        <f t="shared" ref="J426:K426" si="321">J427</f>
        <v>6.2</v>
      </c>
      <c r="K426" s="14">
        <f t="shared" si="321"/>
        <v>6.2</v>
      </c>
      <c r="L426" s="14"/>
      <c r="M426" s="14"/>
      <c r="N426" s="14"/>
      <c r="O426" s="14">
        <f t="shared" si="298"/>
        <v>6.2</v>
      </c>
      <c r="P426" s="14">
        <f t="shared" si="299"/>
        <v>6.2</v>
      </c>
      <c r="Q426" s="14">
        <f t="shared" si="300"/>
        <v>6.2</v>
      </c>
    </row>
    <row r="427" spans="1:17" x14ac:dyDescent="0.2">
      <c r="A427" s="65" t="s">
        <v>70</v>
      </c>
      <c r="B427" s="67">
        <v>78</v>
      </c>
      <c r="C427" s="60">
        <v>709</v>
      </c>
      <c r="D427" s="11" t="s">
        <v>145</v>
      </c>
      <c r="E427" s="12" t="s">
        <v>3</v>
      </c>
      <c r="F427" s="11" t="s">
        <v>2</v>
      </c>
      <c r="G427" s="68" t="s">
        <v>69</v>
      </c>
      <c r="H427" s="10">
        <v>850</v>
      </c>
      <c r="I427" s="14">
        <v>6.2</v>
      </c>
      <c r="J427" s="14">
        <v>6.2</v>
      </c>
      <c r="K427" s="14">
        <v>6.2</v>
      </c>
      <c r="L427" s="14"/>
      <c r="M427" s="14"/>
      <c r="N427" s="14"/>
      <c r="O427" s="14">
        <f t="shared" si="298"/>
        <v>6.2</v>
      </c>
      <c r="P427" s="14">
        <f t="shared" si="299"/>
        <v>6.2</v>
      </c>
      <c r="Q427" s="14">
        <f t="shared" si="300"/>
        <v>6.2</v>
      </c>
    </row>
    <row r="428" spans="1:17" ht="50.1" customHeight="1" x14ac:dyDescent="0.2">
      <c r="A428" s="65" t="s">
        <v>240</v>
      </c>
      <c r="B428" s="67">
        <v>78</v>
      </c>
      <c r="C428" s="60">
        <v>709</v>
      </c>
      <c r="D428" s="11" t="s">
        <v>145</v>
      </c>
      <c r="E428" s="12" t="s">
        <v>3</v>
      </c>
      <c r="F428" s="11" t="s">
        <v>2</v>
      </c>
      <c r="G428" s="68" t="s">
        <v>157</v>
      </c>
      <c r="H428" s="10" t="s">
        <v>7</v>
      </c>
      <c r="I428" s="14">
        <f>I429</f>
        <v>279</v>
      </c>
      <c r="J428" s="14">
        <f t="shared" ref="J428:K428" si="322">J429</f>
        <v>279</v>
      </c>
      <c r="K428" s="14">
        <f t="shared" si="322"/>
        <v>279</v>
      </c>
      <c r="L428" s="14"/>
      <c r="M428" s="14"/>
      <c r="N428" s="14"/>
      <c r="O428" s="14">
        <f t="shared" si="298"/>
        <v>279</v>
      </c>
      <c r="P428" s="14">
        <f t="shared" si="299"/>
        <v>279</v>
      </c>
      <c r="Q428" s="14">
        <f t="shared" si="300"/>
        <v>279</v>
      </c>
    </row>
    <row r="429" spans="1:17" ht="22.5" x14ac:dyDescent="0.2">
      <c r="A429" s="65" t="s">
        <v>77</v>
      </c>
      <c r="B429" s="67">
        <v>78</v>
      </c>
      <c r="C429" s="60">
        <v>709</v>
      </c>
      <c r="D429" s="11" t="s">
        <v>145</v>
      </c>
      <c r="E429" s="12" t="s">
        <v>3</v>
      </c>
      <c r="F429" s="11" t="s">
        <v>2</v>
      </c>
      <c r="G429" s="68" t="s">
        <v>157</v>
      </c>
      <c r="H429" s="10">
        <v>600</v>
      </c>
      <c r="I429" s="14">
        <f>I430</f>
        <v>279</v>
      </c>
      <c r="J429" s="14">
        <f t="shared" ref="J429:K429" si="323">J430</f>
        <v>279</v>
      </c>
      <c r="K429" s="14">
        <f t="shared" si="323"/>
        <v>279</v>
      </c>
      <c r="L429" s="14"/>
      <c r="M429" s="14"/>
      <c r="N429" s="14"/>
      <c r="O429" s="14">
        <f t="shared" si="298"/>
        <v>279</v>
      </c>
      <c r="P429" s="14">
        <f t="shared" si="299"/>
        <v>279</v>
      </c>
      <c r="Q429" s="14">
        <f t="shared" si="300"/>
        <v>279</v>
      </c>
    </row>
    <row r="430" spans="1:17" x14ac:dyDescent="0.2">
      <c r="A430" s="65" t="s">
        <v>146</v>
      </c>
      <c r="B430" s="67">
        <v>78</v>
      </c>
      <c r="C430" s="60">
        <v>709</v>
      </c>
      <c r="D430" s="11" t="s">
        <v>145</v>
      </c>
      <c r="E430" s="12" t="s">
        <v>3</v>
      </c>
      <c r="F430" s="11" t="s">
        <v>2</v>
      </c>
      <c r="G430" s="68" t="s">
        <v>157</v>
      </c>
      <c r="H430" s="10">
        <v>610</v>
      </c>
      <c r="I430" s="14">
        <v>279</v>
      </c>
      <c r="J430" s="14">
        <v>279</v>
      </c>
      <c r="K430" s="14">
        <v>279</v>
      </c>
      <c r="L430" s="14"/>
      <c r="M430" s="14"/>
      <c r="N430" s="14"/>
      <c r="O430" s="14">
        <f t="shared" si="298"/>
        <v>279</v>
      </c>
      <c r="P430" s="14">
        <f t="shared" si="299"/>
        <v>279</v>
      </c>
      <c r="Q430" s="14">
        <f t="shared" si="300"/>
        <v>279</v>
      </c>
    </row>
    <row r="431" spans="1:17" ht="41.1" customHeight="1" x14ac:dyDescent="0.2">
      <c r="A431" s="65" t="s">
        <v>156</v>
      </c>
      <c r="B431" s="67">
        <v>78</v>
      </c>
      <c r="C431" s="60">
        <v>709</v>
      </c>
      <c r="D431" s="11" t="s">
        <v>145</v>
      </c>
      <c r="E431" s="12" t="s">
        <v>3</v>
      </c>
      <c r="F431" s="11" t="s">
        <v>2</v>
      </c>
      <c r="G431" s="68" t="s">
        <v>154</v>
      </c>
      <c r="H431" s="10" t="s">
        <v>7</v>
      </c>
      <c r="I431" s="14">
        <f>I432</f>
        <v>120</v>
      </c>
      <c r="J431" s="14">
        <f t="shared" ref="J431:K431" si="324">J432</f>
        <v>120</v>
      </c>
      <c r="K431" s="14">
        <f t="shared" si="324"/>
        <v>120</v>
      </c>
      <c r="L431" s="14"/>
      <c r="M431" s="14"/>
      <c r="N431" s="14"/>
      <c r="O431" s="14">
        <f t="shared" si="298"/>
        <v>120</v>
      </c>
      <c r="P431" s="14">
        <f t="shared" si="299"/>
        <v>120</v>
      </c>
      <c r="Q431" s="14">
        <f t="shared" si="300"/>
        <v>120</v>
      </c>
    </row>
    <row r="432" spans="1:17" x14ac:dyDescent="0.2">
      <c r="A432" s="65" t="s">
        <v>40</v>
      </c>
      <c r="B432" s="67">
        <v>78</v>
      </c>
      <c r="C432" s="60">
        <v>709</v>
      </c>
      <c r="D432" s="11" t="s">
        <v>145</v>
      </c>
      <c r="E432" s="12" t="s">
        <v>3</v>
      </c>
      <c r="F432" s="11" t="s">
        <v>2</v>
      </c>
      <c r="G432" s="68" t="s">
        <v>154</v>
      </c>
      <c r="H432" s="10">
        <v>300</v>
      </c>
      <c r="I432" s="14">
        <f>I433</f>
        <v>120</v>
      </c>
      <c r="J432" s="14">
        <f t="shared" ref="J432:K432" si="325">J433</f>
        <v>120</v>
      </c>
      <c r="K432" s="14">
        <f t="shared" si="325"/>
        <v>120</v>
      </c>
      <c r="L432" s="14"/>
      <c r="M432" s="14"/>
      <c r="N432" s="14"/>
      <c r="O432" s="14">
        <f t="shared" si="298"/>
        <v>120</v>
      </c>
      <c r="P432" s="14">
        <f t="shared" si="299"/>
        <v>120</v>
      </c>
      <c r="Q432" s="14">
        <f t="shared" si="300"/>
        <v>120</v>
      </c>
    </row>
    <row r="433" spans="1:17" x14ac:dyDescent="0.2">
      <c r="A433" s="65" t="s">
        <v>155</v>
      </c>
      <c r="B433" s="67">
        <v>78</v>
      </c>
      <c r="C433" s="60">
        <v>709</v>
      </c>
      <c r="D433" s="11" t="s">
        <v>145</v>
      </c>
      <c r="E433" s="12" t="s">
        <v>3</v>
      </c>
      <c r="F433" s="11" t="s">
        <v>2</v>
      </c>
      <c r="G433" s="68" t="s">
        <v>154</v>
      </c>
      <c r="H433" s="10">
        <v>340</v>
      </c>
      <c r="I433" s="14">
        <v>120</v>
      </c>
      <c r="J433" s="14">
        <v>120</v>
      </c>
      <c r="K433" s="14">
        <v>120</v>
      </c>
      <c r="L433" s="14"/>
      <c r="M433" s="14"/>
      <c r="N433" s="14"/>
      <c r="O433" s="14">
        <f t="shared" si="298"/>
        <v>120</v>
      </c>
      <c r="P433" s="14">
        <f t="shared" si="299"/>
        <v>120</v>
      </c>
      <c r="Q433" s="14">
        <f t="shared" si="300"/>
        <v>120</v>
      </c>
    </row>
    <row r="434" spans="1:17" ht="57.75" customHeight="1" x14ac:dyDescent="0.2">
      <c r="A434" s="86" t="s">
        <v>266</v>
      </c>
      <c r="B434" s="67">
        <v>78</v>
      </c>
      <c r="C434" s="60">
        <v>709</v>
      </c>
      <c r="D434" s="11">
        <v>12</v>
      </c>
      <c r="E434" s="12">
        <v>0</v>
      </c>
      <c r="F434" s="11">
        <v>0</v>
      </c>
      <c r="G434" s="68">
        <v>0</v>
      </c>
      <c r="H434" s="10"/>
      <c r="I434" s="14">
        <f>I435</f>
        <v>30</v>
      </c>
      <c r="J434" s="14">
        <f t="shared" ref="J434:K436" si="326">J435</f>
        <v>30</v>
      </c>
      <c r="K434" s="14">
        <f t="shared" si="326"/>
        <v>30</v>
      </c>
      <c r="L434" s="14"/>
      <c r="M434" s="14"/>
      <c r="N434" s="14"/>
      <c r="O434" s="14">
        <f t="shared" si="298"/>
        <v>30</v>
      </c>
      <c r="P434" s="14">
        <f t="shared" si="299"/>
        <v>30</v>
      </c>
      <c r="Q434" s="14">
        <f t="shared" si="300"/>
        <v>30</v>
      </c>
    </row>
    <row r="435" spans="1:17" ht="12.6" customHeight="1" x14ac:dyDescent="0.2">
      <c r="A435" s="65" t="s">
        <v>326</v>
      </c>
      <c r="B435" s="67">
        <v>78</v>
      </c>
      <c r="C435" s="60">
        <v>709</v>
      </c>
      <c r="D435" s="11">
        <v>12</v>
      </c>
      <c r="E435" s="12">
        <v>0</v>
      </c>
      <c r="F435" s="11">
        <v>0</v>
      </c>
      <c r="G435" s="68">
        <v>80680</v>
      </c>
      <c r="H435" s="10"/>
      <c r="I435" s="14">
        <f>I436</f>
        <v>30</v>
      </c>
      <c r="J435" s="14">
        <f t="shared" si="326"/>
        <v>30</v>
      </c>
      <c r="K435" s="14">
        <f t="shared" si="326"/>
        <v>30</v>
      </c>
      <c r="L435" s="14"/>
      <c r="M435" s="14"/>
      <c r="N435" s="14"/>
      <c r="O435" s="14">
        <f t="shared" si="298"/>
        <v>30</v>
      </c>
      <c r="P435" s="14">
        <f t="shared" si="299"/>
        <v>30</v>
      </c>
      <c r="Q435" s="14">
        <f t="shared" si="300"/>
        <v>30</v>
      </c>
    </row>
    <row r="436" spans="1:17" ht="22.5" customHeight="1" x14ac:dyDescent="0.2">
      <c r="A436" s="65" t="s">
        <v>77</v>
      </c>
      <c r="B436" s="67">
        <v>78</v>
      </c>
      <c r="C436" s="60">
        <v>709</v>
      </c>
      <c r="D436" s="11">
        <v>12</v>
      </c>
      <c r="E436" s="12">
        <v>0</v>
      </c>
      <c r="F436" s="11">
        <v>0</v>
      </c>
      <c r="G436" s="68">
        <v>80680</v>
      </c>
      <c r="H436" s="10">
        <v>600</v>
      </c>
      <c r="I436" s="14">
        <f>I437</f>
        <v>30</v>
      </c>
      <c r="J436" s="14">
        <f t="shared" si="326"/>
        <v>30</v>
      </c>
      <c r="K436" s="14">
        <f t="shared" si="326"/>
        <v>30</v>
      </c>
      <c r="L436" s="14"/>
      <c r="M436" s="14"/>
      <c r="N436" s="14"/>
      <c r="O436" s="14">
        <f t="shared" si="298"/>
        <v>30</v>
      </c>
      <c r="P436" s="14">
        <f t="shared" si="299"/>
        <v>30</v>
      </c>
      <c r="Q436" s="14">
        <f t="shared" si="300"/>
        <v>30</v>
      </c>
    </row>
    <row r="437" spans="1:17" ht="12.75" customHeight="1" x14ac:dyDescent="0.2">
      <c r="A437" s="65" t="s">
        <v>146</v>
      </c>
      <c r="B437" s="67">
        <v>78</v>
      </c>
      <c r="C437" s="60">
        <v>709</v>
      </c>
      <c r="D437" s="11">
        <v>12</v>
      </c>
      <c r="E437" s="12">
        <v>0</v>
      </c>
      <c r="F437" s="11">
        <v>0</v>
      </c>
      <c r="G437" s="68">
        <v>80680</v>
      </c>
      <c r="H437" s="10">
        <v>610</v>
      </c>
      <c r="I437" s="14">
        <v>30</v>
      </c>
      <c r="J437" s="14">
        <v>30</v>
      </c>
      <c r="K437" s="14">
        <v>30</v>
      </c>
      <c r="L437" s="14"/>
      <c r="M437" s="14"/>
      <c r="N437" s="14"/>
      <c r="O437" s="14">
        <f t="shared" si="298"/>
        <v>30</v>
      </c>
      <c r="P437" s="14">
        <f t="shared" si="299"/>
        <v>30</v>
      </c>
      <c r="Q437" s="14">
        <f t="shared" si="300"/>
        <v>30</v>
      </c>
    </row>
    <row r="438" spans="1:17" x14ac:dyDescent="0.2">
      <c r="A438" s="65" t="s">
        <v>55</v>
      </c>
      <c r="B438" s="67">
        <v>78</v>
      </c>
      <c r="C438" s="60">
        <v>1000</v>
      </c>
      <c r="D438" s="11" t="s">
        <v>7</v>
      </c>
      <c r="E438" s="12" t="s">
        <v>7</v>
      </c>
      <c r="F438" s="11" t="s">
        <v>7</v>
      </c>
      <c r="G438" s="68" t="s">
        <v>7</v>
      </c>
      <c r="H438" s="10" t="s">
        <v>7</v>
      </c>
      <c r="I438" s="14">
        <f>I439</f>
        <v>21291.48</v>
      </c>
      <c r="J438" s="14">
        <f t="shared" ref="J438:K438" si="327">J439</f>
        <v>23378.940000000002</v>
      </c>
      <c r="K438" s="14">
        <f t="shared" si="327"/>
        <v>8645.7999999999993</v>
      </c>
      <c r="L438" s="14">
        <f>L439</f>
        <v>-73.527200000000448</v>
      </c>
      <c r="M438" s="14">
        <f t="shared" ref="M438:N438" si="328">M439</f>
        <v>-169.91330000000016</v>
      </c>
      <c r="N438" s="14">
        <f t="shared" si="328"/>
        <v>15158.784300000001</v>
      </c>
      <c r="O438" s="14">
        <f t="shared" si="298"/>
        <v>21217.952799999999</v>
      </c>
      <c r="P438" s="14">
        <f t="shared" si="299"/>
        <v>23209.026700000002</v>
      </c>
      <c r="Q438" s="14">
        <f t="shared" si="300"/>
        <v>23804.584300000002</v>
      </c>
    </row>
    <row r="439" spans="1:17" x14ac:dyDescent="0.2">
      <c r="A439" s="65" t="s">
        <v>102</v>
      </c>
      <c r="B439" s="67">
        <v>78</v>
      </c>
      <c r="C439" s="60">
        <v>1004</v>
      </c>
      <c r="D439" s="11" t="s">
        <v>7</v>
      </c>
      <c r="E439" s="12" t="s">
        <v>7</v>
      </c>
      <c r="F439" s="11" t="s">
        <v>7</v>
      </c>
      <c r="G439" s="68" t="s">
        <v>7</v>
      </c>
      <c r="H439" s="10" t="s">
        <v>7</v>
      </c>
      <c r="I439" s="14">
        <f>I440</f>
        <v>21291.48</v>
      </c>
      <c r="J439" s="14">
        <f t="shared" ref="J439:K439" si="329">J440</f>
        <v>23378.940000000002</v>
      </c>
      <c r="K439" s="14">
        <f t="shared" si="329"/>
        <v>8645.7999999999993</v>
      </c>
      <c r="L439" s="14">
        <f>L440</f>
        <v>-73.527200000000448</v>
      </c>
      <c r="M439" s="14">
        <f t="shared" ref="M439:N439" si="330">M440</f>
        <v>-169.91330000000016</v>
      </c>
      <c r="N439" s="14">
        <f t="shared" si="330"/>
        <v>15158.784300000001</v>
      </c>
      <c r="O439" s="14">
        <f t="shared" si="298"/>
        <v>21217.952799999999</v>
      </c>
      <c r="P439" s="14">
        <f t="shared" si="299"/>
        <v>23209.026700000002</v>
      </c>
      <c r="Q439" s="14">
        <f t="shared" si="300"/>
        <v>23804.584300000002</v>
      </c>
    </row>
    <row r="440" spans="1:17" ht="33.75" x14ac:dyDescent="0.2">
      <c r="A440" s="86" t="s">
        <v>270</v>
      </c>
      <c r="B440" s="67">
        <v>78</v>
      </c>
      <c r="C440" s="60">
        <v>1004</v>
      </c>
      <c r="D440" s="11" t="s">
        <v>145</v>
      </c>
      <c r="E440" s="12" t="s">
        <v>3</v>
      </c>
      <c r="F440" s="11" t="s">
        <v>2</v>
      </c>
      <c r="G440" s="68" t="s">
        <v>9</v>
      </c>
      <c r="H440" s="10" t="s">
        <v>7</v>
      </c>
      <c r="I440" s="14">
        <f>I441+I444+I449+I455</f>
        <v>21291.48</v>
      </c>
      <c r="J440" s="14">
        <f t="shared" ref="J440:K440" si="331">J441+J444+J449+J455</f>
        <v>23378.940000000002</v>
      </c>
      <c r="K440" s="14">
        <f t="shared" si="331"/>
        <v>8645.7999999999993</v>
      </c>
      <c r="L440" s="14">
        <f>L444+L449+L452</f>
        <v>-73.527200000000448</v>
      </c>
      <c r="M440" s="14">
        <f t="shared" ref="M440:N440" si="332">M444+M449+M452</f>
        <v>-169.91330000000016</v>
      </c>
      <c r="N440" s="14">
        <f t="shared" si="332"/>
        <v>15158.784300000001</v>
      </c>
      <c r="O440" s="14">
        <f t="shared" si="298"/>
        <v>21217.952799999999</v>
      </c>
      <c r="P440" s="14">
        <f t="shared" si="299"/>
        <v>23209.026700000002</v>
      </c>
      <c r="Q440" s="14">
        <f t="shared" si="300"/>
        <v>23804.584300000002</v>
      </c>
    </row>
    <row r="441" spans="1:17" ht="56.25" x14ac:dyDescent="0.2">
      <c r="A441" s="65" t="s">
        <v>322</v>
      </c>
      <c r="B441" s="67">
        <v>78</v>
      </c>
      <c r="C441" s="60">
        <v>1004</v>
      </c>
      <c r="D441" s="11" t="s">
        <v>145</v>
      </c>
      <c r="E441" s="12" t="s">
        <v>3</v>
      </c>
      <c r="F441" s="11" t="s">
        <v>2</v>
      </c>
      <c r="G441" s="68">
        <v>76600</v>
      </c>
      <c r="H441" s="10" t="s">
        <v>7</v>
      </c>
      <c r="I441" s="14">
        <f>I442</f>
        <v>20.399999999999999</v>
      </c>
      <c r="J441" s="14">
        <f t="shared" ref="J441:K441" si="333">J442</f>
        <v>0</v>
      </c>
      <c r="K441" s="14">
        <f t="shared" si="333"/>
        <v>0</v>
      </c>
      <c r="L441" s="14"/>
      <c r="M441" s="14"/>
      <c r="N441" s="14"/>
      <c r="O441" s="14">
        <f t="shared" si="298"/>
        <v>20.399999999999999</v>
      </c>
      <c r="P441" s="14">
        <f t="shared" si="299"/>
        <v>0</v>
      </c>
      <c r="Q441" s="14">
        <f t="shared" si="300"/>
        <v>0</v>
      </c>
    </row>
    <row r="442" spans="1:17" ht="22.5" x14ac:dyDescent="0.2">
      <c r="A442" s="65" t="s">
        <v>77</v>
      </c>
      <c r="B442" s="67">
        <v>78</v>
      </c>
      <c r="C442" s="60">
        <v>1004</v>
      </c>
      <c r="D442" s="11" t="s">
        <v>145</v>
      </c>
      <c r="E442" s="12" t="s">
        <v>3</v>
      </c>
      <c r="F442" s="11" t="s">
        <v>2</v>
      </c>
      <c r="G442" s="68">
        <v>76600</v>
      </c>
      <c r="H442" s="10">
        <v>600</v>
      </c>
      <c r="I442" s="14">
        <f>I443</f>
        <v>20.399999999999999</v>
      </c>
      <c r="J442" s="14">
        <f t="shared" ref="J442:K442" si="334">J443</f>
        <v>0</v>
      </c>
      <c r="K442" s="14">
        <f t="shared" si="334"/>
        <v>0</v>
      </c>
      <c r="L442" s="14"/>
      <c r="M442" s="14"/>
      <c r="N442" s="14"/>
      <c r="O442" s="14">
        <f t="shared" si="298"/>
        <v>20.399999999999999</v>
      </c>
      <c r="P442" s="14">
        <f t="shared" si="299"/>
        <v>0</v>
      </c>
      <c r="Q442" s="14">
        <f t="shared" si="300"/>
        <v>0</v>
      </c>
    </row>
    <row r="443" spans="1:17" x14ac:dyDescent="0.2">
      <c r="A443" s="65" t="s">
        <v>146</v>
      </c>
      <c r="B443" s="67">
        <v>78</v>
      </c>
      <c r="C443" s="60">
        <v>1004</v>
      </c>
      <c r="D443" s="11" t="s">
        <v>145</v>
      </c>
      <c r="E443" s="12" t="s">
        <v>3</v>
      </c>
      <c r="F443" s="11" t="s">
        <v>2</v>
      </c>
      <c r="G443" s="68">
        <v>76600</v>
      </c>
      <c r="H443" s="10">
        <v>610</v>
      </c>
      <c r="I443" s="14">
        <v>20.399999999999999</v>
      </c>
      <c r="J443" s="14">
        <v>0</v>
      </c>
      <c r="K443" s="14">
        <v>0</v>
      </c>
      <c r="L443" s="14"/>
      <c r="M443" s="14"/>
      <c r="N443" s="14"/>
      <c r="O443" s="14">
        <f t="shared" si="298"/>
        <v>20.399999999999999</v>
      </c>
      <c r="P443" s="14">
        <f t="shared" si="299"/>
        <v>0</v>
      </c>
      <c r="Q443" s="14">
        <f t="shared" si="300"/>
        <v>0</v>
      </c>
    </row>
    <row r="444" spans="1:17" ht="36" customHeight="1" x14ac:dyDescent="0.2">
      <c r="A444" s="65" t="s">
        <v>324</v>
      </c>
      <c r="B444" s="67">
        <v>78</v>
      </c>
      <c r="C444" s="60">
        <v>1004</v>
      </c>
      <c r="D444" s="11" t="s">
        <v>145</v>
      </c>
      <c r="E444" s="12" t="s">
        <v>3</v>
      </c>
      <c r="F444" s="11" t="s">
        <v>2</v>
      </c>
      <c r="G444" s="68" t="s">
        <v>150</v>
      </c>
      <c r="H444" s="10" t="s">
        <v>7</v>
      </c>
      <c r="I444" s="14">
        <f>I445+I447</f>
        <v>7141.98</v>
      </c>
      <c r="J444" s="14">
        <f t="shared" ref="J444:K444" si="335">J445+J447</f>
        <v>8256.34</v>
      </c>
      <c r="K444" s="14">
        <f t="shared" si="335"/>
        <v>8325.7999999999993</v>
      </c>
      <c r="L444" s="14"/>
      <c r="M444" s="14"/>
      <c r="N444" s="14">
        <f>N445</f>
        <v>-169.3</v>
      </c>
      <c r="O444" s="14">
        <f t="shared" si="298"/>
        <v>7141.98</v>
      </c>
      <c r="P444" s="14">
        <f t="shared" si="299"/>
        <v>8256.34</v>
      </c>
      <c r="Q444" s="14">
        <f t="shared" si="300"/>
        <v>8156.4999999999991</v>
      </c>
    </row>
    <row r="445" spans="1:17" ht="26.65" customHeight="1" x14ac:dyDescent="0.2">
      <c r="A445" s="65" t="s">
        <v>77</v>
      </c>
      <c r="B445" s="67">
        <v>78</v>
      </c>
      <c r="C445" s="60">
        <v>1004</v>
      </c>
      <c r="D445" s="11" t="s">
        <v>145</v>
      </c>
      <c r="E445" s="12" t="s">
        <v>3</v>
      </c>
      <c r="F445" s="11" t="s">
        <v>2</v>
      </c>
      <c r="G445" s="68" t="s">
        <v>150</v>
      </c>
      <c r="H445" s="10">
        <v>600</v>
      </c>
      <c r="I445" s="14">
        <f>I446</f>
        <v>7047.78</v>
      </c>
      <c r="J445" s="14">
        <f t="shared" ref="J445:K445" si="336">J446</f>
        <v>8090.14</v>
      </c>
      <c r="K445" s="14">
        <f t="shared" si="336"/>
        <v>8067.7999999999993</v>
      </c>
      <c r="L445" s="14"/>
      <c r="M445" s="14"/>
      <c r="N445" s="14">
        <f>N446</f>
        <v>-169.3</v>
      </c>
      <c r="O445" s="14">
        <f t="shared" si="298"/>
        <v>7047.78</v>
      </c>
      <c r="P445" s="14">
        <f t="shared" si="299"/>
        <v>8090.14</v>
      </c>
      <c r="Q445" s="14">
        <f t="shared" si="300"/>
        <v>7898.4999999999991</v>
      </c>
    </row>
    <row r="446" spans="1:17" x14ac:dyDescent="0.2">
      <c r="A446" s="65" t="s">
        <v>146</v>
      </c>
      <c r="B446" s="67">
        <v>78</v>
      </c>
      <c r="C446" s="60">
        <v>1004</v>
      </c>
      <c r="D446" s="11" t="s">
        <v>145</v>
      </c>
      <c r="E446" s="12" t="s">
        <v>3</v>
      </c>
      <c r="F446" s="11" t="s">
        <v>2</v>
      </c>
      <c r="G446" s="68" t="s">
        <v>150</v>
      </c>
      <c r="H446" s="10">
        <v>610</v>
      </c>
      <c r="I446" s="14">
        <f>7141.98-94.2</f>
        <v>7047.78</v>
      </c>
      <c r="J446" s="14">
        <f>8256.34-166.2</f>
        <v>8090.14</v>
      </c>
      <c r="K446" s="14">
        <f>8325.8-258</f>
        <v>8067.7999999999993</v>
      </c>
      <c r="L446" s="14"/>
      <c r="M446" s="14"/>
      <c r="N446" s="14">
        <v>-169.3</v>
      </c>
      <c r="O446" s="14">
        <f t="shared" si="298"/>
        <v>7047.78</v>
      </c>
      <c r="P446" s="14">
        <f t="shared" si="299"/>
        <v>8090.14</v>
      </c>
      <c r="Q446" s="14">
        <f t="shared" si="300"/>
        <v>7898.4999999999991</v>
      </c>
    </row>
    <row r="447" spans="1:17" x14ac:dyDescent="0.2">
      <c r="A447" s="65" t="s">
        <v>71</v>
      </c>
      <c r="B447" s="67">
        <v>78</v>
      </c>
      <c r="C447" s="60">
        <v>1004</v>
      </c>
      <c r="D447" s="11" t="s">
        <v>145</v>
      </c>
      <c r="E447" s="12" t="s">
        <v>3</v>
      </c>
      <c r="F447" s="11" t="s">
        <v>2</v>
      </c>
      <c r="G447" s="68" t="s">
        <v>150</v>
      </c>
      <c r="H447" s="10">
        <v>800</v>
      </c>
      <c r="I447" s="14">
        <f>I448</f>
        <v>94.2</v>
      </c>
      <c r="J447" s="14">
        <f t="shared" ref="J447:K447" si="337">J448</f>
        <v>166.2</v>
      </c>
      <c r="K447" s="14">
        <f t="shared" si="337"/>
        <v>258</v>
      </c>
      <c r="L447" s="14"/>
      <c r="M447" s="14"/>
      <c r="N447" s="14"/>
      <c r="O447" s="14">
        <f t="shared" si="298"/>
        <v>94.2</v>
      </c>
      <c r="P447" s="14">
        <f t="shared" si="299"/>
        <v>166.2</v>
      </c>
      <c r="Q447" s="14">
        <f t="shared" si="300"/>
        <v>258</v>
      </c>
    </row>
    <row r="448" spans="1:17" ht="33.75" x14ac:dyDescent="0.2">
      <c r="A448" s="65" t="s">
        <v>112</v>
      </c>
      <c r="B448" s="67">
        <v>78</v>
      </c>
      <c r="C448" s="60">
        <v>1004</v>
      </c>
      <c r="D448" s="11" t="s">
        <v>145</v>
      </c>
      <c r="E448" s="12" t="s">
        <v>3</v>
      </c>
      <c r="F448" s="11" t="s">
        <v>2</v>
      </c>
      <c r="G448" s="68" t="s">
        <v>150</v>
      </c>
      <c r="H448" s="10">
        <v>810</v>
      </c>
      <c r="I448" s="14">
        <v>94.2</v>
      </c>
      <c r="J448" s="14">
        <v>166.2</v>
      </c>
      <c r="K448" s="14">
        <v>258</v>
      </c>
      <c r="L448" s="14"/>
      <c r="M448" s="14"/>
      <c r="N448" s="14"/>
      <c r="O448" s="14">
        <f t="shared" si="298"/>
        <v>94.2</v>
      </c>
      <c r="P448" s="14">
        <f t="shared" si="299"/>
        <v>166.2</v>
      </c>
      <c r="Q448" s="14">
        <f t="shared" si="300"/>
        <v>258</v>
      </c>
    </row>
    <row r="449" spans="1:17" ht="39.6" customHeight="1" x14ac:dyDescent="0.2">
      <c r="A449" s="65" t="s">
        <v>317</v>
      </c>
      <c r="B449" s="67">
        <v>78</v>
      </c>
      <c r="C449" s="60">
        <v>1004</v>
      </c>
      <c r="D449" s="11" t="s">
        <v>145</v>
      </c>
      <c r="E449" s="12" t="s">
        <v>3</v>
      </c>
      <c r="F449" s="11" t="s">
        <v>2</v>
      </c>
      <c r="G449" s="198" t="s">
        <v>357</v>
      </c>
      <c r="H449" s="10"/>
      <c r="I449" s="14">
        <f>I450</f>
        <v>13803.6</v>
      </c>
      <c r="J449" s="14">
        <f t="shared" ref="J449:K449" si="338">J450</f>
        <v>14802.6</v>
      </c>
      <c r="K449" s="14">
        <f t="shared" si="338"/>
        <v>0</v>
      </c>
      <c r="L449" s="14">
        <f>L450</f>
        <v>-13803.6</v>
      </c>
      <c r="M449" s="14">
        <f>M450</f>
        <v>-14802.6</v>
      </c>
      <c r="N449" s="14"/>
      <c r="O449" s="14">
        <f t="shared" si="298"/>
        <v>0</v>
      </c>
      <c r="P449" s="14">
        <f t="shared" si="299"/>
        <v>0</v>
      </c>
      <c r="Q449" s="14">
        <f t="shared" si="300"/>
        <v>0</v>
      </c>
    </row>
    <row r="450" spans="1:17" ht="22.5" x14ac:dyDescent="0.2">
      <c r="A450" s="65" t="s">
        <v>77</v>
      </c>
      <c r="B450" s="67">
        <v>78</v>
      </c>
      <c r="C450" s="60">
        <v>1004</v>
      </c>
      <c r="D450" s="11" t="s">
        <v>145</v>
      </c>
      <c r="E450" s="12" t="s">
        <v>3</v>
      </c>
      <c r="F450" s="11" t="s">
        <v>2</v>
      </c>
      <c r="G450" s="68" t="s">
        <v>318</v>
      </c>
      <c r="H450" s="10">
        <v>600</v>
      </c>
      <c r="I450" s="14">
        <f>I451</f>
        <v>13803.6</v>
      </c>
      <c r="J450" s="14">
        <f t="shared" ref="J450:K450" si="339">J451</f>
        <v>14802.6</v>
      </c>
      <c r="K450" s="14">
        <f t="shared" si="339"/>
        <v>0</v>
      </c>
      <c r="L450" s="14">
        <f>L451</f>
        <v>-13803.6</v>
      </c>
      <c r="M450" s="14">
        <f>M451</f>
        <v>-14802.6</v>
      </c>
      <c r="N450" s="14"/>
      <c r="O450" s="14">
        <f t="shared" si="298"/>
        <v>0</v>
      </c>
      <c r="P450" s="14">
        <f t="shared" si="299"/>
        <v>0</v>
      </c>
      <c r="Q450" s="14">
        <f t="shared" si="300"/>
        <v>0</v>
      </c>
    </row>
    <row r="451" spans="1:17" x14ac:dyDescent="0.2">
      <c r="A451" s="65" t="s">
        <v>146</v>
      </c>
      <c r="B451" s="67">
        <v>78</v>
      </c>
      <c r="C451" s="60">
        <v>1004</v>
      </c>
      <c r="D451" s="11" t="s">
        <v>145</v>
      </c>
      <c r="E451" s="12" t="s">
        <v>3</v>
      </c>
      <c r="F451" s="11" t="s">
        <v>2</v>
      </c>
      <c r="G451" s="68" t="s">
        <v>318</v>
      </c>
      <c r="H451" s="10">
        <v>610</v>
      </c>
      <c r="I451" s="14">
        <v>13803.6</v>
      </c>
      <c r="J451" s="14">
        <v>14802.6</v>
      </c>
      <c r="K451" s="14">
        <v>0</v>
      </c>
      <c r="L451" s="14">
        <f>-I451</f>
        <v>-13803.6</v>
      </c>
      <c r="M451" s="14">
        <f>-J451</f>
        <v>-14802.6</v>
      </c>
      <c r="N451" s="14"/>
      <c r="O451" s="14">
        <f t="shared" si="298"/>
        <v>0</v>
      </c>
      <c r="P451" s="14">
        <f t="shared" si="299"/>
        <v>0</v>
      </c>
      <c r="Q451" s="14">
        <f t="shared" si="300"/>
        <v>0</v>
      </c>
    </row>
    <row r="452" spans="1:17" ht="56.25" x14ac:dyDescent="0.2">
      <c r="A452" s="65" t="s">
        <v>411</v>
      </c>
      <c r="B452" s="67">
        <v>78</v>
      </c>
      <c r="C452" s="60">
        <v>1004</v>
      </c>
      <c r="D452" s="11" t="s">
        <v>145</v>
      </c>
      <c r="E452" s="12" t="s">
        <v>3</v>
      </c>
      <c r="F452" s="11" t="s">
        <v>2</v>
      </c>
      <c r="G452" s="198" t="s">
        <v>410</v>
      </c>
      <c r="H452" s="10"/>
      <c r="I452" s="14"/>
      <c r="J452" s="14"/>
      <c r="K452" s="14"/>
      <c r="L452" s="14">
        <f>L453</f>
        <v>13730.0728</v>
      </c>
      <c r="M452" s="14">
        <f t="shared" ref="M452:N453" si="340">M453</f>
        <v>14632.6867</v>
      </c>
      <c r="N452" s="14">
        <f t="shared" si="340"/>
        <v>15328.0843</v>
      </c>
      <c r="O452" s="14">
        <f t="shared" ref="O452:O454" si="341">I452+L452</f>
        <v>13730.0728</v>
      </c>
      <c r="P452" s="14">
        <f t="shared" ref="P452:P454" si="342">J452+M452</f>
        <v>14632.6867</v>
      </c>
      <c r="Q452" s="14">
        <f t="shared" ref="Q452:Q454" si="343">K452+N452</f>
        <v>15328.0843</v>
      </c>
    </row>
    <row r="453" spans="1:17" ht="22.5" x14ac:dyDescent="0.2">
      <c r="A453" s="65" t="s">
        <v>77</v>
      </c>
      <c r="B453" s="67">
        <v>78</v>
      </c>
      <c r="C453" s="60">
        <v>1004</v>
      </c>
      <c r="D453" s="11" t="s">
        <v>145</v>
      </c>
      <c r="E453" s="12" t="s">
        <v>3</v>
      </c>
      <c r="F453" s="11" t="s">
        <v>2</v>
      </c>
      <c r="G453" s="68" t="s">
        <v>410</v>
      </c>
      <c r="H453" s="10">
        <v>600</v>
      </c>
      <c r="I453" s="14"/>
      <c r="J453" s="14"/>
      <c r="K453" s="14"/>
      <c r="L453" s="14">
        <f>L454</f>
        <v>13730.0728</v>
      </c>
      <c r="M453" s="14">
        <f t="shared" si="340"/>
        <v>14632.6867</v>
      </c>
      <c r="N453" s="14">
        <f t="shared" si="340"/>
        <v>15328.0843</v>
      </c>
      <c r="O453" s="14">
        <f t="shared" si="341"/>
        <v>13730.0728</v>
      </c>
      <c r="P453" s="14">
        <f t="shared" si="342"/>
        <v>14632.6867</v>
      </c>
      <c r="Q453" s="14">
        <f t="shared" si="343"/>
        <v>15328.0843</v>
      </c>
    </row>
    <row r="454" spans="1:17" x14ac:dyDescent="0.2">
      <c r="A454" s="65" t="s">
        <v>146</v>
      </c>
      <c r="B454" s="67">
        <v>78</v>
      </c>
      <c r="C454" s="60">
        <v>1004</v>
      </c>
      <c r="D454" s="11" t="s">
        <v>145</v>
      </c>
      <c r="E454" s="12" t="s">
        <v>3</v>
      </c>
      <c r="F454" s="11" t="s">
        <v>2</v>
      </c>
      <c r="G454" s="68" t="s">
        <v>410</v>
      </c>
      <c r="H454" s="10">
        <v>610</v>
      </c>
      <c r="I454" s="14"/>
      <c r="J454" s="14"/>
      <c r="K454" s="14"/>
      <c r="L454" s="14">
        <v>13730.0728</v>
      </c>
      <c r="M454" s="14">
        <v>14632.6867</v>
      </c>
      <c r="N454" s="14">
        <v>15328.0843</v>
      </c>
      <c r="O454" s="14">
        <f t="shared" si="341"/>
        <v>13730.0728</v>
      </c>
      <c r="P454" s="14">
        <f t="shared" si="342"/>
        <v>14632.6867</v>
      </c>
      <c r="Q454" s="14">
        <f t="shared" si="343"/>
        <v>15328.0843</v>
      </c>
    </row>
    <row r="455" spans="1:17" ht="45" x14ac:dyDescent="0.2">
      <c r="A455" s="65" t="s">
        <v>151</v>
      </c>
      <c r="B455" s="67">
        <v>78</v>
      </c>
      <c r="C455" s="60">
        <v>1004</v>
      </c>
      <c r="D455" s="11" t="s">
        <v>145</v>
      </c>
      <c r="E455" s="12">
        <v>0</v>
      </c>
      <c r="F455" s="11" t="s">
        <v>2</v>
      </c>
      <c r="G455" s="68" t="s">
        <v>149</v>
      </c>
      <c r="H455" s="10" t="s">
        <v>7</v>
      </c>
      <c r="I455" s="14">
        <f>I456</f>
        <v>325.5</v>
      </c>
      <c r="J455" s="14">
        <f t="shared" ref="J455:K456" si="344">J456</f>
        <v>320</v>
      </c>
      <c r="K455" s="14">
        <f t="shared" si="344"/>
        <v>320</v>
      </c>
      <c r="L455" s="14"/>
      <c r="M455" s="14"/>
      <c r="N455" s="14"/>
      <c r="O455" s="14">
        <f t="shared" si="298"/>
        <v>325.5</v>
      </c>
      <c r="P455" s="14">
        <f t="shared" si="299"/>
        <v>320</v>
      </c>
      <c r="Q455" s="14">
        <f t="shared" si="300"/>
        <v>320</v>
      </c>
    </row>
    <row r="456" spans="1:17" ht="22.5" x14ac:dyDescent="0.2">
      <c r="A456" s="65" t="s">
        <v>77</v>
      </c>
      <c r="B456" s="67">
        <v>78</v>
      </c>
      <c r="C456" s="60">
        <v>1004</v>
      </c>
      <c r="D456" s="11" t="s">
        <v>145</v>
      </c>
      <c r="E456" s="12" t="s">
        <v>3</v>
      </c>
      <c r="F456" s="11" t="s">
        <v>2</v>
      </c>
      <c r="G456" s="68" t="s">
        <v>149</v>
      </c>
      <c r="H456" s="10">
        <v>600</v>
      </c>
      <c r="I456" s="14">
        <f>I457</f>
        <v>325.5</v>
      </c>
      <c r="J456" s="14">
        <f t="shared" si="344"/>
        <v>320</v>
      </c>
      <c r="K456" s="14">
        <f t="shared" si="344"/>
        <v>320</v>
      </c>
      <c r="L456" s="14"/>
      <c r="M456" s="14"/>
      <c r="N456" s="14"/>
      <c r="O456" s="14">
        <f t="shared" si="298"/>
        <v>325.5</v>
      </c>
      <c r="P456" s="14">
        <f t="shared" si="299"/>
        <v>320</v>
      </c>
      <c r="Q456" s="14">
        <f t="shared" si="300"/>
        <v>320</v>
      </c>
    </row>
    <row r="457" spans="1:17" x14ac:dyDescent="0.2">
      <c r="A457" s="65" t="s">
        <v>146</v>
      </c>
      <c r="B457" s="67">
        <v>78</v>
      </c>
      <c r="C457" s="60">
        <v>1004</v>
      </c>
      <c r="D457" s="11" t="s">
        <v>145</v>
      </c>
      <c r="E457" s="12" t="s">
        <v>3</v>
      </c>
      <c r="F457" s="11" t="s">
        <v>2</v>
      </c>
      <c r="G457" s="68" t="s">
        <v>149</v>
      </c>
      <c r="H457" s="10">
        <v>610</v>
      </c>
      <c r="I457" s="14">
        <f>292.5+33</f>
        <v>325.5</v>
      </c>
      <c r="J457" s="14">
        <f>292.5+27.5</f>
        <v>320</v>
      </c>
      <c r="K457" s="14">
        <f>292.5+27.5</f>
        <v>320</v>
      </c>
      <c r="L457" s="14"/>
      <c r="M457" s="14"/>
      <c r="N457" s="14"/>
      <c r="O457" s="14">
        <f t="shared" si="298"/>
        <v>325.5</v>
      </c>
      <c r="P457" s="14">
        <f t="shared" si="299"/>
        <v>320</v>
      </c>
      <c r="Q457" s="14">
        <f t="shared" si="300"/>
        <v>320</v>
      </c>
    </row>
    <row r="458" spans="1:17" x14ac:dyDescent="0.2">
      <c r="A458" s="65" t="s">
        <v>39</v>
      </c>
      <c r="B458" s="67">
        <v>78</v>
      </c>
      <c r="C458" s="60">
        <v>1100</v>
      </c>
      <c r="D458" s="11" t="s">
        <v>7</v>
      </c>
      <c r="E458" s="12" t="s">
        <v>7</v>
      </c>
      <c r="F458" s="11" t="s">
        <v>7</v>
      </c>
      <c r="G458" s="68" t="s">
        <v>7</v>
      </c>
      <c r="H458" s="10" t="s">
        <v>7</v>
      </c>
      <c r="I458" s="14">
        <f>I459+I464</f>
        <v>1252</v>
      </c>
      <c r="J458" s="14">
        <f>J459+J464</f>
        <v>1252</v>
      </c>
      <c r="K458" s="14">
        <f>K459+K464</f>
        <v>1256.0999999999999</v>
      </c>
      <c r="L458" s="14"/>
      <c r="M458" s="14"/>
      <c r="N458" s="14"/>
      <c r="O458" s="14">
        <f t="shared" ref="O458:O521" si="345">I458+L458</f>
        <v>1252</v>
      </c>
      <c r="P458" s="14">
        <f t="shared" ref="P458:P521" si="346">J458+M458</f>
        <v>1252</v>
      </c>
      <c r="Q458" s="14">
        <f t="shared" ref="Q458:Q521" si="347">K458+N458</f>
        <v>1256.0999999999999</v>
      </c>
    </row>
    <row r="459" spans="1:17" x14ac:dyDescent="0.2">
      <c r="A459" s="65" t="s">
        <v>38</v>
      </c>
      <c r="B459" s="67">
        <v>78</v>
      </c>
      <c r="C459" s="60">
        <v>1102</v>
      </c>
      <c r="D459" s="11" t="s">
        <v>7</v>
      </c>
      <c r="E459" s="12" t="s">
        <v>7</v>
      </c>
      <c r="F459" s="11" t="s">
        <v>7</v>
      </c>
      <c r="G459" s="68" t="s">
        <v>7</v>
      </c>
      <c r="H459" s="10" t="s">
        <v>7</v>
      </c>
      <c r="I459" s="14">
        <f>I460</f>
        <v>750</v>
      </c>
      <c r="J459" s="14">
        <f t="shared" ref="J459:K460" si="348">J460</f>
        <v>750</v>
      </c>
      <c r="K459" s="14">
        <f t="shared" si="348"/>
        <v>754.1</v>
      </c>
      <c r="L459" s="14"/>
      <c r="M459" s="14"/>
      <c r="N459" s="14"/>
      <c r="O459" s="14">
        <f t="shared" si="345"/>
        <v>750</v>
      </c>
      <c r="P459" s="14">
        <f t="shared" si="346"/>
        <v>750</v>
      </c>
      <c r="Q459" s="14">
        <f t="shared" si="347"/>
        <v>754.1</v>
      </c>
    </row>
    <row r="460" spans="1:17" ht="33.75" x14ac:dyDescent="0.2">
      <c r="A460" s="86" t="s">
        <v>270</v>
      </c>
      <c r="B460" s="67">
        <v>78</v>
      </c>
      <c r="C460" s="60">
        <v>1102</v>
      </c>
      <c r="D460" s="11" t="s">
        <v>145</v>
      </c>
      <c r="E460" s="12" t="s">
        <v>3</v>
      </c>
      <c r="F460" s="11" t="s">
        <v>2</v>
      </c>
      <c r="G460" s="68" t="s">
        <v>9</v>
      </c>
      <c r="H460" s="10" t="s">
        <v>7</v>
      </c>
      <c r="I460" s="14">
        <f>I461</f>
        <v>750</v>
      </c>
      <c r="J460" s="14">
        <f t="shared" si="348"/>
        <v>750</v>
      </c>
      <c r="K460" s="14">
        <f t="shared" si="348"/>
        <v>754.1</v>
      </c>
      <c r="L460" s="14"/>
      <c r="M460" s="14"/>
      <c r="N460" s="14"/>
      <c r="O460" s="14">
        <f t="shared" si="345"/>
        <v>750</v>
      </c>
      <c r="P460" s="14">
        <f t="shared" si="346"/>
        <v>750</v>
      </c>
      <c r="Q460" s="14">
        <f t="shared" si="347"/>
        <v>754.1</v>
      </c>
    </row>
    <row r="461" spans="1:17" ht="56.25" x14ac:dyDescent="0.2">
      <c r="A461" s="65" t="s">
        <v>369</v>
      </c>
      <c r="B461" s="67">
        <v>78</v>
      </c>
      <c r="C461" s="60">
        <v>1102</v>
      </c>
      <c r="D461" s="11" t="s">
        <v>145</v>
      </c>
      <c r="E461" s="12" t="s">
        <v>3</v>
      </c>
      <c r="F461" s="11" t="s">
        <v>2</v>
      </c>
      <c r="G461" s="68">
        <v>84160</v>
      </c>
      <c r="H461" s="10"/>
      <c r="I461" s="14">
        <f>I462</f>
        <v>750</v>
      </c>
      <c r="J461" s="14">
        <f t="shared" ref="J461:K462" si="349">J462</f>
        <v>750</v>
      </c>
      <c r="K461" s="14">
        <f t="shared" si="349"/>
        <v>754.1</v>
      </c>
      <c r="L461" s="14"/>
      <c r="M461" s="14"/>
      <c r="N461" s="14"/>
      <c r="O461" s="14">
        <f t="shared" si="345"/>
        <v>750</v>
      </c>
      <c r="P461" s="14">
        <f t="shared" si="346"/>
        <v>750</v>
      </c>
      <c r="Q461" s="14">
        <f t="shared" si="347"/>
        <v>754.1</v>
      </c>
    </row>
    <row r="462" spans="1:17" ht="22.5" x14ac:dyDescent="0.2">
      <c r="A462" s="65" t="s">
        <v>77</v>
      </c>
      <c r="B462" s="67">
        <v>78</v>
      </c>
      <c r="C462" s="60">
        <v>1102</v>
      </c>
      <c r="D462" s="11" t="s">
        <v>145</v>
      </c>
      <c r="E462" s="12" t="s">
        <v>3</v>
      </c>
      <c r="F462" s="11" t="s">
        <v>2</v>
      </c>
      <c r="G462" s="68">
        <v>84160</v>
      </c>
      <c r="H462" s="10">
        <v>600</v>
      </c>
      <c r="I462" s="14">
        <f>I463</f>
        <v>750</v>
      </c>
      <c r="J462" s="14">
        <f t="shared" si="349"/>
        <v>750</v>
      </c>
      <c r="K462" s="14">
        <f t="shared" si="349"/>
        <v>754.1</v>
      </c>
      <c r="L462" s="14"/>
      <c r="M462" s="14"/>
      <c r="N462" s="14"/>
      <c r="O462" s="14">
        <f t="shared" si="345"/>
        <v>750</v>
      </c>
      <c r="P462" s="14">
        <f t="shared" si="346"/>
        <v>750</v>
      </c>
      <c r="Q462" s="14">
        <f t="shared" si="347"/>
        <v>754.1</v>
      </c>
    </row>
    <row r="463" spans="1:17" x14ac:dyDescent="0.2">
      <c r="A463" s="65" t="s">
        <v>146</v>
      </c>
      <c r="B463" s="67">
        <v>78</v>
      </c>
      <c r="C463" s="60">
        <v>1102</v>
      </c>
      <c r="D463" s="11" t="s">
        <v>145</v>
      </c>
      <c r="E463" s="12" t="s">
        <v>3</v>
      </c>
      <c r="F463" s="11" t="s">
        <v>2</v>
      </c>
      <c r="G463" s="68">
        <v>84160</v>
      </c>
      <c r="H463" s="10">
        <v>610</v>
      </c>
      <c r="I463" s="14">
        <v>750</v>
      </c>
      <c r="J463" s="14">
        <v>750</v>
      </c>
      <c r="K463" s="14">
        <v>754.1</v>
      </c>
      <c r="L463" s="14"/>
      <c r="M463" s="14"/>
      <c r="N463" s="14"/>
      <c r="O463" s="14">
        <f t="shared" si="345"/>
        <v>750</v>
      </c>
      <c r="P463" s="14">
        <f t="shared" si="346"/>
        <v>750</v>
      </c>
      <c r="Q463" s="14">
        <f t="shared" si="347"/>
        <v>754.1</v>
      </c>
    </row>
    <row r="464" spans="1:17" x14ac:dyDescent="0.2">
      <c r="A464" s="65" t="s">
        <v>148</v>
      </c>
      <c r="B464" s="67">
        <v>78</v>
      </c>
      <c r="C464" s="60">
        <v>1105</v>
      </c>
      <c r="D464" s="11" t="s">
        <v>7</v>
      </c>
      <c r="E464" s="12" t="s">
        <v>7</v>
      </c>
      <c r="F464" s="11" t="s">
        <v>7</v>
      </c>
      <c r="G464" s="68" t="s">
        <v>7</v>
      </c>
      <c r="H464" s="10" t="s">
        <v>7</v>
      </c>
      <c r="I464" s="14">
        <f>I465</f>
        <v>502</v>
      </c>
      <c r="J464" s="14">
        <f t="shared" ref="J464:K467" si="350">J465</f>
        <v>502</v>
      </c>
      <c r="K464" s="14">
        <f t="shared" si="350"/>
        <v>502</v>
      </c>
      <c r="L464" s="14"/>
      <c r="M464" s="14"/>
      <c r="N464" s="14"/>
      <c r="O464" s="14">
        <f t="shared" si="345"/>
        <v>502</v>
      </c>
      <c r="P464" s="14">
        <f t="shared" si="346"/>
        <v>502</v>
      </c>
      <c r="Q464" s="14">
        <f t="shared" si="347"/>
        <v>502</v>
      </c>
    </row>
    <row r="465" spans="1:17" ht="33.75" x14ac:dyDescent="0.2">
      <c r="A465" s="86" t="s">
        <v>270</v>
      </c>
      <c r="B465" s="67">
        <v>78</v>
      </c>
      <c r="C465" s="60">
        <v>1105</v>
      </c>
      <c r="D465" s="11" t="s">
        <v>145</v>
      </c>
      <c r="E465" s="12" t="s">
        <v>3</v>
      </c>
      <c r="F465" s="11" t="s">
        <v>2</v>
      </c>
      <c r="G465" s="68" t="s">
        <v>9</v>
      </c>
      <c r="H465" s="10" t="s">
        <v>7</v>
      </c>
      <c r="I465" s="14">
        <f>I466</f>
        <v>502</v>
      </c>
      <c r="J465" s="14">
        <f t="shared" si="350"/>
        <v>502</v>
      </c>
      <c r="K465" s="14">
        <f t="shared" si="350"/>
        <v>502</v>
      </c>
      <c r="L465" s="14"/>
      <c r="M465" s="14"/>
      <c r="N465" s="14"/>
      <c r="O465" s="14">
        <f t="shared" si="345"/>
        <v>502</v>
      </c>
      <c r="P465" s="14">
        <f t="shared" si="346"/>
        <v>502</v>
      </c>
      <c r="Q465" s="14">
        <f t="shared" si="347"/>
        <v>502</v>
      </c>
    </row>
    <row r="466" spans="1:17" ht="45" x14ac:dyDescent="0.2">
      <c r="A466" s="65" t="s">
        <v>147</v>
      </c>
      <c r="B466" s="67">
        <v>78</v>
      </c>
      <c r="C466" s="60">
        <v>1105</v>
      </c>
      <c r="D466" s="11" t="s">
        <v>145</v>
      </c>
      <c r="E466" s="12" t="s">
        <v>3</v>
      </c>
      <c r="F466" s="11" t="s">
        <v>2</v>
      </c>
      <c r="G466" s="68" t="s">
        <v>144</v>
      </c>
      <c r="H466" s="10" t="s">
        <v>7</v>
      </c>
      <c r="I466" s="14">
        <f>I467</f>
        <v>502</v>
      </c>
      <c r="J466" s="14">
        <f t="shared" si="350"/>
        <v>502</v>
      </c>
      <c r="K466" s="14">
        <f t="shared" si="350"/>
        <v>502</v>
      </c>
      <c r="L466" s="14"/>
      <c r="M466" s="14"/>
      <c r="N466" s="14"/>
      <c r="O466" s="14">
        <f t="shared" si="345"/>
        <v>502</v>
      </c>
      <c r="P466" s="14">
        <f t="shared" si="346"/>
        <v>502</v>
      </c>
      <c r="Q466" s="14">
        <f t="shared" si="347"/>
        <v>502</v>
      </c>
    </row>
    <row r="467" spans="1:17" ht="22.5" x14ac:dyDescent="0.2">
      <c r="A467" s="65" t="s">
        <v>77</v>
      </c>
      <c r="B467" s="67">
        <v>78</v>
      </c>
      <c r="C467" s="60">
        <v>1105</v>
      </c>
      <c r="D467" s="11" t="s">
        <v>145</v>
      </c>
      <c r="E467" s="12" t="s">
        <v>3</v>
      </c>
      <c r="F467" s="11" t="s">
        <v>2</v>
      </c>
      <c r="G467" s="68" t="s">
        <v>144</v>
      </c>
      <c r="H467" s="10">
        <v>600</v>
      </c>
      <c r="I467" s="14">
        <f>I468</f>
        <v>502</v>
      </c>
      <c r="J467" s="14">
        <f t="shared" si="350"/>
        <v>502</v>
      </c>
      <c r="K467" s="14">
        <f t="shared" si="350"/>
        <v>502</v>
      </c>
      <c r="L467" s="14"/>
      <c r="M467" s="14"/>
      <c r="N467" s="14"/>
      <c r="O467" s="14">
        <f t="shared" si="345"/>
        <v>502</v>
      </c>
      <c r="P467" s="14">
        <f t="shared" si="346"/>
        <v>502</v>
      </c>
      <c r="Q467" s="14">
        <f t="shared" si="347"/>
        <v>502</v>
      </c>
    </row>
    <row r="468" spans="1:17" x14ac:dyDescent="0.2">
      <c r="A468" s="65" t="s">
        <v>146</v>
      </c>
      <c r="B468" s="67">
        <v>78</v>
      </c>
      <c r="C468" s="60">
        <v>1105</v>
      </c>
      <c r="D468" s="11" t="s">
        <v>145</v>
      </c>
      <c r="E468" s="12" t="s">
        <v>3</v>
      </c>
      <c r="F468" s="11" t="s">
        <v>2</v>
      </c>
      <c r="G468" s="68" t="s">
        <v>144</v>
      </c>
      <c r="H468" s="10">
        <v>610</v>
      </c>
      <c r="I468" s="14">
        <v>502</v>
      </c>
      <c r="J468" s="14">
        <v>502</v>
      </c>
      <c r="K468" s="14">
        <v>502</v>
      </c>
      <c r="L468" s="14"/>
      <c r="M468" s="14"/>
      <c r="N468" s="14"/>
      <c r="O468" s="14">
        <f t="shared" si="345"/>
        <v>502</v>
      </c>
      <c r="P468" s="14">
        <f t="shared" si="346"/>
        <v>502</v>
      </c>
      <c r="Q468" s="14">
        <f t="shared" si="347"/>
        <v>502</v>
      </c>
    </row>
    <row r="469" spans="1:17" ht="35.65" customHeight="1" x14ac:dyDescent="0.2">
      <c r="A469" s="86" t="s">
        <v>143</v>
      </c>
      <c r="B469" s="99">
        <v>94</v>
      </c>
      <c r="C469" s="50" t="s">
        <v>7</v>
      </c>
      <c r="D469" s="19" t="s">
        <v>7</v>
      </c>
      <c r="E469" s="20" t="s">
        <v>7</v>
      </c>
      <c r="F469" s="19" t="s">
        <v>7</v>
      </c>
      <c r="G469" s="21" t="s">
        <v>7</v>
      </c>
      <c r="H469" s="6" t="s">
        <v>7</v>
      </c>
      <c r="I469" s="27">
        <f>I470+I496+I508+I514+I502</f>
        <v>70843.618099999992</v>
      </c>
      <c r="J469" s="27">
        <f t="shared" ref="J469" si="351">J470+J496+J508+J514+J502</f>
        <v>55276.208940000004</v>
      </c>
      <c r="K469" s="27">
        <f>K470+K496+K508+K514+K502</f>
        <v>47095.13824</v>
      </c>
      <c r="L469" s="27">
        <f>L470+L496+L502+L508+L514</f>
        <v>-403.94135000000006</v>
      </c>
      <c r="M469" s="27">
        <f t="shared" ref="M469:N469" si="352">M470+M496+M502+M508+M514</f>
        <v>-651.12670000000003</v>
      </c>
      <c r="N469" s="27">
        <f t="shared" si="352"/>
        <v>-304.53719000000001</v>
      </c>
      <c r="O469" s="27">
        <f t="shared" si="345"/>
        <v>70439.676749999999</v>
      </c>
      <c r="P469" s="27">
        <f t="shared" si="346"/>
        <v>54625.082240000003</v>
      </c>
      <c r="Q469" s="27">
        <f t="shared" si="347"/>
        <v>46790.601049999997</v>
      </c>
    </row>
    <row r="470" spans="1:17" x14ac:dyDescent="0.2">
      <c r="A470" s="65" t="s">
        <v>26</v>
      </c>
      <c r="B470" s="67">
        <v>94</v>
      </c>
      <c r="C470" s="60">
        <v>100</v>
      </c>
      <c r="D470" s="11" t="s">
        <v>7</v>
      </c>
      <c r="E470" s="12" t="s">
        <v>7</v>
      </c>
      <c r="F470" s="11" t="s">
        <v>7</v>
      </c>
      <c r="G470" s="68" t="s">
        <v>7</v>
      </c>
      <c r="H470" s="10" t="s">
        <v>7</v>
      </c>
      <c r="I470" s="14">
        <f>I471+I478+I483</f>
        <v>33508.1</v>
      </c>
      <c r="J470" s="14">
        <f>J471+J478+J483</f>
        <v>40048.400000000001</v>
      </c>
      <c r="K470" s="14">
        <f>K471+K478+K483</f>
        <v>30809.300000000003</v>
      </c>
      <c r="L470" s="14">
        <f>L471+L478+L483</f>
        <v>-1192.44676</v>
      </c>
      <c r="M470" s="14">
        <f t="shared" ref="M470:N470" si="353">M471+M478+M483</f>
        <v>-651.12670000000003</v>
      </c>
      <c r="N470" s="14">
        <f t="shared" si="353"/>
        <v>-304.53719000000001</v>
      </c>
      <c r="O470" s="14">
        <f t="shared" si="345"/>
        <v>32315.65324</v>
      </c>
      <c r="P470" s="14">
        <f t="shared" si="346"/>
        <v>39397.273300000001</v>
      </c>
      <c r="Q470" s="14">
        <f t="shared" si="347"/>
        <v>30504.762810000004</v>
      </c>
    </row>
    <row r="471" spans="1:17" ht="33.75" x14ac:dyDescent="0.2">
      <c r="A471" s="65" t="s">
        <v>17</v>
      </c>
      <c r="B471" s="67">
        <v>94</v>
      </c>
      <c r="C471" s="60">
        <v>106</v>
      </c>
      <c r="D471" s="11" t="s">
        <v>7</v>
      </c>
      <c r="E471" s="12" t="s">
        <v>7</v>
      </c>
      <c r="F471" s="11" t="s">
        <v>7</v>
      </c>
      <c r="G471" s="68" t="s">
        <v>7</v>
      </c>
      <c r="H471" s="10" t="s">
        <v>7</v>
      </c>
      <c r="I471" s="14">
        <f>I472</f>
        <v>13112.5</v>
      </c>
      <c r="J471" s="14">
        <f t="shared" ref="J471:K472" si="354">J472</f>
        <v>13283.5</v>
      </c>
      <c r="K471" s="14">
        <f t="shared" si="354"/>
        <v>13772.800000000001</v>
      </c>
      <c r="L471" s="14"/>
      <c r="M471" s="14"/>
      <c r="N471" s="14"/>
      <c r="O471" s="14">
        <f t="shared" si="345"/>
        <v>13112.5</v>
      </c>
      <c r="P471" s="14">
        <f t="shared" si="346"/>
        <v>13283.5</v>
      </c>
      <c r="Q471" s="14">
        <f t="shared" si="347"/>
        <v>13772.800000000001</v>
      </c>
    </row>
    <row r="472" spans="1:17" ht="56.25" x14ac:dyDescent="0.2">
      <c r="A472" s="86" t="s">
        <v>266</v>
      </c>
      <c r="B472" s="67">
        <v>94</v>
      </c>
      <c r="C472" s="60">
        <v>106</v>
      </c>
      <c r="D472" s="11">
        <v>12</v>
      </c>
      <c r="E472" s="12" t="s">
        <v>3</v>
      </c>
      <c r="F472" s="11" t="s">
        <v>2</v>
      </c>
      <c r="G472" s="68" t="s">
        <v>9</v>
      </c>
      <c r="H472" s="10" t="s">
        <v>7</v>
      </c>
      <c r="I472" s="14">
        <f>I473</f>
        <v>13112.5</v>
      </c>
      <c r="J472" s="14">
        <f t="shared" si="354"/>
        <v>13283.5</v>
      </c>
      <c r="K472" s="14">
        <f t="shared" si="354"/>
        <v>13772.800000000001</v>
      </c>
      <c r="L472" s="14"/>
      <c r="M472" s="14"/>
      <c r="N472" s="14"/>
      <c r="O472" s="14">
        <f t="shared" si="345"/>
        <v>13112.5</v>
      </c>
      <c r="P472" s="14">
        <f t="shared" si="346"/>
        <v>13283.5</v>
      </c>
      <c r="Q472" s="14">
        <f t="shared" si="347"/>
        <v>13772.800000000001</v>
      </c>
    </row>
    <row r="473" spans="1:17" ht="22.5" x14ac:dyDescent="0.2">
      <c r="A473" s="65" t="s">
        <v>15</v>
      </c>
      <c r="B473" s="67">
        <v>94</v>
      </c>
      <c r="C473" s="60">
        <v>106</v>
      </c>
      <c r="D473" s="11">
        <v>12</v>
      </c>
      <c r="E473" s="12" t="s">
        <v>3</v>
      </c>
      <c r="F473" s="11" t="s">
        <v>2</v>
      </c>
      <c r="G473" s="68" t="s">
        <v>11</v>
      </c>
      <c r="H473" s="10" t="s">
        <v>7</v>
      </c>
      <c r="I473" s="14">
        <f>I474+I476</f>
        <v>13112.5</v>
      </c>
      <c r="J473" s="14">
        <f t="shared" ref="J473:K473" si="355">J474+J476</f>
        <v>13283.5</v>
      </c>
      <c r="K473" s="14">
        <f t="shared" si="355"/>
        <v>13772.800000000001</v>
      </c>
      <c r="L473" s="14"/>
      <c r="M473" s="14"/>
      <c r="N473" s="14"/>
      <c r="O473" s="14">
        <f t="shared" si="345"/>
        <v>13112.5</v>
      </c>
      <c r="P473" s="14">
        <f t="shared" si="346"/>
        <v>13283.5</v>
      </c>
      <c r="Q473" s="14">
        <f t="shared" si="347"/>
        <v>13772.800000000001</v>
      </c>
    </row>
    <row r="474" spans="1:17" ht="51" customHeight="1" x14ac:dyDescent="0.2">
      <c r="A474" s="65" t="s">
        <v>6</v>
      </c>
      <c r="B474" s="67">
        <v>94</v>
      </c>
      <c r="C474" s="60">
        <v>106</v>
      </c>
      <c r="D474" s="11">
        <v>12</v>
      </c>
      <c r="E474" s="12" t="s">
        <v>3</v>
      </c>
      <c r="F474" s="11" t="s">
        <v>2</v>
      </c>
      <c r="G474" s="68" t="s">
        <v>11</v>
      </c>
      <c r="H474" s="10">
        <v>100</v>
      </c>
      <c r="I474" s="14">
        <f>I475</f>
        <v>12571.3</v>
      </c>
      <c r="J474" s="14">
        <f t="shared" ref="J474:K474" si="356">J475</f>
        <v>12692.3</v>
      </c>
      <c r="K474" s="14">
        <f t="shared" si="356"/>
        <v>13181.6</v>
      </c>
      <c r="L474" s="14"/>
      <c r="M474" s="14"/>
      <c r="N474" s="14"/>
      <c r="O474" s="14">
        <f t="shared" si="345"/>
        <v>12571.3</v>
      </c>
      <c r="P474" s="14">
        <f t="shared" si="346"/>
        <v>12692.3</v>
      </c>
      <c r="Q474" s="14">
        <f t="shared" si="347"/>
        <v>13181.6</v>
      </c>
    </row>
    <row r="475" spans="1:17" ht="22.5" x14ac:dyDescent="0.2">
      <c r="A475" s="65" t="s">
        <v>5</v>
      </c>
      <c r="B475" s="67">
        <v>94</v>
      </c>
      <c r="C475" s="60">
        <v>106</v>
      </c>
      <c r="D475" s="11">
        <v>12</v>
      </c>
      <c r="E475" s="12" t="s">
        <v>3</v>
      </c>
      <c r="F475" s="11" t="s">
        <v>2</v>
      </c>
      <c r="G475" s="68" t="s">
        <v>11</v>
      </c>
      <c r="H475" s="10">
        <v>120</v>
      </c>
      <c r="I475" s="14">
        <v>12571.3</v>
      </c>
      <c r="J475" s="14">
        <v>12692.3</v>
      </c>
      <c r="K475" s="14">
        <v>13181.6</v>
      </c>
      <c r="L475" s="14"/>
      <c r="M475" s="14"/>
      <c r="N475" s="14"/>
      <c r="O475" s="14">
        <f t="shared" si="345"/>
        <v>12571.3</v>
      </c>
      <c r="P475" s="14">
        <f t="shared" si="346"/>
        <v>12692.3</v>
      </c>
      <c r="Q475" s="14">
        <f t="shared" si="347"/>
        <v>13181.6</v>
      </c>
    </row>
    <row r="476" spans="1:17" ht="22.5" x14ac:dyDescent="0.2">
      <c r="A476" s="65" t="s">
        <v>14</v>
      </c>
      <c r="B476" s="67">
        <v>94</v>
      </c>
      <c r="C476" s="60">
        <v>106</v>
      </c>
      <c r="D476" s="11">
        <v>12</v>
      </c>
      <c r="E476" s="12" t="s">
        <v>3</v>
      </c>
      <c r="F476" s="11" t="s">
        <v>2</v>
      </c>
      <c r="G476" s="68" t="s">
        <v>11</v>
      </c>
      <c r="H476" s="10">
        <v>200</v>
      </c>
      <c r="I476" s="14">
        <f>I477</f>
        <v>541.20000000000005</v>
      </c>
      <c r="J476" s="14">
        <f t="shared" ref="J476:K476" si="357">J477</f>
        <v>591.20000000000005</v>
      </c>
      <c r="K476" s="14">
        <f t="shared" si="357"/>
        <v>591.20000000000005</v>
      </c>
      <c r="L476" s="14"/>
      <c r="M476" s="14"/>
      <c r="N476" s="14"/>
      <c r="O476" s="14">
        <f t="shared" si="345"/>
        <v>541.20000000000005</v>
      </c>
      <c r="P476" s="14">
        <f t="shared" si="346"/>
        <v>591.20000000000005</v>
      </c>
      <c r="Q476" s="14">
        <f t="shared" si="347"/>
        <v>591.20000000000005</v>
      </c>
    </row>
    <row r="477" spans="1:17" ht="22.5" x14ac:dyDescent="0.2">
      <c r="A477" s="65" t="s">
        <v>13</v>
      </c>
      <c r="B477" s="67">
        <v>94</v>
      </c>
      <c r="C477" s="60">
        <v>106</v>
      </c>
      <c r="D477" s="11">
        <v>12</v>
      </c>
      <c r="E477" s="12" t="s">
        <v>3</v>
      </c>
      <c r="F477" s="11" t="s">
        <v>2</v>
      </c>
      <c r="G477" s="68" t="s">
        <v>11</v>
      </c>
      <c r="H477" s="10">
        <v>240</v>
      </c>
      <c r="I477" s="14">
        <v>541.20000000000005</v>
      </c>
      <c r="J477" s="14">
        <v>591.20000000000005</v>
      </c>
      <c r="K477" s="14">
        <v>591.20000000000005</v>
      </c>
      <c r="L477" s="14"/>
      <c r="M477" s="14"/>
      <c r="N477" s="14"/>
      <c r="O477" s="14">
        <f t="shared" si="345"/>
        <v>541.20000000000005</v>
      </c>
      <c r="P477" s="14">
        <f t="shared" si="346"/>
        <v>591.20000000000005</v>
      </c>
      <c r="Q477" s="14">
        <f t="shared" si="347"/>
        <v>591.20000000000005</v>
      </c>
    </row>
    <row r="478" spans="1:17" x14ac:dyDescent="0.2">
      <c r="A478" s="65" t="s">
        <v>141</v>
      </c>
      <c r="B478" s="67">
        <v>94</v>
      </c>
      <c r="C478" s="60">
        <v>111</v>
      </c>
      <c r="D478" s="11" t="s">
        <v>7</v>
      </c>
      <c r="E478" s="12" t="s">
        <v>7</v>
      </c>
      <c r="F478" s="11" t="s">
        <v>7</v>
      </c>
      <c r="G478" s="68" t="s">
        <v>7</v>
      </c>
      <c r="H478" s="10" t="s">
        <v>7</v>
      </c>
      <c r="I478" s="14">
        <f>I479</f>
        <v>3000</v>
      </c>
      <c r="J478" s="14">
        <f t="shared" ref="J478:K478" si="358">J479</f>
        <v>5000</v>
      </c>
      <c r="K478" s="14">
        <f t="shared" si="358"/>
        <v>5000</v>
      </c>
      <c r="L478" s="14">
        <f>L479</f>
        <v>-432.60154999999986</v>
      </c>
      <c r="M478" s="14"/>
      <c r="N478" s="14"/>
      <c r="O478" s="14">
        <f t="shared" si="345"/>
        <v>2567.3984500000001</v>
      </c>
      <c r="P478" s="14">
        <f t="shared" si="346"/>
        <v>5000</v>
      </c>
      <c r="Q478" s="14">
        <f t="shared" si="347"/>
        <v>5000</v>
      </c>
    </row>
    <row r="479" spans="1:17" ht="22.5" x14ac:dyDescent="0.2">
      <c r="A479" s="196" t="s">
        <v>32</v>
      </c>
      <c r="B479" s="67">
        <v>94</v>
      </c>
      <c r="C479" s="60">
        <v>111</v>
      </c>
      <c r="D479" s="11" t="s">
        <v>31</v>
      </c>
      <c r="E479" s="12" t="s">
        <v>3</v>
      </c>
      <c r="F479" s="11" t="s">
        <v>2</v>
      </c>
      <c r="G479" s="68" t="s">
        <v>9</v>
      </c>
      <c r="H479" s="10" t="s">
        <v>7</v>
      </c>
      <c r="I479" s="14">
        <f>I480</f>
        <v>3000</v>
      </c>
      <c r="J479" s="14">
        <f t="shared" ref="J479:K479" si="359">J480</f>
        <v>5000</v>
      </c>
      <c r="K479" s="14">
        <f t="shared" si="359"/>
        <v>5000</v>
      </c>
      <c r="L479" s="14">
        <f>L480</f>
        <v>-432.60154999999986</v>
      </c>
      <c r="M479" s="14"/>
      <c r="N479" s="14"/>
      <c r="O479" s="14">
        <f t="shared" si="345"/>
        <v>2567.3984500000001</v>
      </c>
      <c r="P479" s="14">
        <f t="shared" si="346"/>
        <v>5000</v>
      </c>
      <c r="Q479" s="14">
        <f t="shared" si="347"/>
        <v>5000</v>
      </c>
    </row>
    <row r="480" spans="1:17" ht="22.5" x14ac:dyDescent="0.2">
      <c r="A480" s="196" t="s">
        <v>32</v>
      </c>
      <c r="B480" s="67">
        <v>94</v>
      </c>
      <c r="C480" s="60">
        <v>111</v>
      </c>
      <c r="D480" s="11" t="s">
        <v>31</v>
      </c>
      <c r="E480" s="12" t="s">
        <v>3</v>
      </c>
      <c r="F480" s="11" t="s">
        <v>2</v>
      </c>
      <c r="G480" s="68" t="s">
        <v>30</v>
      </c>
      <c r="H480" s="10" t="s">
        <v>7</v>
      </c>
      <c r="I480" s="14">
        <f>I481</f>
        <v>3000</v>
      </c>
      <c r="J480" s="14">
        <f t="shared" ref="J480:K480" si="360">J481</f>
        <v>5000</v>
      </c>
      <c r="K480" s="14">
        <f t="shared" si="360"/>
        <v>5000</v>
      </c>
      <c r="L480" s="14">
        <f>L481</f>
        <v>-432.60154999999986</v>
      </c>
      <c r="M480" s="14"/>
      <c r="N480" s="14"/>
      <c r="O480" s="14">
        <f t="shared" si="345"/>
        <v>2567.3984500000001</v>
      </c>
      <c r="P480" s="14">
        <f t="shared" si="346"/>
        <v>5000</v>
      </c>
      <c r="Q480" s="14">
        <f t="shared" si="347"/>
        <v>5000</v>
      </c>
    </row>
    <row r="481" spans="1:17" x14ac:dyDescent="0.2">
      <c r="A481" s="65" t="s">
        <v>71</v>
      </c>
      <c r="B481" s="67">
        <v>94</v>
      </c>
      <c r="C481" s="60">
        <v>111</v>
      </c>
      <c r="D481" s="11" t="s">
        <v>31</v>
      </c>
      <c r="E481" s="12" t="s">
        <v>3</v>
      </c>
      <c r="F481" s="11" t="s">
        <v>2</v>
      </c>
      <c r="G481" s="68" t="s">
        <v>30</v>
      </c>
      <c r="H481" s="10">
        <v>800</v>
      </c>
      <c r="I481" s="14">
        <f>I482</f>
        <v>3000</v>
      </c>
      <c r="J481" s="14">
        <f t="shared" ref="J481:K481" si="361">J482</f>
        <v>5000</v>
      </c>
      <c r="K481" s="14">
        <f t="shared" si="361"/>
        <v>5000</v>
      </c>
      <c r="L481" s="14">
        <f>L482</f>
        <v>-432.60154999999986</v>
      </c>
      <c r="M481" s="14"/>
      <c r="N481" s="14"/>
      <c r="O481" s="14">
        <f t="shared" si="345"/>
        <v>2567.3984500000001</v>
      </c>
      <c r="P481" s="14">
        <f t="shared" si="346"/>
        <v>5000</v>
      </c>
      <c r="Q481" s="14">
        <f t="shared" si="347"/>
        <v>5000</v>
      </c>
    </row>
    <row r="482" spans="1:17" x14ac:dyDescent="0.2">
      <c r="A482" s="65" t="s">
        <v>140</v>
      </c>
      <c r="B482" s="67">
        <v>94</v>
      </c>
      <c r="C482" s="60">
        <v>111</v>
      </c>
      <c r="D482" s="11" t="s">
        <v>31</v>
      </c>
      <c r="E482" s="12" t="s">
        <v>3</v>
      </c>
      <c r="F482" s="11" t="s">
        <v>2</v>
      </c>
      <c r="G482" s="68" t="s">
        <v>30</v>
      </c>
      <c r="H482" s="10">
        <v>870</v>
      </c>
      <c r="I482" s="14">
        <v>3000</v>
      </c>
      <c r="J482" s="14">
        <v>5000</v>
      </c>
      <c r="K482" s="14">
        <v>5000</v>
      </c>
      <c r="L482" s="14">
        <f>2000-2432.60155</f>
        <v>-432.60154999999986</v>
      </c>
      <c r="M482" s="14"/>
      <c r="N482" s="14"/>
      <c r="O482" s="14">
        <f t="shared" si="345"/>
        <v>2567.3984500000001</v>
      </c>
      <c r="P482" s="14">
        <f t="shared" si="346"/>
        <v>5000</v>
      </c>
      <c r="Q482" s="14">
        <f t="shared" si="347"/>
        <v>5000</v>
      </c>
    </row>
    <row r="483" spans="1:17" ht="20.65" customHeight="1" x14ac:dyDescent="0.2">
      <c r="A483" s="65" t="s">
        <v>85</v>
      </c>
      <c r="B483" s="67">
        <v>94</v>
      </c>
      <c r="C483" s="60">
        <v>113</v>
      </c>
      <c r="D483" s="11" t="s">
        <v>7</v>
      </c>
      <c r="E483" s="12" t="s">
        <v>7</v>
      </c>
      <c r="F483" s="11" t="s">
        <v>7</v>
      </c>
      <c r="G483" s="68" t="s">
        <v>7</v>
      </c>
      <c r="H483" s="10" t="s">
        <v>7</v>
      </c>
      <c r="I483" s="14">
        <f>I484+I489</f>
        <v>17395.599999999999</v>
      </c>
      <c r="J483" s="14">
        <f>J484+J489</f>
        <v>21764.9</v>
      </c>
      <c r="K483" s="14">
        <f t="shared" ref="K483" si="362">K484+K489</f>
        <v>12036.5</v>
      </c>
      <c r="L483" s="14">
        <f>L484+L489</f>
        <v>-759.84521000000018</v>
      </c>
      <c r="M483" s="14">
        <f t="shared" ref="M483:N483" si="363">M484+M489</f>
        <v>-651.12670000000003</v>
      </c>
      <c r="N483" s="14">
        <f t="shared" si="363"/>
        <v>-304.53719000000001</v>
      </c>
      <c r="O483" s="14">
        <f t="shared" si="345"/>
        <v>16635.754789999999</v>
      </c>
      <c r="P483" s="14">
        <f t="shared" si="346"/>
        <v>21113.773300000001</v>
      </c>
      <c r="Q483" s="14">
        <f t="shared" si="347"/>
        <v>11731.962810000001</v>
      </c>
    </row>
    <row r="484" spans="1:17" ht="54" customHeight="1" x14ac:dyDescent="0.2">
      <c r="A484" s="86" t="s">
        <v>275</v>
      </c>
      <c r="B484" s="67">
        <v>94</v>
      </c>
      <c r="C484" s="60">
        <v>113</v>
      </c>
      <c r="D484" s="11">
        <v>11</v>
      </c>
      <c r="E484" s="12" t="s">
        <v>3</v>
      </c>
      <c r="F484" s="11" t="s">
        <v>2</v>
      </c>
      <c r="G484" s="68" t="s">
        <v>9</v>
      </c>
      <c r="H484" s="10" t="s">
        <v>7</v>
      </c>
      <c r="I484" s="14">
        <f>I486</f>
        <v>819</v>
      </c>
      <c r="J484" s="14">
        <f t="shared" ref="J484:K484" si="364">J486</f>
        <v>904</v>
      </c>
      <c r="K484" s="14">
        <f t="shared" si="364"/>
        <v>904</v>
      </c>
      <c r="L484" s="14"/>
      <c r="M484" s="14"/>
      <c r="N484" s="14"/>
      <c r="O484" s="14">
        <f t="shared" si="345"/>
        <v>819</v>
      </c>
      <c r="P484" s="14">
        <f t="shared" si="346"/>
        <v>904</v>
      </c>
      <c r="Q484" s="14">
        <f t="shared" si="347"/>
        <v>904</v>
      </c>
    </row>
    <row r="485" spans="1:17" ht="22.5" x14ac:dyDescent="0.2">
      <c r="A485" s="86" t="s">
        <v>297</v>
      </c>
      <c r="B485" s="67">
        <v>94</v>
      </c>
      <c r="C485" s="60">
        <v>113</v>
      </c>
      <c r="D485" s="11">
        <v>11</v>
      </c>
      <c r="E485" s="12">
        <v>1</v>
      </c>
      <c r="F485" s="11" t="s">
        <v>2</v>
      </c>
      <c r="G485" s="68">
        <v>0</v>
      </c>
      <c r="H485" s="10"/>
      <c r="I485" s="14">
        <f>I486</f>
        <v>819</v>
      </c>
      <c r="J485" s="14">
        <f t="shared" ref="J485:K485" si="365">J486</f>
        <v>904</v>
      </c>
      <c r="K485" s="14">
        <f t="shared" si="365"/>
        <v>904</v>
      </c>
      <c r="L485" s="14"/>
      <c r="M485" s="14"/>
      <c r="N485" s="14"/>
      <c r="O485" s="14">
        <f t="shared" si="345"/>
        <v>819</v>
      </c>
      <c r="P485" s="14">
        <f t="shared" si="346"/>
        <v>904</v>
      </c>
      <c r="Q485" s="14">
        <f t="shared" si="347"/>
        <v>904</v>
      </c>
    </row>
    <row r="486" spans="1:17" ht="22.5" x14ac:dyDescent="0.2">
      <c r="A486" s="65" t="s">
        <v>80</v>
      </c>
      <c r="B486" s="67">
        <v>94</v>
      </c>
      <c r="C486" s="60">
        <v>113</v>
      </c>
      <c r="D486" s="11">
        <v>11</v>
      </c>
      <c r="E486" s="12">
        <v>1</v>
      </c>
      <c r="F486" s="11" t="s">
        <v>2</v>
      </c>
      <c r="G486" s="68" t="s">
        <v>79</v>
      </c>
      <c r="H486" s="10" t="s">
        <v>7</v>
      </c>
      <c r="I486" s="14">
        <f>I487</f>
        <v>819</v>
      </c>
      <c r="J486" s="14">
        <f t="shared" ref="J486:K486" si="366">J487</f>
        <v>904</v>
      </c>
      <c r="K486" s="14">
        <f t="shared" si="366"/>
        <v>904</v>
      </c>
      <c r="L486" s="14"/>
      <c r="M486" s="14"/>
      <c r="N486" s="14"/>
      <c r="O486" s="14">
        <f t="shared" si="345"/>
        <v>819</v>
      </c>
      <c r="P486" s="14">
        <f t="shared" si="346"/>
        <v>904</v>
      </c>
      <c r="Q486" s="14">
        <f t="shared" si="347"/>
        <v>904</v>
      </c>
    </row>
    <row r="487" spans="1:17" ht="22.5" x14ac:dyDescent="0.2">
      <c r="A487" s="65" t="s">
        <v>14</v>
      </c>
      <c r="B487" s="67">
        <v>94</v>
      </c>
      <c r="C487" s="60">
        <v>113</v>
      </c>
      <c r="D487" s="11">
        <v>11</v>
      </c>
      <c r="E487" s="12">
        <v>1</v>
      </c>
      <c r="F487" s="11" t="s">
        <v>2</v>
      </c>
      <c r="G487" s="68" t="s">
        <v>79</v>
      </c>
      <c r="H487" s="10">
        <v>200</v>
      </c>
      <c r="I487" s="14">
        <f>I488</f>
        <v>819</v>
      </c>
      <c r="J487" s="14">
        <f t="shared" ref="J487:K487" si="367">J488</f>
        <v>904</v>
      </c>
      <c r="K487" s="14">
        <f t="shared" si="367"/>
        <v>904</v>
      </c>
      <c r="L487" s="14"/>
      <c r="M487" s="14"/>
      <c r="N487" s="14"/>
      <c r="O487" s="14">
        <f t="shared" si="345"/>
        <v>819</v>
      </c>
      <c r="P487" s="14">
        <f t="shared" si="346"/>
        <v>904</v>
      </c>
      <c r="Q487" s="14">
        <f t="shared" si="347"/>
        <v>904</v>
      </c>
    </row>
    <row r="488" spans="1:17" ht="22.5" x14ac:dyDescent="0.2">
      <c r="A488" s="65" t="s">
        <v>13</v>
      </c>
      <c r="B488" s="67">
        <v>94</v>
      </c>
      <c r="C488" s="60">
        <v>113</v>
      </c>
      <c r="D488" s="11">
        <v>11</v>
      </c>
      <c r="E488" s="12">
        <v>1</v>
      </c>
      <c r="F488" s="11" t="s">
        <v>2</v>
      </c>
      <c r="G488" s="68" t="s">
        <v>79</v>
      </c>
      <c r="H488" s="10">
        <v>240</v>
      </c>
      <c r="I488" s="14">
        <v>819</v>
      </c>
      <c r="J488" s="14">
        <v>904</v>
      </c>
      <c r="K488" s="14">
        <v>904</v>
      </c>
      <c r="L488" s="14"/>
      <c r="M488" s="14"/>
      <c r="N488" s="14"/>
      <c r="O488" s="14">
        <f t="shared" si="345"/>
        <v>819</v>
      </c>
      <c r="P488" s="14">
        <f t="shared" si="346"/>
        <v>904</v>
      </c>
      <c r="Q488" s="14">
        <f t="shared" si="347"/>
        <v>904</v>
      </c>
    </row>
    <row r="489" spans="1:17" ht="22.5" x14ac:dyDescent="0.2">
      <c r="A489" s="65" t="s">
        <v>10</v>
      </c>
      <c r="B489" s="67">
        <v>94</v>
      </c>
      <c r="C489" s="60">
        <v>113</v>
      </c>
      <c r="D489" s="11" t="s">
        <v>4</v>
      </c>
      <c r="E489" s="12">
        <v>0</v>
      </c>
      <c r="F489" s="11" t="s">
        <v>2</v>
      </c>
      <c r="G489" s="68" t="s">
        <v>9</v>
      </c>
      <c r="H489" s="10" t="s">
        <v>7</v>
      </c>
      <c r="I489" s="14">
        <f>I490+I493</f>
        <v>16576.599999999999</v>
      </c>
      <c r="J489" s="14">
        <f>J490+J493</f>
        <v>20860.900000000001</v>
      </c>
      <c r="K489" s="14">
        <f>K490+K493</f>
        <v>11132.5</v>
      </c>
      <c r="L489" s="14">
        <f>L490+L493</f>
        <v>-759.84521000000018</v>
      </c>
      <c r="M489" s="14">
        <f t="shared" ref="M489" si="368">M490+M493</f>
        <v>-651.12670000000003</v>
      </c>
      <c r="N489" s="14">
        <f>N490+N493</f>
        <v>-304.53719000000001</v>
      </c>
      <c r="O489" s="14">
        <f t="shared" si="345"/>
        <v>15816.754789999999</v>
      </c>
      <c r="P489" s="14">
        <f t="shared" si="346"/>
        <v>20209.773300000001</v>
      </c>
      <c r="Q489" s="14">
        <f t="shared" si="347"/>
        <v>10827.962810000001</v>
      </c>
    </row>
    <row r="490" spans="1:17" ht="33.75" x14ac:dyDescent="0.2">
      <c r="A490" s="65" t="s">
        <v>76</v>
      </c>
      <c r="B490" s="67">
        <v>94</v>
      </c>
      <c r="C490" s="60">
        <v>113</v>
      </c>
      <c r="D490" s="11" t="s">
        <v>4</v>
      </c>
      <c r="E490" s="12" t="s">
        <v>3</v>
      </c>
      <c r="F490" s="11" t="s">
        <v>2</v>
      </c>
      <c r="G490" s="68" t="s">
        <v>75</v>
      </c>
      <c r="H490" s="10" t="s">
        <v>7</v>
      </c>
      <c r="I490" s="14">
        <f>I491</f>
        <v>3000</v>
      </c>
      <c r="J490" s="14">
        <f t="shared" ref="J490:K491" si="369">J491</f>
        <v>3000</v>
      </c>
      <c r="K490" s="14">
        <f t="shared" si="369"/>
        <v>3000</v>
      </c>
      <c r="L490" s="14">
        <f>L492</f>
        <v>0.04</v>
      </c>
      <c r="M490" s="14"/>
      <c r="N490" s="14"/>
      <c r="O490" s="14">
        <f t="shared" si="345"/>
        <v>3000.04</v>
      </c>
      <c r="P490" s="14">
        <f t="shared" si="346"/>
        <v>3000</v>
      </c>
      <c r="Q490" s="14">
        <f t="shared" si="347"/>
        <v>3000</v>
      </c>
    </row>
    <row r="491" spans="1:17" x14ac:dyDescent="0.2">
      <c r="A491" s="65" t="s">
        <v>71</v>
      </c>
      <c r="B491" s="67">
        <v>94</v>
      </c>
      <c r="C491" s="60">
        <v>113</v>
      </c>
      <c r="D491" s="11" t="s">
        <v>4</v>
      </c>
      <c r="E491" s="12" t="s">
        <v>3</v>
      </c>
      <c r="F491" s="11" t="s">
        <v>2</v>
      </c>
      <c r="G491" s="68" t="s">
        <v>75</v>
      </c>
      <c r="H491" s="10">
        <v>800</v>
      </c>
      <c r="I491" s="14">
        <f>I492</f>
        <v>3000</v>
      </c>
      <c r="J491" s="14">
        <f t="shared" si="369"/>
        <v>3000</v>
      </c>
      <c r="K491" s="14">
        <f t="shared" si="369"/>
        <v>3000</v>
      </c>
      <c r="L491" s="14">
        <f>L490</f>
        <v>0.04</v>
      </c>
      <c r="M491" s="14"/>
      <c r="N491" s="14"/>
      <c r="O491" s="14">
        <f t="shared" si="345"/>
        <v>3000.04</v>
      </c>
      <c r="P491" s="14">
        <f t="shared" si="346"/>
        <v>3000</v>
      </c>
      <c r="Q491" s="14">
        <f t="shared" si="347"/>
        <v>3000</v>
      </c>
    </row>
    <row r="492" spans="1:17" x14ac:dyDescent="0.2">
      <c r="A492" s="65" t="s">
        <v>140</v>
      </c>
      <c r="B492" s="67">
        <v>94</v>
      </c>
      <c r="C492" s="60">
        <v>113</v>
      </c>
      <c r="D492" s="11" t="s">
        <v>4</v>
      </c>
      <c r="E492" s="12" t="s">
        <v>3</v>
      </c>
      <c r="F492" s="11" t="s">
        <v>2</v>
      </c>
      <c r="G492" s="68" t="s">
        <v>75</v>
      </c>
      <c r="H492" s="10">
        <v>870</v>
      </c>
      <c r="I492" s="14">
        <f>3000</f>
        <v>3000</v>
      </c>
      <c r="J492" s="14">
        <v>3000</v>
      </c>
      <c r="K492" s="14">
        <v>3000</v>
      </c>
      <c r="L492" s="14">
        <v>0.04</v>
      </c>
      <c r="M492" s="14"/>
      <c r="N492" s="14"/>
      <c r="O492" s="14">
        <f t="shared" si="345"/>
        <v>3000.04</v>
      </c>
      <c r="P492" s="14">
        <f t="shared" si="346"/>
        <v>3000</v>
      </c>
      <c r="Q492" s="14">
        <f t="shared" si="347"/>
        <v>3000</v>
      </c>
    </row>
    <row r="493" spans="1:17" ht="56.25" x14ac:dyDescent="0.2">
      <c r="A493" s="65" t="s">
        <v>252</v>
      </c>
      <c r="B493" s="67">
        <v>94</v>
      </c>
      <c r="C493" s="60">
        <v>113</v>
      </c>
      <c r="D493" s="11" t="s">
        <v>4</v>
      </c>
      <c r="E493" s="12" t="s">
        <v>3</v>
      </c>
      <c r="F493" s="11" t="s">
        <v>2</v>
      </c>
      <c r="G493" s="68" t="s">
        <v>139</v>
      </c>
      <c r="H493" s="10" t="s">
        <v>7</v>
      </c>
      <c r="I493" s="14">
        <f>I494</f>
        <v>13576.6</v>
      </c>
      <c r="J493" s="14">
        <f t="shared" ref="J493:K493" si="370">J494</f>
        <v>17860.900000000001</v>
      </c>
      <c r="K493" s="14">
        <f t="shared" si="370"/>
        <v>8132.5</v>
      </c>
      <c r="L493" s="14">
        <f t="shared" ref="L493:N494" si="371">L494</f>
        <v>-759.88521000000014</v>
      </c>
      <c r="M493" s="14">
        <f t="shared" si="371"/>
        <v>-651.12670000000003</v>
      </c>
      <c r="N493" s="14">
        <f t="shared" si="371"/>
        <v>-304.53719000000001</v>
      </c>
      <c r="O493" s="14">
        <f t="shared" si="345"/>
        <v>12816.71479</v>
      </c>
      <c r="P493" s="14">
        <f t="shared" si="346"/>
        <v>17209.773300000001</v>
      </c>
      <c r="Q493" s="14">
        <f t="shared" si="347"/>
        <v>7827.96281</v>
      </c>
    </row>
    <row r="494" spans="1:17" x14ac:dyDescent="0.2">
      <c r="A494" s="65" t="s">
        <v>71</v>
      </c>
      <c r="B494" s="67">
        <v>94</v>
      </c>
      <c r="C494" s="60">
        <v>113</v>
      </c>
      <c r="D494" s="11" t="s">
        <v>4</v>
      </c>
      <c r="E494" s="12" t="s">
        <v>3</v>
      </c>
      <c r="F494" s="11" t="s">
        <v>2</v>
      </c>
      <c r="G494" s="68" t="s">
        <v>139</v>
      </c>
      <c r="H494" s="10">
        <v>800</v>
      </c>
      <c r="I494" s="14">
        <f>I495</f>
        <v>13576.6</v>
      </c>
      <c r="J494" s="14">
        <f t="shared" ref="J494:K494" si="372">J495</f>
        <v>17860.900000000001</v>
      </c>
      <c r="K494" s="14">
        <f t="shared" si="372"/>
        <v>8132.5</v>
      </c>
      <c r="L494" s="14">
        <f t="shared" si="371"/>
        <v>-759.88521000000014</v>
      </c>
      <c r="M494" s="14">
        <f t="shared" si="371"/>
        <v>-651.12670000000003</v>
      </c>
      <c r="N494" s="14">
        <f t="shared" si="371"/>
        <v>-304.53719000000001</v>
      </c>
      <c r="O494" s="14">
        <f t="shared" si="345"/>
        <v>12816.71479</v>
      </c>
      <c r="P494" s="14">
        <f t="shared" si="346"/>
        <v>17209.773300000001</v>
      </c>
      <c r="Q494" s="14">
        <f t="shared" si="347"/>
        <v>7827.96281</v>
      </c>
    </row>
    <row r="495" spans="1:17" x14ac:dyDescent="0.2">
      <c r="A495" s="65" t="s">
        <v>140</v>
      </c>
      <c r="B495" s="67">
        <v>94</v>
      </c>
      <c r="C495" s="60">
        <v>113</v>
      </c>
      <c r="D495" s="11" t="s">
        <v>4</v>
      </c>
      <c r="E495" s="12" t="s">
        <v>3</v>
      </c>
      <c r="F495" s="11" t="s">
        <v>2</v>
      </c>
      <c r="G495" s="68" t="s">
        <v>139</v>
      </c>
      <c r="H495" s="10">
        <v>870</v>
      </c>
      <c r="I495" s="14">
        <f>13876.6-300</f>
        <v>13576.6</v>
      </c>
      <c r="J495" s="14">
        <f>17860.9</f>
        <v>17860.900000000001</v>
      </c>
      <c r="K495" s="14">
        <f>8182.5-50</f>
        <v>8132.5</v>
      </c>
      <c r="L495" s="14">
        <f>0.03145-34.95434+1439.8331-246.78607-666.73623-45.51539+155.6759-321.18666+959.75303-2000</f>
        <v>-759.88521000000014</v>
      </c>
      <c r="M495" s="14">
        <f>0.0277-54.60246-340.52784-256.0241</f>
        <v>-651.12670000000003</v>
      </c>
      <c r="N495" s="14">
        <f>0.03372-212.5-92.07091</f>
        <v>-304.53719000000001</v>
      </c>
      <c r="O495" s="14">
        <f t="shared" si="345"/>
        <v>12816.71479</v>
      </c>
      <c r="P495" s="14">
        <f t="shared" si="346"/>
        <v>17209.773300000001</v>
      </c>
      <c r="Q495" s="14">
        <f t="shared" si="347"/>
        <v>7827.96281</v>
      </c>
    </row>
    <row r="496" spans="1:17" x14ac:dyDescent="0.2">
      <c r="A496" s="65" t="s">
        <v>138</v>
      </c>
      <c r="B496" s="67">
        <v>94</v>
      </c>
      <c r="C496" s="60">
        <v>200</v>
      </c>
      <c r="D496" s="11" t="s">
        <v>7</v>
      </c>
      <c r="E496" s="12" t="s">
        <v>7</v>
      </c>
      <c r="F496" s="11" t="s">
        <v>7</v>
      </c>
      <c r="G496" s="68" t="s">
        <v>7</v>
      </c>
      <c r="H496" s="10" t="s">
        <v>7</v>
      </c>
      <c r="I496" s="14">
        <f>I497</f>
        <v>3408.0623000000001</v>
      </c>
      <c r="J496" s="14">
        <f t="shared" ref="J496:K496" si="373">J497</f>
        <v>3443.5843</v>
      </c>
      <c r="K496" s="14">
        <f t="shared" si="373"/>
        <v>3581.0136000000002</v>
      </c>
      <c r="L496" s="14"/>
      <c r="M496" s="14"/>
      <c r="N496" s="14"/>
      <c r="O496" s="14">
        <f t="shared" si="345"/>
        <v>3408.0623000000001</v>
      </c>
      <c r="P496" s="14">
        <f t="shared" si="346"/>
        <v>3443.5843</v>
      </c>
      <c r="Q496" s="14">
        <f t="shared" si="347"/>
        <v>3581.0136000000002</v>
      </c>
    </row>
    <row r="497" spans="1:17" x14ac:dyDescent="0.2">
      <c r="A497" s="65" t="s">
        <v>137</v>
      </c>
      <c r="B497" s="67">
        <v>94</v>
      </c>
      <c r="C497" s="60">
        <v>203</v>
      </c>
      <c r="D497" s="11" t="s">
        <v>7</v>
      </c>
      <c r="E497" s="12" t="s">
        <v>7</v>
      </c>
      <c r="F497" s="11" t="s">
        <v>7</v>
      </c>
      <c r="G497" s="68" t="s">
        <v>7</v>
      </c>
      <c r="H497" s="10" t="s">
        <v>7</v>
      </c>
      <c r="I497" s="14">
        <f>I498</f>
        <v>3408.0623000000001</v>
      </c>
      <c r="J497" s="14">
        <f t="shared" ref="J497:K497" si="374">J498</f>
        <v>3443.5843</v>
      </c>
      <c r="K497" s="14">
        <f t="shared" si="374"/>
        <v>3581.0136000000002</v>
      </c>
      <c r="L497" s="14"/>
      <c r="M497" s="14"/>
      <c r="N497" s="14"/>
      <c r="O497" s="14">
        <f t="shared" si="345"/>
        <v>3408.0623000000001</v>
      </c>
      <c r="P497" s="14">
        <f t="shared" si="346"/>
        <v>3443.5843</v>
      </c>
      <c r="Q497" s="14">
        <f t="shared" si="347"/>
        <v>3581.0136000000002</v>
      </c>
    </row>
    <row r="498" spans="1:17" ht="56.25" x14ac:dyDescent="0.2">
      <c r="A498" s="86" t="s">
        <v>266</v>
      </c>
      <c r="B498" s="67">
        <v>94</v>
      </c>
      <c r="C498" s="60">
        <v>203</v>
      </c>
      <c r="D498" s="11">
        <v>12</v>
      </c>
      <c r="E498" s="12" t="s">
        <v>3</v>
      </c>
      <c r="F498" s="11" t="s">
        <v>2</v>
      </c>
      <c r="G498" s="68" t="s">
        <v>9</v>
      </c>
      <c r="H498" s="10" t="s">
        <v>7</v>
      </c>
      <c r="I498" s="14">
        <f>I499</f>
        <v>3408.0623000000001</v>
      </c>
      <c r="J498" s="14">
        <f t="shared" ref="J498:K498" si="375">J499</f>
        <v>3443.5843</v>
      </c>
      <c r="K498" s="14">
        <f t="shared" si="375"/>
        <v>3581.0136000000002</v>
      </c>
      <c r="L498" s="14"/>
      <c r="M498" s="14"/>
      <c r="N498" s="14"/>
      <c r="O498" s="14">
        <f t="shared" si="345"/>
        <v>3408.0623000000001</v>
      </c>
      <c r="P498" s="14">
        <f t="shared" si="346"/>
        <v>3443.5843</v>
      </c>
      <c r="Q498" s="14">
        <f t="shared" si="347"/>
        <v>3581.0136000000002</v>
      </c>
    </row>
    <row r="499" spans="1:17" ht="22.5" x14ac:dyDescent="0.2">
      <c r="A499" s="65" t="s">
        <v>136</v>
      </c>
      <c r="B499" s="67">
        <v>94</v>
      </c>
      <c r="C499" s="60">
        <v>203</v>
      </c>
      <c r="D499" s="11">
        <v>12</v>
      </c>
      <c r="E499" s="12" t="s">
        <v>3</v>
      </c>
      <c r="F499" s="11" t="s">
        <v>2</v>
      </c>
      <c r="G499" s="68" t="s">
        <v>134</v>
      </c>
      <c r="H499" s="10" t="s">
        <v>7</v>
      </c>
      <c r="I499" s="14">
        <f>I500</f>
        <v>3408.0623000000001</v>
      </c>
      <c r="J499" s="14">
        <f t="shared" ref="J499:K499" si="376">J500</f>
        <v>3443.5843</v>
      </c>
      <c r="K499" s="14">
        <f t="shared" si="376"/>
        <v>3581.0136000000002</v>
      </c>
      <c r="L499" s="14"/>
      <c r="M499" s="14"/>
      <c r="N499" s="14"/>
      <c r="O499" s="14">
        <f t="shared" si="345"/>
        <v>3408.0623000000001</v>
      </c>
      <c r="P499" s="14">
        <f t="shared" si="346"/>
        <v>3443.5843</v>
      </c>
      <c r="Q499" s="14">
        <f t="shared" si="347"/>
        <v>3581.0136000000002</v>
      </c>
    </row>
    <row r="500" spans="1:17" x14ac:dyDescent="0.2">
      <c r="A500" s="65" t="s">
        <v>29</v>
      </c>
      <c r="B500" s="67">
        <v>94</v>
      </c>
      <c r="C500" s="60">
        <v>203</v>
      </c>
      <c r="D500" s="11">
        <v>12</v>
      </c>
      <c r="E500" s="12" t="s">
        <v>3</v>
      </c>
      <c r="F500" s="11" t="s">
        <v>2</v>
      </c>
      <c r="G500" s="68" t="s">
        <v>134</v>
      </c>
      <c r="H500" s="10">
        <v>500</v>
      </c>
      <c r="I500" s="14">
        <f>I501</f>
        <v>3408.0623000000001</v>
      </c>
      <c r="J500" s="14">
        <f t="shared" ref="J500:K500" si="377">J501</f>
        <v>3443.5843</v>
      </c>
      <c r="K500" s="14">
        <f t="shared" si="377"/>
        <v>3581.0136000000002</v>
      </c>
      <c r="L500" s="14"/>
      <c r="M500" s="14"/>
      <c r="N500" s="14"/>
      <c r="O500" s="14">
        <f t="shared" si="345"/>
        <v>3408.0623000000001</v>
      </c>
      <c r="P500" s="14">
        <f t="shared" si="346"/>
        <v>3443.5843</v>
      </c>
      <c r="Q500" s="14">
        <f t="shared" si="347"/>
        <v>3581.0136000000002</v>
      </c>
    </row>
    <row r="501" spans="1:17" x14ac:dyDescent="0.2">
      <c r="A501" s="65" t="s">
        <v>135</v>
      </c>
      <c r="B501" s="67">
        <v>94</v>
      </c>
      <c r="C501" s="60">
        <v>203</v>
      </c>
      <c r="D501" s="11">
        <v>12</v>
      </c>
      <c r="E501" s="12" t="s">
        <v>3</v>
      </c>
      <c r="F501" s="11" t="s">
        <v>2</v>
      </c>
      <c r="G501" s="68" t="s">
        <v>134</v>
      </c>
      <c r="H501" s="10">
        <v>530</v>
      </c>
      <c r="I501" s="14">
        <v>3408.0623000000001</v>
      </c>
      <c r="J501" s="14">
        <v>3443.5843</v>
      </c>
      <c r="K501" s="14">
        <v>3581.0136000000002</v>
      </c>
      <c r="L501" s="14"/>
      <c r="M501" s="14"/>
      <c r="N501" s="14"/>
      <c r="O501" s="14">
        <f t="shared" si="345"/>
        <v>3408.0623000000001</v>
      </c>
      <c r="P501" s="14">
        <f t="shared" si="346"/>
        <v>3443.5843</v>
      </c>
      <c r="Q501" s="14">
        <f t="shared" si="347"/>
        <v>3581.0136000000002</v>
      </c>
    </row>
    <row r="502" spans="1:17" x14ac:dyDescent="0.2">
      <c r="A502" s="65" t="s">
        <v>61</v>
      </c>
      <c r="B502" s="67">
        <v>94</v>
      </c>
      <c r="C502" s="60">
        <v>700</v>
      </c>
      <c r="D502" s="11"/>
      <c r="E502" s="12"/>
      <c r="F502" s="11"/>
      <c r="G502" s="68"/>
      <c r="H502" s="10"/>
      <c r="I502" s="14">
        <f>I503</f>
        <v>50</v>
      </c>
      <c r="J502" s="14">
        <f t="shared" ref="J502:K502" si="378">J503</f>
        <v>0</v>
      </c>
      <c r="K502" s="14">
        <f t="shared" si="378"/>
        <v>0</v>
      </c>
      <c r="L502" s="14"/>
      <c r="M502" s="14"/>
      <c r="N502" s="14"/>
      <c r="O502" s="14">
        <f t="shared" si="345"/>
        <v>50</v>
      </c>
      <c r="P502" s="14">
        <f t="shared" si="346"/>
        <v>0</v>
      </c>
      <c r="Q502" s="14">
        <f t="shared" si="347"/>
        <v>0</v>
      </c>
    </row>
    <row r="503" spans="1:17" ht="22.5" x14ac:dyDescent="0.2">
      <c r="A503" s="65" t="s">
        <v>355</v>
      </c>
      <c r="B503" s="67">
        <v>94</v>
      </c>
      <c r="C503" s="60">
        <v>705</v>
      </c>
      <c r="D503" s="11"/>
      <c r="E503" s="12"/>
      <c r="F503" s="11"/>
      <c r="G503" s="68"/>
      <c r="H503" s="10"/>
      <c r="I503" s="14">
        <f>I504</f>
        <v>50</v>
      </c>
      <c r="J503" s="14">
        <f t="shared" ref="J503:K506" si="379">J504</f>
        <v>0</v>
      </c>
      <c r="K503" s="14">
        <f t="shared" si="379"/>
        <v>0</v>
      </c>
      <c r="L503" s="14"/>
      <c r="M503" s="14"/>
      <c r="N503" s="14"/>
      <c r="O503" s="14">
        <f t="shared" si="345"/>
        <v>50</v>
      </c>
      <c r="P503" s="14">
        <f t="shared" si="346"/>
        <v>0</v>
      </c>
      <c r="Q503" s="14">
        <f t="shared" si="347"/>
        <v>0</v>
      </c>
    </row>
    <row r="504" spans="1:17" ht="56.25" x14ac:dyDescent="0.2">
      <c r="A504" s="86" t="s">
        <v>266</v>
      </c>
      <c r="B504" s="67">
        <v>94</v>
      </c>
      <c r="C504" s="60">
        <v>705</v>
      </c>
      <c r="D504" s="11">
        <v>12</v>
      </c>
      <c r="E504" s="12" t="s">
        <v>3</v>
      </c>
      <c r="F504" s="11" t="s">
        <v>2</v>
      </c>
      <c r="G504" s="68" t="s">
        <v>9</v>
      </c>
      <c r="H504" s="10"/>
      <c r="I504" s="14">
        <f>I505</f>
        <v>50</v>
      </c>
      <c r="J504" s="14">
        <f t="shared" si="379"/>
        <v>0</v>
      </c>
      <c r="K504" s="14">
        <f t="shared" si="379"/>
        <v>0</v>
      </c>
      <c r="L504" s="14"/>
      <c r="M504" s="14"/>
      <c r="N504" s="14"/>
      <c r="O504" s="14">
        <f t="shared" si="345"/>
        <v>50</v>
      </c>
      <c r="P504" s="14">
        <f t="shared" si="346"/>
        <v>0</v>
      </c>
      <c r="Q504" s="14">
        <f t="shared" si="347"/>
        <v>0</v>
      </c>
    </row>
    <row r="505" spans="1:17" ht="22.5" x14ac:dyDescent="0.2">
      <c r="A505" s="65" t="s">
        <v>15</v>
      </c>
      <c r="B505" s="67">
        <v>94</v>
      </c>
      <c r="C505" s="60">
        <v>705</v>
      </c>
      <c r="D505" s="11">
        <v>12</v>
      </c>
      <c r="E505" s="12" t="s">
        <v>3</v>
      </c>
      <c r="F505" s="11" t="s">
        <v>2</v>
      </c>
      <c r="G505" s="68" t="s">
        <v>11</v>
      </c>
      <c r="H505" s="10"/>
      <c r="I505" s="14">
        <f>I506</f>
        <v>50</v>
      </c>
      <c r="J505" s="14">
        <f t="shared" si="379"/>
        <v>0</v>
      </c>
      <c r="K505" s="14">
        <f t="shared" si="379"/>
        <v>0</v>
      </c>
      <c r="L505" s="14"/>
      <c r="M505" s="14"/>
      <c r="N505" s="14"/>
      <c r="O505" s="14">
        <f t="shared" si="345"/>
        <v>50</v>
      </c>
      <c r="P505" s="14">
        <f t="shared" si="346"/>
        <v>0</v>
      </c>
      <c r="Q505" s="14">
        <f t="shared" si="347"/>
        <v>0</v>
      </c>
    </row>
    <row r="506" spans="1:17" ht="22.5" x14ac:dyDescent="0.2">
      <c r="A506" s="65" t="s">
        <v>14</v>
      </c>
      <c r="B506" s="67">
        <v>94</v>
      </c>
      <c r="C506" s="60">
        <v>705</v>
      </c>
      <c r="D506" s="11">
        <v>12</v>
      </c>
      <c r="E506" s="12" t="s">
        <v>3</v>
      </c>
      <c r="F506" s="11" t="s">
        <v>2</v>
      </c>
      <c r="G506" s="68" t="s">
        <v>11</v>
      </c>
      <c r="H506" s="10">
        <v>200</v>
      </c>
      <c r="I506" s="14">
        <f>I507</f>
        <v>50</v>
      </c>
      <c r="J506" s="14">
        <f t="shared" si="379"/>
        <v>0</v>
      </c>
      <c r="K506" s="14">
        <f t="shared" si="379"/>
        <v>0</v>
      </c>
      <c r="L506" s="14"/>
      <c r="M506" s="14"/>
      <c r="N506" s="14"/>
      <c r="O506" s="14">
        <f t="shared" si="345"/>
        <v>50</v>
      </c>
      <c r="P506" s="14">
        <f t="shared" si="346"/>
        <v>0</v>
      </c>
      <c r="Q506" s="14">
        <f t="shared" si="347"/>
        <v>0</v>
      </c>
    </row>
    <row r="507" spans="1:17" ht="22.5" x14ac:dyDescent="0.2">
      <c r="A507" s="65" t="s">
        <v>13</v>
      </c>
      <c r="B507" s="67">
        <v>94</v>
      </c>
      <c r="C507" s="60">
        <v>705</v>
      </c>
      <c r="D507" s="11">
        <v>12</v>
      </c>
      <c r="E507" s="12" t="s">
        <v>3</v>
      </c>
      <c r="F507" s="11" t="s">
        <v>2</v>
      </c>
      <c r="G507" s="68" t="s">
        <v>11</v>
      </c>
      <c r="H507" s="10">
        <v>240</v>
      </c>
      <c r="I507" s="14">
        <v>50</v>
      </c>
      <c r="J507" s="14">
        <v>0</v>
      </c>
      <c r="K507" s="14">
        <v>0</v>
      </c>
      <c r="L507" s="14"/>
      <c r="M507" s="14"/>
      <c r="N507" s="14"/>
      <c r="O507" s="14">
        <f t="shared" si="345"/>
        <v>50</v>
      </c>
      <c r="P507" s="14">
        <f t="shared" si="346"/>
        <v>0</v>
      </c>
      <c r="Q507" s="14">
        <f t="shared" si="347"/>
        <v>0</v>
      </c>
    </row>
    <row r="508" spans="1:17" ht="22.5" x14ac:dyDescent="0.2">
      <c r="A508" s="65" t="s">
        <v>370</v>
      </c>
      <c r="B508" s="67">
        <v>94</v>
      </c>
      <c r="C508" s="60">
        <v>1300</v>
      </c>
      <c r="D508" s="11" t="s">
        <v>7</v>
      </c>
      <c r="E508" s="12" t="s">
        <v>7</v>
      </c>
      <c r="F508" s="11" t="s">
        <v>7</v>
      </c>
      <c r="G508" s="68" t="s">
        <v>7</v>
      </c>
      <c r="H508" s="10" t="s">
        <v>7</v>
      </c>
      <c r="I508" s="14">
        <f>I509</f>
        <v>5404.3</v>
      </c>
      <c r="J508" s="14">
        <f t="shared" ref="J508:K508" si="380">J509</f>
        <v>6402.5</v>
      </c>
      <c r="K508" s="14">
        <f t="shared" si="380"/>
        <v>7400.8</v>
      </c>
      <c r="L508" s="14"/>
      <c r="M508" s="14"/>
      <c r="N508" s="14"/>
      <c r="O508" s="14">
        <f t="shared" si="345"/>
        <v>5404.3</v>
      </c>
      <c r="P508" s="14">
        <f t="shared" si="346"/>
        <v>6402.5</v>
      </c>
      <c r="Q508" s="14">
        <f t="shared" si="347"/>
        <v>7400.8</v>
      </c>
    </row>
    <row r="509" spans="1:17" ht="22.5" x14ac:dyDescent="0.2">
      <c r="A509" s="65" t="s">
        <v>371</v>
      </c>
      <c r="B509" s="67">
        <v>94</v>
      </c>
      <c r="C509" s="60">
        <v>1301</v>
      </c>
      <c r="D509" s="11" t="s">
        <v>7</v>
      </c>
      <c r="E509" s="12" t="s">
        <v>7</v>
      </c>
      <c r="F509" s="11" t="s">
        <v>7</v>
      </c>
      <c r="G509" s="68" t="s">
        <v>7</v>
      </c>
      <c r="H509" s="10" t="s">
        <v>7</v>
      </c>
      <c r="I509" s="14">
        <f>I510</f>
        <v>5404.3</v>
      </c>
      <c r="J509" s="14">
        <f t="shared" ref="J509:K509" si="381">J510</f>
        <v>6402.5</v>
      </c>
      <c r="K509" s="14">
        <f t="shared" si="381"/>
        <v>7400.8</v>
      </c>
      <c r="L509" s="14"/>
      <c r="M509" s="14"/>
      <c r="N509" s="14"/>
      <c r="O509" s="14">
        <f t="shared" si="345"/>
        <v>5404.3</v>
      </c>
      <c r="P509" s="14">
        <f t="shared" si="346"/>
        <v>6402.5</v>
      </c>
      <c r="Q509" s="14">
        <f t="shared" si="347"/>
        <v>7400.8</v>
      </c>
    </row>
    <row r="510" spans="1:17" ht="56.25" x14ac:dyDescent="0.2">
      <c r="A510" s="86" t="s">
        <v>266</v>
      </c>
      <c r="B510" s="67">
        <v>94</v>
      </c>
      <c r="C510" s="60">
        <v>1301</v>
      </c>
      <c r="D510" s="11">
        <v>12</v>
      </c>
      <c r="E510" s="12" t="s">
        <v>3</v>
      </c>
      <c r="F510" s="11" t="s">
        <v>2</v>
      </c>
      <c r="G510" s="68" t="s">
        <v>9</v>
      </c>
      <c r="H510" s="10" t="s">
        <v>7</v>
      </c>
      <c r="I510" s="14">
        <f>I511</f>
        <v>5404.3</v>
      </c>
      <c r="J510" s="14">
        <f t="shared" ref="J510:K510" si="382">J511</f>
        <v>6402.5</v>
      </c>
      <c r="K510" s="14">
        <f t="shared" si="382"/>
        <v>7400.8</v>
      </c>
      <c r="L510" s="14"/>
      <c r="M510" s="14"/>
      <c r="N510" s="14"/>
      <c r="O510" s="14">
        <f t="shared" si="345"/>
        <v>5404.3</v>
      </c>
      <c r="P510" s="14">
        <f t="shared" si="346"/>
        <v>6402.5</v>
      </c>
      <c r="Q510" s="14">
        <f t="shared" si="347"/>
        <v>7400.8</v>
      </c>
    </row>
    <row r="511" spans="1:17" x14ac:dyDescent="0.2">
      <c r="A511" s="65" t="s">
        <v>132</v>
      </c>
      <c r="B511" s="67">
        <v>94</v>
      </c>
      <c r="C511" s="60">
        <v>1301</v>
      </c>
      <c r="D511" s="11">
        <v>12</v>
      </c>
      <c r="E511" s="12" t="s">
        <v>3</v>
      </c>
      <c r="F511" s="11" t="s">
        <v>2</v>
      </c>
      <c r="G511" s="68" t="s">
        <v>131</v>
      </c>
      <c r="H511" s="10" t="s">
        <v>7</v>
      </c>
      <c r="I511" s="14">
        <f>I512</f>
        <v>5404.3</v>
      </c>
      <c r="J511" s="14">
        <f t="shared" ref="J511:K511" si="383">J512</f>
        <v>6402.5</v>
      </c>
      <c r="K511" s="14">
        <f t="shared" si="383"/>
        <v>7400.8</v>
      </c>
      <c r="L511" s="14"/>
      <c r="M511" s="14"/>
      <c r="N511" s="14"/>
      <c r="O511" s="14">
        <f t="shared" si="345"/>
        <v>5404.3</v>
      </c>
      <c r="P511" s="14">
        <f t="shared" si="346"/>
        <v>6402.5</v>
      </c>
      <c r="Q511" s="14">
        <f t="shared" si="347"/>
        <v>7400.8</v>
      </c>
    </row>
    <row r="512" spans="1:17" x14ac:dyDescent="0.2">
      <c r="A512" s="65" t="s">
        <v>133</v>
      </c>
      <c r="B512" s="67">
        <v>94</v>
      </c>
      <c r="C512" s="60">
        <v>1301</v>
      </c>
      <c r="D512" s="11">
        <v>12</v>
      </c>
      <c r="E512" s="12" t="s">
        <v>3</v>
      </c>
      <c r="F512" s="11" t="s">
        <v>2</v>
      </c>
      <c r="G512" s="68" t="s">
        <v>131</v>
      </c>
      <c r="H512" s="10">
        <v>700</v>
      </c>
      <c r="I512" s="14">
        <f>I513</f>
        <v>5404.3</v>
      </c>
      <c r="J512" s="14">
        <f t="shared" ref="J512:K512" si="384">J513</f>
        <v>6402.5</v>
      </c>
      <c r="K512" s="14">
        <f t="shared" si="384"/>
        <v>7400.8</v>
      </c>
      <c r="L512" s="14"/>
      <c r="M512" s="14"/>
      <c r="N512" s="14"/>
      <c r="O512" s="14">
        <f t="shared" si="345"/>
        <v>5404.3</v>
      </c>
      <c r="P512" s="14">
        <f t="shared" si="346"/>
        <v>6402.5</v>
      </c>
      <c r="Q512" s="14">
        <f t="shared" si="347"/>
        <v>7400.8</v>
      </c>
    </row>
    <row r="513" spans="1:17" x14ac:dyDescent="0.2">
      <c r="A513" s="65" t="s">
        <v>132</v>
      </c>
      <c r="B513" s="67">
        <v>94</v>
      </c>
      <c r="C513" s="60">
        <v>1301</v>
      </c>
      <c r="D513" s="11">
        <v>12</v>
      </c>
      <c r="E513" s="12" t="s">
        <v>3</v>
      </c>
      <c r="F513" s="11" t="s">
        <v>2</v>
      </c>
      <c r="G513" s="68" t="s">
        <v>131</v>
      </c>
      <c r="H513" s="10">
        <v>730</v>
      </c>
      <c r="I513" s="14">
        <v>5404.3</v>
      </c>
      <c r="J513" s="14">
        <v>6402.5</v>
      </c>
      <c r="K513" s="14">
        <v>7400.8</v>
      </c>
      <c r="L513" s="14"/>
      <c r="M513" s="14"/>
      <c r="N513" s="14"/>
      <c r="O513" s="14">
        <f t="shared" si="345"/>
        <v>5404.3</v>
      </c>
      <c r="P513" s="14">
        <f t="shared" si="346"/>
        <v>6402.5</v>
      </c>
      <c r="Q513" s="14">
        <f t="shared" si="347"/>
        <v>7400.8</v>
      </c>
    </row>
    <row r="514" spans="1:17" ht="33.75" x14ac:dyDescent="0.2">
      <c r="A514" s="65" t="s">
        <v>34</v>
      </c>
      <c r="B514" s="67">
        <v>94</v>
      </c>
      <c r="C514" s="60">
        <v>1400</v>
      </c>
      <c r="D514" s="11" t="s">
        <v>7</v>
      </c>
      <c r="E514" s="12" t="s">
        <v>7</v>
      </c>
      <c r="F514" s="11" t="s">
        <v>7</v>
      </c>
      <c r="G514" s="68" t="s">
        <v>7</v>
      </c>
      <c r="H514" s="10" t="s">
        <v>7</v>
      </c>
      <c r="I514" s="14">
        <f>I515+I523</f>
        <v>28473.1558</v>
      </c>
      <c r="J514" s="14">
        <f t="shared" ref="J514" si="385">J515+J523</f>
        <v>5381.7246400000004</v>
      </c>
      <c r="K514" s="14">
        <f>K515+K523</f>
        <v>5304.0246399999996</v>
      </c>
      <c r="L514" s="14">
        <f>L523</f>
        <v>788.50540999999998</v>
      </c>
      <c r="M514" s="14"/>
      <c r="N514" s="14"/>
      <c r="O514" s="14">
        <f t="shared" si="345"/>
        <v>29261.661210000002</v>
      </c>
      <c r="P514" s="14">
        <f t="shared" si="346"/>
        <v>5381.7246400000004</v>
      </c>
      <c r="Q514" s="14">
        <f t="shared" si="347"/>
        <v>5304.0246399999996</v>
      </c>
    </row>
    <row r="515" spans="1:17" ht="33.75" x14ac:dyDescent="0.2">
      <c r="A515" s="65" t="s">
        <v>130</v>
      </c>
      <c r="B515" s="67">
        <v>94</v>
      </c>
      <c r="C515" s="60">
        <v>1401</v>
      </c>
      <c r="D515" s="11" t="s">
        <v>7</v>
      </c>
      <c r="E515" s="12" t="s">
        <v>7</v>
      </c>
      <c r="F515" s="11" t="s">
        <v>7</v>
      </c>
      <c r="G515" s="68" t="s">
        <v>7</v>
      </c>
      <c r="H515" s="10" t="s">
        <v>7</v>
      </c>
      <c r="I515" s="14">
        <f>I516</f>
        <v>6524.1558000000005</v>
      </c>
      <c r="J515" s="14">
        <f t="shared" ref="J515:K515" si="386">J516</f>
        <v>5381.7246400000004</v>
      </c>
      <c r="K515" s="14">
        <f t="shared" si="386"/>
        <v>5304.0246399999996</v>
      </c>
      <c r="L515" s="14"/>
      <c r="M515" s="14"/>
      <c r="N515" s="14"/>
      <c r="O515" s="14">
        <f t="shared" si="345"/>
        <v>6524.1558000000005</v>
      </c>
      <c r="P515" s="14">
        <f t="shared" si="346"/>
        <v>5381.7246400000004</v>
      </c>
      <c r="Q515" s="14">
        <f t="shared" si="347"/>
        <v>5304.0246399999996</v>
      </c>
    </row>
    <row r="516" spans="1:17" ht="56.25" x14ac:dyDescent="0.2">
      <c r="A516" s="86" t="s">
        <v>266</v>
      </c>
      <c r="B516" s="67">
        <v>94</v>
      </c>
      <c r="C516" s="60">
        <v>1401</v>
      </c>
      <c r="D516" s="11">
        <v>12</v>
      </c>
      <c r="E516" s="12" t="s">
        <v>3</v>
      </c>
      <c r="F516" s="11" t="s">
        <v>2</v>
      </c>
      <c r="G516" s="68" t="s">
        <v>9</v>
      </c>
      <c r="H516" s="10" t="s">
        <v>7</v>
      </c>
      <c r="I516" s="14">
        <f>I517+I520</f>
        <v>6524.1558000000005</v>
      </c>
      <c r="J516" s="14">
        <f t="shared" ref="J516:K516" si="387">J517+J520</f>
        <v>5381.7246400000004</v>
      </c>
      <c r="K516" s="14">
        <f t="shared" si="387"/>
        <v>5304.0246399999996</v>
      </c>
      <c r="L516" s="14"/>
      <c r="M516" s="14"/>
      <c r="N516" s="14"/>
      <c r="O516" s="14">
        <f t="shared" si="345"/>
        <v>6524.1558000000005</v>
      </c>
      <c r="P516" s="14">
        <f t="shared" si="346"/>
        <v>5381.7246400000004</v>
      </c>
      <c r="Q516" s="14">
        <f t="shared" si="347"/>
        <v>5304.0246399999996</v>
      </c>
    </row>
    <row r="517" spans="1:17" x14ac:dyDescent="0.2">
      <c r="A517" s="65" t="s">
        <v>129</v>
      </c>
      <c r="B517" s="67">
        <v>94</v>
      </c>
      <c r="C517" s="60">
        <v>1401</v>
      </c>
      <c r="D517" s="11">
        <v>12</v>
      </c>
      <c r="E517" s="12" t="s">
        <v>3</v>
      </c>
      <c r="F517" s="11" t="s">
        <v>2</v>
      </c>
      <c r="G517" s="68" t="s">
        <v>128</v>
      </c>
      <c r="H517" s="10" t="s">
        <v>7</v>
      </c>
      <c r="I517" s="14">
        <f>I518</f>
        <v>5033.6558000000005</v>
      </c>
      <c r="J517" s="14">
        <f t="shared" ref="J517:K517" si="388">J518</f>
        <v>4026.9246400000002</v>
      </c>
      <c r="K517" s="14">
        <f t="shared" si="388"/>
        <v>4026.9246400000002</v>
      </c>
      <c r="L517" s="14"/>
      <c r="M517" s="14"/>
      <c r="N517" s="14"/>
      <c r="O517" s="14">
        <f t="shared" si="345"/>
        <v>5033.6558000000005</v>
      </c>
      <c r="P517" s="14">
        <f t="shared" si="346"/>
        <v>4026.9246400000002</v>
      </c>
      <c r="Q517" s="14">
        <f t="shared" si="347"/>
        <v>4026.9246400000002</v>
      </c>
    </row>
    <row r="518" spans="1:17" x14ac:dyDescent="0.2">
      <c r="A518" s="65" t="s">
        <v>29</v>
      </c>
      <c r="B518" s="67">
        <v>94</v>
      </c>
      <c r="C518" s="60">
        <v>1401</v>
      </c>
      <c r="D518" s="11">
        <v>12</v>
      </c>
      <c r="E518" s="12" t="s">
        <v>3</v>
      </c>
      <c r="F518" s="11" t="s">
        <v>2</v>
      </c>
      <c r="G518" s="68" t="s">
        <v>128</v>
      </c>
      <c r="H518" s="10">
        <v>500</v>
      </c>
      <c r="I518" s="14">
        <f>I519</f>
        <v>5033.6558000000005</v>
      </c>
      <c r="J518" s="14">
        <f t="shared" ref="J518:K518" si="389">J519</f>
        <v>4026.9246400000002</v>
      </c>
      <c r="K518" s="14">
        <f t="shared" si="389"/>
        <v>4026.9246400000002</v>
      </c>
      <c r="L518" s="14"/>
      <c r="M518" s="14"/>
      <c r="N518" s="14"/>
      <c r="O518" s="14">
        <f t="shared" si="345"/>
        <v>5033.6558000000005</v>
      </c>
      <c r="P518" s="14">
        <f t="shared" si="346"/>
        <v>4026.9246400000002</v>
      </c>
      <c r="Q518" s="14">
        <f t="shared" si="347"/>
        <v>4026.9246400000002</v>
      </c>
    </row>
    <row r="519" spans="1:17" x14ac:dyDescent="0.2">
      <c r="A519" s="65" t="s">
        <v>124</v>
      </c>
      <c r="B519" s="67">
        <v>94</v>
      </c>
      <c r="C519" s="60">
        <v>1401</v>
      </c>
      <c r="D519" s="11">
        <v>12</v>
      </c>
      <c r="E519" s="12" t="s">
        <v>3</v>
      </c>
      <c r="F519" s="11" t="s">
        <v>2</v>
      </c>
      <c r="G519" s="68" t="s">
        <v>128</v>
      </c>
      <c r="H519" s="10">
        <v>510</v>
      </c>
      <c r="I519" s="14">
        <v>5033.6558000000005</v>
      </c>
      <c r="J519" s="14">
        <v>4026.9246400000002</v>
      </c>
      <c r="K519" s="14">
        <v>4026.9246400000002</v>
      </c>
      <c r="L519" s="14"/>
      <c r="M519" s="14"/>
      <c r="N519" s="14"/>
      <c r="O519" s="14">
        <f t="shared" si="345"/>
        <v>5033.6558000000005</v>
      </c>
      <c r="P519" s="14">
        <f t="shared" si="346"/>
        <v>4026.9246400000002</v>
      </c>
      <c r="Q519" s="14">
        <f t="shared" si="347"/>
        <v>4026.9246400000002</v>
      </c>
    </row>
    <row r="520" spans="1:17" ht="22.5" x14ac:dyDescent="0.2">
      <c r="A520" s="65" t="s">
        <v>127</v>
      </c>
      <c r="B520" s="67">
        <v>94</v>
      </c>
      <c r="C520" s="60">
        <v>1401</v>
      </c>
      <c r="D520" s="11">
        <v>12</v>
      </c>
      <c r="E520" s="12" t="s">
        <v>3</v>
      </c>
      <c r="F520" s="11" t="s">
        <v>2</v>
      </c>
      <c r="G520" s="68" t="s">
        <v>126</v>
      </c>
      <c r="H520" s="10" t="s">
        <v>7</v>
      </c>
      <c r="I520" s="14">
        <f>I521</f>
        <v>1490.5</v>
      </c>
      <c r="J520" s="14">
        <f t="shared" ref="J520:K520" si="390">J521</f>
        <v>1354.8</v>
      </c>
      <c r="K520" s="14">
        <f t="shared" si="390"/>
        <v>1277.0999999999999</v>
      </c>
      <c r="L520" s="14"/>
      <c r="M520" s="14"/>
      <c r="N520" s="14"/>
      <c r="O520" s="14">
        <f t="shared" si="345"/>
        <v>1490.5</v>
      </c>
      <c r="P520" s="14">
        <f t="shared" si="346"/>
        <v>1354.8</v>
      </c>
      <c r="Q520" s="14">
        <f t="shared" si="347"/>
        <v>1277.0999999999999</v>
      </c>
    </row>
    <row r="521" spans="1:17" x14ac:dyDescent="0.2">
      <c r="A521" s="65" t="s">
        <v>29</v>
      </c>
      <c r="B521" s="67">
        <v>94</v>
      </c>
      <c r="C521" s="60">
        <v>1401</v>
      </c>
      <c r="D521" s="11">
        <v>12</v>
      </c>
      <c r="E521" s="12" t="s">
        <v>3</v>
      </c>
      <c r="F521" s="11" t="s">
        <v>2</v>
      </c>
      <c r="G521" s="68" t="s">
        <v>126</v>
      </c>
      <c r="H521" s="10">
        <v>500</v>
      </c>
      <c r="I521" s="14">
        <f>I522</f>
        <v>1490.5</v>
      </c>
      <c r="J521" s="14">
        <f t="shared" ref="J521:K521" si="391">J522</f>
        <v>1354.8</v>
      </c>
      <c r="K521" s="14">
        <f t="shared" si="391"/>
        <v>1277.0999999999999</v>
      </c>
      <c r="L521" s="14"/>
      <c r="M521" s="14"/>
      <c r="N521" s="14"/>
      <c r="O521" s="14">
        <f t="shared" si="345"/>
        <v>1490.5</v>
      </c>
      <c r="P521" s="14">
        <f t="shared" si="346"/>
        <v>1354.8</v>
      </c>
      <c r="Q521" s="14">
        <f t="shared" si="347"/>
        <v>1277.0999999999999</v>
      </c>
    </row>
    <row r="522" spans="1:17" x14ac:dyDescent="0.2">
      <c r="A522" s="65" t="s">
        <v>124</v>
      </c>
      <c r="B522" s="67">
        <v>94</v>
      </c>
      <c r="C522" s="60">
        <v>1401</v>
      </c>
      <c r="D522" s="11">
        <v>12</v>
      </c>
      <c r="E522" s="12" t="s">
        <v>3</v>
      </c>
      <c r="F522" s="11" t="s">
        <v>2</v>
      </c>
      <c r="G522" s="68" t="s">
        <v>126</v>
      </c>
      <c r="H522" s="10">
        <v>510</v>
      </c>
      <c r="I522" s="14">
        <v>1490.5</v>
      </c>
      <c r="J522" s="14">
        <v>1354.8</v>
      </c>
      <c r="K522" s="14">
        <v>1277.0999999999999</v>
      </c>
      <c r="L522" s="14"/>
      <c r="M522" s="14"/>
      <c r="N522" s="14"/>
      <c r="O522" s="14">
        <f t="shared" ref="O522:O591" si="392">I522+L522</f>
        <v>1490.5</v>
      </c>
      <c r="P522" s="14">
        <f t="shared" ref="P522:P591" si="393">J522+M522</f>
        <v>1354.8</v>
      </c>
      <c r="Q522" s="14">
        <f t="shared" ref="Q522:Q591" si="394">K522+N522</f>
        <v>1277.0999999999999</v>
      </c>
    </row>
    <row r="523" spans="1:17" x14ac:dyDescent="0.2">
      <c r="A523" s="65" t="s">
        <v>33</v>
      </c>
      <c r="B523" s="67">
        <v>94</v>
      </c>
      <c r="C523" s="60">
        <v>1403</v>
      </c>
      <c r="D523" s="11" t="s">
        <v>7</v>
      </c>
      <c r="E523" s="12" t="s">
        <v>7</v>
      </c>
      <c r="F523" s="11" t="s">
        <v>7</v>
      </c>
      <c r="G523" s="68" t="s">
        <v>7</v>
      </c>
      <c r="H523" s="10" t="s">
        <v>7</v>
      </c>
      <c r="I523" s="14">
        <f>I524</f>
        <v>21949</v>
      </c>
      <c r="J523" s="14">
        <f t="shared" ref="J523:K523" si="395">J524</f>
        <v>0</v>
      </c>
      <c r="K523" s="14">
        <f t="shared" si="395"/>
        <v>0</v>
      </c>
      <c r="L523" s="14">
        <f>L524</f>
        <v>788.50540999999998</v>
      </c>
      <c r="M523" s="14"/>
      <c r="N523" s="14"/>
      <c r="O523" s="14">
        <f t="shared" si="392"/>
        <v>22737.505410000002</v>
      </c>
      <c r="P523" s="14">
        <f t="shared" si="393"/>
        <v>0</v>
      </c>
      <c r="Q523" s="14">
        <f t="shared" si="394"/>
        <v>0</v>
      </c>
    </row>
    <row r="524" spans="1:17" ht="56.25" x14ac:dyDescent="0.2">
      <c r="A524" s="86" t="s">
        <v>266</v>
      </c>
      <c r="B524" s="67">
        <v>94</v>
      </c>
      <c r="C524" s="60">
        <v>1403</v>
      </c>
      <c r="D524" s="11">
        <v>12</v>
      </c>
      <c r="E524" s="12" t="s">
        <v>3</v>
      </c>
      <c r="F524" s="11" t="s">
        <v>2</v>
      </c>
      <c r="G524" s="68" t="s">
        <v>9</v>
      </c>
      <c r="H524" s="10" t="s">
        <v>7</v>
      </c>
      <c r="I524" s="14">
        <f>I525</f>
        <v>21949</v>
      </c>
      <c r="J524" s="14">
        <f t="shared" ref="J524:K524" si="396">J525</f>
        <v>0</v>
      </c>
      <c r="K524" s="14">
        <f t="shared" si="396"/>
        <v>0</v>
      </c>
      <c r="L524" s="14">
        <f>L525</f>
        <v>788.50540999999998</v>
      </c>
      <c r="M524" s="14"/>
      <c r="N524" s="14"/>
      <c r="O524" s="14">
        <f t="shared" si="392"/>
        <v>22737.505410000002</v>
      </c>
      <c r="P524" s="14">
        <f t="shared" si="393"/>
        <v>0</v>
      </c>
      <c r="Q524" s="14">
        <f t="shared" si="394"/>
        <v>0</v>
      </c>
    </row>
    <row r="525" spans="1:17" ht="22.5" x14ac:dyDescent="0.2">
      <c r="A525" s="65" t="s">
        <v>125</v>
      </c>
      <c r="B525" s="67">
        <v>94</v>
      </c>
      <c r="C525" s="60">
        <v>1403</v>
      </c>
      <c r="D525" s="11">
        <v>12</v>
      </c>
      <c r="E525" s="12" t="s">
        <v>3</v>
      </c>
      <c r="F525" s="11" t="s">
        <v>2</v>
      </c>
      <c r="G525" s="68" t="s">
        <v>123</v>
      </c>
      <c r="H525" s="10" t="s">
        <v>7</v>
      </c>
      <c r="I525" s="14">
        <f>I526</f>
        <v>21949</v>
      </c>
      <c r="J525" s="14">
        <f t="shared" ref="J525:K525" si="397">J526</f>
        <v>0</v>
      </c>
      <c r="K525" s="14">
        <f t="shared" si="397"/>
        <v>0</v>
      </c>
      <c r="L525" s="14">
        <f>L526</f>
        <v>788.50540999999998</v>
      </c>
      <c r="M525" s="14"/>
      <c r="N525" s="14"/>
      <c r="O525" s="14">
        <f t="shared" si="392"/>
        <v>22737.505410000002</v>
      </c>
      <c r="P525" s="14">
        <f t="shared" si="393"/>
        <v>0</v>
      </c>
      <c r="Q525" s="14">
        <f t="shared" si="394"/>
        <v>0</v>
      </c>
    </row>
    <row r="526" spans="1:17" x14ac:dyDescent="0.2">
      <c r="A526" s="65" t="s">
        <v>29</v>
      </c>
      <c r="B526" s="67">
        <v>94</v>
      </c>
      <c r="C526" s="60">
        <v>1403</v>
      </c>
      <c r="D526" s="11">
        <v>12</v>
      </c>
      <c r="E526" s="12" t="s">
        <v>3</v>
      </c>
      <c r="F526" s="11" t="s">
        <v>2</v>
      </c>
      <c r="G526" s="68" t="s">
        <v>123</v>
      </c>
      <c r="H526" s="10">
        <v>500</v>
      </c>
      <c r="I526" s="14">
        <f>I527</f>
        <v>21949</v>
      </c>
      <c r="J526" s="14">
        <f t="shared" ref="J526:K526" si="398">J527</f>
        <v>0</v>
      </c>
      <c r="K526" s="14">
        <f t="shared" si="398"/>
        <v>0</v>
      </c>
      <c r="L526" s="14">
        <f>L527</f>
        <v>788.50540999999998</v>
      </c>
      <c r="M526" s="14"/>
      <c r="N526" s="14"/>
      <c r="O526" s="14">
        <f t="shared" si="392"/>
        <v>22737.505410000002</v>
      </c>
      <c r="P526" s="14">
        <f t="shared" si="393"/>
        <v>0</v>
      </c>
      <c r="Q526" s="14">
        <f t="shared" si="394"/>
        <v>0</v>
      </c>
    </row>
    <row r="527" spans="1:17" x14ac:dyDescent="0.2">
      <c r="A527" s="65" t="s">
        <v>28</v>
      </c>
      <c r="B527" s="67">
        <v>94</v>
      </c>
      <c r="C527" s="60">
        <v>1403</v>
      </c>
      <c r="D527" s="11">
        <v>12</v>
      </c>
      <c r="E527" s="12" t="s">
        <v>3</v>
      </c>
      <c r="F527" s="11" t="s">
        <v>2</v>
      </c>
      <c r="G527" s="68" t="s">
        <v>123</v>
      </c>
      <c r="H527" s="10">
        <v>540</v>
      </c>
      <c r="I527" s="14">
        <v>21949</v>
      </c>
      <c r="J527" s="14">
        <v>0</v>
      </c>
      <c r="K527" s="14">
        <v>0</v>
      </c>
      <c r="L527" s="199">
        <v>788.50540999999998</v>
      </c>
      <c r="M527" s="14"/>
      <c r="N527" s="14"/>
      <c r="O527" s="14">
        <f t="shared" si="392"/>
        <v>22737.505410000002</v>
      </c>
      <c r="P527" s="14">
        <f t="shared" si="393"/>
        <v>0</v>
      </c>
      <c r="Q527" s="14">
        <f t="shared" si="394"/>
        <v>0</v>
      </c>
    </row>
    <row r="528" spans="1:17" ht="33.75" x14ac:dyDescent="0.2">
      <c r="A528" s="86" t="s">
        <v>122</v>
      </c>
      <c r="B528" s="99">
        <v>136</v>
      </c>
      <c r="C528" s="50" t="s">
        <v>7</v>
      </c>
      <c r="D528" s="19" t="s">
        <v>7</v>
      </c>
      <c r="E528" s="20" t="s">
        <v>7</v>
      </c>
      <c r="F528" s="19" t="s">
        <v>7</v>
      </c>
      <c r="G528" s="21" t="s">
        <v>7</v>
      </c>
      <c r="H528" s="6" t="s">
        <v>7</v>
      </c>
      <c r="I528" s="27">
        <f>I529+I548+I586+I580</f>
        <v>12000.399999999998</v>
      </c>
      <c r="J528" s="27">
        <f>J529+J548+J586+J580</f>
        <v>11910.6</v>
      </c>
      <c r="K528" s="27">
        <f>K529+K548+K586+K580</f>
        <v>12301.999999999998</v>
      </c>
      <c r="L528" s="27">
        <f>L529+L548+L580+L586</f>
        <v>4600.45687</v>
      </c>
      <c r="M528" s="27"/>
      <c r="N528" s="27"/>
      <c r="O528" s="27">
        <f t="shared" si="392"/>
        <v>16600.856869999996</v>
      </c>
      <c r="P528" s="27">
        <f t="shared" si="393"/>
        <v>11910.6</v>
      </c>
      <c r="Q528" s="27">
        <f t="shared" si="394"/>
        <v>12301.999999999998</v>
      </c>
    </row>
    <row r="529" spans="1:17" x14ac:dyDescent="0.2">
      <c r="A529" s="65" t="s">
        <v>26</v>
      </c>
      <c r="B529" s="67">
        <v>136</v>
      </c>
      <c r="C529" s="60">
        <v>100</v>
      </c>
      <c r="D529" s="11" t="s">
        <v>7</v>
      </c>
      <c r="E529" s="12" t="s">
        <v>7</v>
      </c>
      <c r="F529" s="11" t="s">
        <v>7</v>
      </c>
      <c r="G529" s="68" t="s">
        <v>7</v>
      </c>
      <c r="H529" s="10" t="s">
        <v>7</v>
      </c>
      <c r="I529" s="14">
        <f>I530+I535</f>
        <v>1041</v>
      </c>
      <c r="J529" s="14">
        <f>J530+J535</f>
        <v>889.40000000000009</v>
      </c>
      <c r="K529" s="14">
        <f>K530+K535</f>
        <v>889.40000000000009</v>
      </c>
      <c r="L529" s="14">
        <f>L530+L535</f>
        <v>412.17840000000001</v>
      </c>
      <c r="M529" s="14"/>
      <c r="N529" s="14"/>
      <c r="O529" s="14">
        <f t="shared" si="392"/>
        <v>1453.1784</v>
      </c>
      <c r="P529" s="14">
        <f t="shared" si="393"/>
        <v>889.40000000000009</v>
      </c>
      <c r="Q529" s="14">
        <f t="shared" si="394"/>
        <v>889.40000000000009</v>
      </c>
    </row>
    <row r="530" spans="1:17" ht="40.5" customHeight="1" x14ac:dyDescent="0.2">
      <c r="A530" s="65" t="s">
        <v>92</v>
      </c>
      <c r="B530" s="67">
        <v>136</v>
      </c>
      <c r="C530" s="60">
        <v>104</v>
      </c>
      <c r="D530" s="11" t="s">
        <v>7</v>
      </c>
      <c r="E530" s="12" t="s">
        <v>7</v>
      </c>
      <c r="F530" s="11" t="s">
        <v>7</v>
      </c>
      <c r="G530" s="68" t="s">
        <v>7</v>
      </c>
      <c r="H530" s="10" t="s">
        <v>7</v>
      </c>
      <c r="I530" s="14">
        <f>I531</f>
        <v>35</v>
      </c>
      <c r="J530" s="14">
        <f t="shared" ref="J530:K530" si="399">J531</f>
        <v>35</v>
      </c>
      <c r="K530" s="14">
        <f t="shared" si="399"/>
        <v>35</v>
      </c>
      <c r="L530" s="14"/>
      <c r="M530" s="14"/>
      <c r="N530" s="14"/>
      <c r="O530" s="14">
        <f t="shared" si="392"/>
        <v>35</v>
      </c>
      <c r="P530" s="14">
        <f t="shared" si="393"/>
        <v>35</v>
      </c>
      <c r="Q530" s="14">
        <f t="shared" si="394"/>
        <v>35</v>
      </c>
    </row>
    <row r="531" spans="1:17" ht="45" x14ac:dyDescent="0.2">
      <c r="A531" s="86" t="s">
        <v>268</v>
      </c>
      <c r="B531" s="67">
        <v>136</v>
      </c>
      <c r="C531" s="60">
        <v>104</v>
      </c>
      <c r="D531" s="11" t="s">
        <v>111</v>
      </c>
      <c r="E531" s="12" t="s">
        <v>3</v>
      </c>
      <c r="F531" s="11" t="s">
        <v>2</v>
      </c>
      <c r="G531" s="68" t="s">
        <v>9</v>
      </c>
      <c r="H531" s="10" t="s">
        <v>7</v>
      </c>
      <c r="I531" s="14">
        <f>I532</f>
        <v>35</v>
      </c>
      <c r="J531" s="14">
        <f t="shared" ref="J531:K531" si="400">J532</f>
        <v>35</v>
      </c>
      <c r="K531" s="14">
        <f t="shared" si="400"/>
        <v>35</v>
      </c>
      <c r="L531" s="14"/>
      <c r="M531" s="14"/>
      <c r="N531" s="14"/>
      <c r="O531" s="14">
        <f t="shared" si="392"/>
        <v>35</v>
      </c>
      <c r="P531" s="14">
        <f t="shared" si="393"/>
        <v>35</v>
      </c>
      <c r="Q531" s="14">
        <f t="shared" si="394"/>
        <v>35</v>
      </c>
    </row>
    <row r="532" spans="1:17" ht="22.5" x14ac:dyDescent="0.2">
      <c r="A532" s="65" t="s">
        <v>121</v>
      </c>
      <c r="B532" s="67">
        <v>136</v>
      </c>
      <c r="C532" s="60">
        <v>104</v>
      </c>
      <c r="D532" s="11" t="s">
        <v>111</v>
      </c>
      <c r="E532" s="12" t="s">
        <v>3</v>
      </c>
      <c r="F532" s="11" t="s">
        <v>2</v>
      </c>
      <c r="G532" s="68" t="s">
        <v>120</v>
      </c>
      <c r="H532" s="10" t="s">
        <v>7</v>
      </c>
      <c r="I532" s="14">
        <f>I533</f>
        <v>35</v>
      </c>
      <c r="J532" s="14">
        <f t="shared" ref="J532:K532" si="401">J533</f>
        <v>35</v>
      </c>
      <c r="K532" s="14">
        <f t="shared" si="401"/>
        <v>35</v>
      </c>
      <c r="L532" s="14"/>
      <c r="M532" s="14"/>
      <c r="N532" s="14"/>
      <c r="O532" s="14">
        <f t="shared" si="392"/>
        <v>35</v>
      </c>
      <c r="P532" s="14">
        <f t="shared" si="393"/>
        <v>35</v>
      </c>
      <c r="Q532" s="14">
        <f t="shared" si="394"/>
        <v>35</v>
      </c>
    </row>
    <row r="533" spans="1:17" ht="26.1" customHeight="1" x14ac:dyDescent="0.2">
      <c r="A533" s="65" t="s">
        <v>14</v>
      </c>
      <c r="B533" s="67">
        <v>136</v>
      </c>
      <c r="C533" s="60">
        <v>104</v>
      </c>
      <c r="D533" s="11" t="s">
        <v>111</v>
      </c>
      <c r="E533" s="12" t="s">
        <v>3</v>
      </c>
      <c r="F533" s="11" t="s">
        <v>2</v>
      </c>
      <c r="G533" s="68" t="s">
        <v>120</v>
      </c>
      <c r="H533" s="10">
        <v>200</v>
      </c>
      <c r="I533" s="14">
        <f>I534</f>
        <v>35</v>
      </c>
      <c r="J533" s="14">
        <f>J534</f>
        <v>35</v>
      </c>
      <c r="K533" s="14">
        <f>K534</f>
        <v>35</v>
      </c>
      <c r="L533" s="14"/>
      <c r="M533" s="14"/>
      <c r="N533" s="14"/>
      <c r="O533" s="14">
        <f t="shared" si="392"/>
        <v>35</v>
      </c>
      <c r="P533" s="14">
        <f t="shared" si="393"/>
        <v>35</v>
      </c>
      <c r="Q533" s="14">
        <f t="shared" si="394"/>
        <v>35</v>
      </c>
    </row>
    <row r="534" spans="1:17" ht="22.5" x14ac:dyDescent="0.2">
      <c r="A534" s="65" t="s">
        <v>13</v>
      </c>
      <c r="B534" s="67">
        <v>136</v>
      </c>
      <c r="C534" s="60">
        <v>104</v>
      </c>
      <c r="D534" s="11" t="s">
        <v>111</v>
      </c>
      <c r="E534" s="12" t="s">
        <v>3</v>
      </c>
      <c r="F534" s="11" t="s">
        <v>2</v>
      </c>
      <c r="G534" s="68" t="s">
        <v>120</v>
      </c>
      <c r="H534" s="10">
        <v>240</v>
      </c>
      <c r="I534" s="14">
        <v>35</v>
      </c>
      <c r="J534" s="14">
        <v>35</v>
      </c>
      <c r="K534" s="14">
        <v>35</v>
      </c>
      <c r="L534" s="14"/>
      <c r="M534" s="14"/>
      <c r="N534" s="14"/>
      <c r="O534" s="14">
        <f t="shared" si="392"/>
        <v>35</v>
      </c>
      <c r="P534" s="14">
        <f t="shared" si="393"/>
        <v>35</v>
      </c>
      <c r="Q534" s="14">
        <f t="shared" si="394"/>
        <v>35</v>
      </c>
    </row>
    <row r="535" spans="1:17" x14ac:dyDescent="0.2">
      <c r="A535" s="65" t="s">
        <v>85</v>
      </c>
      <c r="B535" s="67">
        <v>136</v>
      </c>
      <c r="C535" s="60">
        <v>113</v>
      </c>
      <c r="D535" s="11" t="s">
        <v>7</v>
      </c>
      <c r="E535" s="12" t="s">
        <v>7</v>
      </c>
      <c r="F535" s="11" t="s">
        <v>7</v>
      </c>
      <c r="G535" s="68" t="s">
        <v>7</v>
      </c>
      <c r="H535" s="10" t="s">
        <v>7</v>
      </c>
      <c r="I535" s="14">
        <f>I536+I543</f>
        <v>1006</v>
      </c>
      <c r="J535" s="14">
        <f t="shared" ref="J535:K535" si="402">J536+J543</f>
        <v>854.40000000000009</v>
      </c>
      <c r="K535" s="14">
        <f t="shared" si="402"/>
        <v>854.40000000000009</v>
      </c>
      <c r="L535" s="14">
        <f>L536</f>
        <v>412.17840000000001</v>
      </c>
      <c r="M535" s="14"/>
      <c r="N535" s="14"/>
      <c r="O535" s="14">
        <f t="shared" si="392"/>
        <v>1418.1784</v>
      </c>
      <c r="P535" s="14">
        <f t="shared" si="393"/>
        <v>854.40000000000009</v>
      </c>
      <c r="Q535" s="14">
        <f t="shared" si="394"/>
        <v>854.40000000000009</v>
      </c>
    </row>
    <row r="536" spans="1:17" ht="45" x14ac:dyDescent="0.2">
      <c r="A536" s="86" t="s">
        <v>268</v>
      </c>
      <c r="B536" s="67">
        <v>136</v>
      </c>
      <c r="C536" s="60">
        <v>113</v>
      </c>
      <c r="D536" s="11" t="s">
        <v>111</v>
      </c>
      <c r="E536" s="12" t="s">
        <v>3</v>
      </c>
      <c r="F536" s="11" t="s">
        <v>2</v>
      </c>
      <c r="G536" s="68" t="s">
        <v>9</v>
      </c>
      <c r="H536" s="10" t="s">
        <v>7</v>
      </c>
      <c r="I536" s="14">
        <f>I540</f>
        <v>608</v>
      </c>
      <c r="J536" s="14">
        <f>J540</f>
        <v>547.20000000000005</v>
      </c>
      <c r="K536" s="14">
        <f>K540</f>
        <v>547.20000000000005</v>
      </c>
      <c r="L536" s="14">
        <f>L537</f>
        <v>412.17840000000001</v>
      </c>
      <c r="M536" s="14"/>
      <c r="N536" s="14"/>
      <c r="O536" s="14">
        <f t="shared" si="392"/>
        <v>1020.1784</v>
      </c>
      <c r="P536" s="14">
        <f t="shared" si="393"/>
        <v>547.20000000000005</v>
      </c>
      <c r="Q536" s="14">
        <f t="shared" si="394"/>
        <v>547.20000000000005</v>
      </c>
    </row>
    <row r="537" spans="1:17" ht="22.5" x14ac:dyDescent="0.2">
      <c r="A537" s="65" t="s">
        <v>402</v>
      </c>
      <c r="B537" s="67">
        <v>136</v>
      </c>
      <c r="C537" s="60">
        <v>113</v>
      </c>
      <c r="D537" s="11" t="s">
        <v>111</v>
      </c>
      <c r="E537" s="12" t="s">
        <v>3</v>
      </c>
      <c r="F537" s="11" t="s">
        <v>2</v>
      </c>
      <c r="G537" s="68">
        <v>54690</v>
      </c>
      <c r="H537" s="10"/>
      <c r="I537" s="14"/>
      <c r="J537" s="14"/>
      <c r="K537" s="14"/>
      <c r="L537" s="14">
        <f>L538</f>
        <v>412.17840000000001</v>
      </c>
      <c r="M537" s="14"/>
      <c r="N537" s="14"/>
      <c r="O537" s="14">
        <f t="shared" ref="O537:O539" si="403">I537+L537</f>
        <v>412.17840000000001</v>
      </c>
      <c r="P537" s="14">
        <f t="shared" ref="P537:P539" si="404">J537+M537</f>
        <v>0</v>
      </c>
      <c r="Q537" s="14">
        <f t="shared" ref="Q537:Q539" si="405">K537+N537</f>
        <v>0</v>
      </c>
    </row>
    <row r="538" spans="1:17" ht="22.5" x14ac:dyDescent="0.2">
      <c r="A538" s="65" t="s">
        <v>14</v>
      </c>
      <c r="B538" s="67">
        <v>136</v>
      </c>
      <c r="C538" s="60">
        <v>113</v>
      </c>
      <c r="D538" s="11" t="s">
        <v>111</v>
      </c>
      <c r="E538" s="12" t="s">
        <v>3</v>
      </c>
      <c r="F538" s="11" t="s">
        <v>2</v>
      </c>
      <c r="G538" s="68">
        <v>54690</v>
      </c>
      <c r="H538" s="10">
        <v>200</v>
      </c>
      <c r="I538" s="14"/>
      <c r="J538" s="14"/>
      <c r="K538" s="14"/>
      <c r="L538" s="14">
        <f>L539</f>
        <v>412.17840000000001</v>
      </c>
      <c r="M538" s="14"/>
      <c r="N538" s="14"/>
      <c r="O538" s="14">
        <f t="shared" si="403"/>
        <v>412.17840000000001</v>
      </c>
      <c r="P538" s="14">
        <f t="shared" si="404"/>
        <v>0</v>
      </c>
      <c r="Q538" s="14">
        <f t="shared" si="405"/>
        <v>0</v>
      </c>
    </row>
    <row r="539" spans="1:17" ht="22.5" x14ac:dyDescent="0.2">
      <c r="A539" s="65" t="s">
        <v>13</v>
      </c>
      <c r="B539" s="67">
        <v>136</v>
      </c>
      <c r="C539" s="60">
        <v>113</v>
      </c>
      <c r="D539" s="11" t="s">
        <v>111</v>
      </c>
      <c r="E539" s="12" t="s">
        <v>3</v>
      </c>
      <c r="F539" s="11" t="s">
        <v>2</v>
      </c>
      <c r="G539" s="68">
        <v>54690</v>
      </c>
      <c r="H539" s="10">
        <v>240</v>
      </c>
      <c r="I539" s="14"/>
      <c r="J539" s="14"/>
      <c r="K539" s="14"/>
      <c r="L539" s="14">
        <v>412.17840000000001</v>
      </c>
      <c r="M539" s="14"/>
      <c r="N539" s="14"/>
      <c r="O539" s="14">
        <f t="shared" si="403"/>
        <v>412.17840000000001</v>
      </c>
      <c r="P539" s="14">
        <f t="shared" si="404"/>
        <v>0</v>
      </c>
      <c r="Q539" s="14">
        <f t="shared" si="405"/>
        <v>0</v>
      </c>
    </row>
    <row r="540" spans="1:17" ht="33.75" x14ac:dyDescent="0.2">
      <c r="A540" s="65" t="s">
        <v>119</v>
      </c>
      <c r="B540" s="67">
        <v>136</v>
      </c>
      <c r="C540" s="60">
        <v>113</v>
      </c>
      <c r="D540" s="11" t="s">
        <v>111</v>
      </c>
      <c r="E540" s="12" t="s">
        <v>3</v>
      </c>
      <c r="F540" s="11" t="s">
        <v>2</v>
      </c>
      <c r="G540" s="68" t="s">
        <v>118</v>
      </c>
      <c r="H540" s="10" t="s">
        <v>7</v>
      </c>
      <c r="I540" s="14">
        <f>I541</f>
        <v>608</v>
      </c>
      <c r="J540" s="14">
        <f t="shared" ref="J540:K541" si="406">J541</f>
        <v>547.20000000000005</v>
      </c>
      <c r="K540" s="14">
        <f t="shared" si="406"/>
        <v>547.20000000000005</v>
      </c>
      <c r="L540" s="14"/>
      <c r="M540" s="14"/>
      <c r="N540" s="14"/>
      <c r="O540" s="14">
        <f t="shared" si="392"/>
        <v>608</v>
      </c>
      <c r="P540" s="14">
        <f t="shared" si="393"/>
        <v>547.20000000000005</v>
      </c>
      <c r="Q540" s="14">
        <f t="shared" si="394"/>
        <v>547.20000000000005</v>
      </c>
    </row>
    <row r="541" spans="1:17" x14ac:dyDescent="0.2">
      <c r="A541" s="65" t="s">
        <v>71</v>
      </c>
      <c r="B541" s="67">
        <v>136</v>
      </c>
      <c r="C541" s="60">
        <v>113</v>
      </c>
      <c r="D541" s="11" t="s">
        <v>111</v>
      </c>
      <c r="E541" s="12" t="s">
        <v>3</v>
      </c>
      <c r="F541" s="11" t="s">
        <v>2</v>
      </c>
      <c r="G541" s="68" t="s">
        <v>118</v>
      </c>
      <c r="H541" s="10">
        <v>800</v>
      </c>
      <c r="I541" s="14">
        <f>I542</f>
        <v>608</v>
      </c>
      <c r="J541" s="14">
        <f t="shared" si="406"/>
        <v>547.20000000000005</v>
      </c>
      <c r="K541" s="14">
        <f t="shared" si="406"/>
        <v>547.20000000000005</v>
      </c>
      <c r="L541" s="14"/>
      <c r="M541" s="14"/>
      <c r="N541" s="14"/>
      <c r="O541" s="14">
        <f t="shared" si="392"/>
        <v>608</v>
      </c>
      <c r="P541" s="14">
        <f t="shared" si="393"/>
        <v>547.20000000000005</v>
      </c>
      <c r="Q541" s="14">
        <f t="shared" si="394"/>
        <v>547.20000000000005</v>
      </c>
    </row>
    <row r="542" spans="1:17" ht="33.75" x14ac:dyDescent="0.2">
      <c r="A542" s="65" t="s">
        <v>112</v>
      </c>
      <c r="B542" s="67">
        <v>136</v>
      </c>
      <c r="C542" s="60">
        <v>113</v>
      </c>
      <c r="D542" s="11" t="s">
        <v>111</v>
      </c>
      <c r="E542" s="12" t="s">
        <v>3</v>
      </c>
      <c r="F542" s="11" t="s">
        <v>2</v>
      </c>
      <c r="G542" s="68" t="s">
        <v>118</v>
      </c>
      <c r="H542" s="10">
        <v>810</v>
      </c>
      <c r="I542" s="14">
        <v>608</v>
      </c>
      <c r="J542" s="14">
        <v>547.20000000000005</v>
      </c>
      <c r="K542" s="14">
        <v>547.20000000000005</v>
      </c>
      <c r="L542" s="14"/>
      <c r="M542" s="14"/>
      <c r="N542" s="14"/>
      <c r="O542" s="14">
        <f t="shared" si="392"/>
        <v>608</v>
      </c>
      <c r="P542" s="14">
        <f t="shared" si="393"/>
        <v>547.20000000000005</v>
      </c>
      <c r="Q542" s="14">
        <f t="shared" si="394"/>
        <v>547.20000000000005</v>
      </c>
    </row>
    <row r="543" spans="1:17" ht="56.1" customHeight="1" x14ac:dyDescent="0.2">
      <c r="A543" s="86" t="s">
        <v>275</v>
      </c>
      <c r="B543" s="67">
        <v>136</v>
      </c>
      <c r="C543" s="60">
        <v>113</v>
      </c>
      <c r="D543" s="11">
        <v>11</v>
      </c>
      <c r="E543" s="12" t="s">
        <v>3</v>
      </c>
      <c r="F543" s="11" t="s">
        <v>2</v>
      </c>
      <c r="G543" s="68" t="s">
        <v>9</v>
      </c>
      <c r="H543" s="10" t="s">
        <v>7</v>
      </c>
      <c r="I543" s="14">
        <f t="shared" ref="I543:K544" si="407">I544</f>
        <v>398</v>
      </c>
      <c r="J543" s="14">
        <f t="shared" si="407"/>
        <v>307.2</v>
      </c>
      <c r="K543" s="14">
        <f t="shared" si="407"/>
        <v>307.2</v>
      </c>
      <c r="L543" s="14"/>
      <c r="M543" s="14"/>
      <c r="N543" s="14"/>
      <c r="O543" s="14">
        <f t="shared" si="392"/>
        <v>398</v>
      </c>
      <c r="P543" s="14">
        <f t="shared" si="393"/>
        <v>307.2</v>
      </c>
      <c r="Q543" s="14">
        <f t="shared" si="394"/>
        <v>307.2</v>
      </c>
    </row>
    <row r="544" spans="1:17" ht="22.5" x14ac:dyDescent="0.2">
      <c r="A544" s="86" t="s">
        <v>297</v>
      </c>
      <c r="B544" s="67">
        <v>136</v>
      </c>
      <c r="C544" s="60">
        <v>113</v>
      </c>
      <c r="D544" s="11">
        <v>11</v>
      </c>
      <c r="E544" s="12">
        <v>1</v>
      </c>
      <c r="F544" s="11" t="s">
        <v>2</v>
      </c>
      <c r="G544" s="68" t="s">
        <v>9</v>
      </c>
      <c r="H544" s="10"/>
      <c r="I544" s="14">
        <f t="shared" si="407"/>
        <v>398</v>
      </c>
      <c r="J544" s="14">
        <f t="shared" si="407"/>
        <v>307.2</v>
      </c>
      <c r="K544" s="14">
        <f t="shared" si="407"/>
        <v>307.2</v>
      </c>
      <c r="L544" s="14"/>
      <c r="M544" s="14"/>
      <c r="N544" s="14"/>
      <c r="O544" s="14">
        <f t="shared" si="392"/>
        <v>398</v>
      </c>
      <c r="P544" s="14">
        <f t="shared" si="393"/>
        <v>307.2</v>
      </c>
      <c r="Q544" s="14">
        <f t="shared" si="394"/>
        <v>307.2</v>
      </c>
    </row>
    <row r="545" spans="1:17" ht="29.1" customHeight="1" x14ac:dyDescent="0.2">
      <c r="A545" s="65" t="s">
        <v>80</v>
      </c>
      <c r="B545" s="67">
        <v>136</v>
      </c>
      <c r="C545" s="60">
        <v>113</v>
      </c>
      <c r="D545" s="11">
        <v>11</v>
      </c>
      <c r="E545" s="12">
        <v>1</v>
      </c>
      <c r="F545" s="11" t="s">
        <v>2</v>
      </c>
      <c r="G545" s="68" t="s">
        <v>79</v>
      </c>
      <c r="H545" s="10" t="s">
        <v>7</v>
      </c>
      <c r="I545" s="14">
        <f>I546</f>
        <v>398</v>
      </c>
      <c r="J545" s="14">
        <f t="shared" ref="J545:K546" si="408">J546</f>
        <v>307.2</v>
      </c>
      <c r="K545" s="14">
        <f t="shared" si="408"/>
        <v>307.2</v>
      </c>
      <c r="L545" s="14"/>
      <c r="M545" s="14"/>
      <c r="N545" s="14"/>
      <c r="O545" s="14">
        <f t="shared" si="392"/>
        <v>398</v>
      </c>
      <c r="P545" s="14">
        <f t="shared" si="393"/>
        <v>307.2</v>
      </c>
      <c r="Q545" s="14">
        <f t="shared" si="394"/>
        <v>307.2</v>
      </c>
    </row>
    <row r="546" spans="1:17" ht="26.1" customHeight="1" x14ac:dyDescent="0.2">
      <c r="A546" s="65" t="s">
        <v>14</v>
      </c>
      <c r="B546" s="67">
        <v>136</v>
      </c>
      <c r="C546" s="60">
        <v>113</v>
      </c>
      <c r="D546" s="11">
        <v>11</v>
      </c>
      <c r="E546" s="12">
        <v>1</v>
      </c>
      <c r="F546" s="11" t="s">
        <v>2</v>
      </c>
      <c r="G546" s="68" t="s">
        <v>79</v>
      </c>
      <c r="H546" s="10">
        <v>200</v>
      </c>
      <c r="I546" s="14">
        <f>I547</f>
        <v>398</v>
      </c>
      <c r="J546" s="14">
        <f t="shared" si="408"/>
        <v>307.2</v>
      </c>
      <c r="K546" s="14">
        <f t="shared" si="408"/>
        <v>307.2</v>
      </c>
      <c r="L546" s="14"/>
      <c r="M546" s="14"/>
      <c r="N546" s="14"/>
      <c r="O546" s="14">
        <f t="shared" si="392"/>
        <v>398</v>
      </c>
      <c r="P546" s="14">
        <f t="shared" si="393"/>
        <v>307.2</v>
      </c>
      <c r="Q546" s="14">
        <f t="shared" si="394"/>
        <v>307.2</v>
      </c>
    </row>
    <row r="547" spans="1:17" ht="28.15" customHeight="1" x14ac:dyDescent="0.2">
      <c r="A547" s="65" t="s">
        <v>13</v>
      </c>
      <c r="B547" s="67">
        <v>136</v>
      </c>
      <c r="C547" s="60">
        <v>113</v>
      </c>
      <c r="D547" s="11">
        <v>11</v>
      </c>
      <c r="E547" s="12">
        <v>1</v>
      </c>
      <c r="F547" s="11" t="s">
        <v>2</v>
      </c>
      <c r="G547" s="68" t="s">
        <v>79</v>
      </c>
      <c r="H547" s="10">
        <v>240</v>
      </c>
      <c r="I547" s="14">
        <v>398</v>
      </c>
      <c r="J547" s="14">
        <v>307.2</v>
      </c>
      <c r="K547" s="14">
        <v>307.2</v>
      </c>
      <c r="L547" s="14"/>
      <c r="M547" s="14"/>
      <c r="N547" s="14"/>
      <c r="O547" s="14">
        <f t="shared" si="392"/>
        <v>398</v>
      </c>
      <c r="P547" s="14">
        <f t="shared" si="393"/>
        <v>307.2</v>
      </c>
      <c r="Q547" s="14">
        <f t="shared" si="394"/>
        <v>307.2</v>
      </c>
    </row>
    <row r="548" spans="1:17" ht="21" customHeight="1" x14ac:dyDescent="0.2">
      <c r="A548" s="65" t="s">
        <v>104</v>
      </c>
      <c r="B548" s="67">
        <v>136</v>
      </c>
      <c r="C548" s="60">
        <v>400</v>
      </c>
      <c r="D548" s="11" t="s">
        <v>7</v>
      </c>
      <c r="E548" s="12" t="s">
        <v>7</v>
      </c>
      <c r="F548" s="11" t="s">
        <v>7</v>
      </c>
      <c r="G548" s="68" t="s">
        <v>7</v>
      </c>
      <c r="H548" s="10" t="s">
        <v>7</v>
      </c>
      <c r="I548" s="14">
        <f>I549+I557</f>
        <v>10792.099999999999</v>
      </c>
      <c r="J548" s="14">
        <f>J549+J557</f>
        <v>10853.900000000001</v>
      </c>
      <c r="K548" s="14">
        <f>K549+K557</f>
        <v>11245.3</v>
      </c>
      <c r="L548" s="14">
        <f>L549+L557</f>
        <v>54.4</v>
      </c>
      <c r="M548" s="14"/>
      <c r="N548" s="14"/>
      <c r="O548" s="14">
        <f t="shared" si="392"/>
        <v>10846.499999999998</v>
      </c>
      <c r="P548" s="14">
        <f t="shared" si="393"/>
        <v>10853.900000000001</v>
      </c>
      <c r="Q548" s="14">
        <f t="shared" si="394"/>
        <v>11245.3</v>
      </c>
    </row>
    <row r="549" spans="1:17" ht="21" customHeight="1" x14ac:dyDescent="0.2">
      <c r="A549" s="65" t="s">
        <v>117</v>
      </c>
      <c r="B549" s="67">
        <v>136</v>
      </c>
      <c r="C549" s="60">
        <v>405</v>
      </c>
      <c r="D549" s="11" t="s">
        <v>7</v>
      </c>
      <c r="E549" s="12" t="s">
        <v>7</v>
      </c>
      <c r="F549" s="11" t="s">
        <v>7</v>
      </c>
      <c r="G549" s="68" t="s">
        <v>7</v>
      </c>
      <c r="H549" s="10" t="s">
        <v>7</v>
      </c>
      <c r="I549" s="14">
        <f>I550</f>
        <v>307</v>
      </c>
      <c r="J549" s="14">
        <f t="shared" ref="J549:K550" si="409">J550</f>
        <v>307</v>
      </c>
      <c r="K549" s="14">
        <f t="shared" si="409"/>
        <v>307</v>
      </c>
      <c r="L549" s="14">
        <f>L550</f>
        <v>54.4</v>
      </c>
      <c r="M549" s="14"/>
      <c r="N549" s="14"/>
      <c r="O549" s="14">
        <f t="shared" si="392"/>
        <v>361.4</v>
      </c>
      <c r="P549" s="14">
        <f t="shared" si="393"/>
        <v>307</v>
      </c>
      <c r="Q549" s="14">
        <f t="shared" si="394"/>
        <v>307</v>
      </c>
    </row>
    <row r="550" spans="1:17" ht="43.15" customHeight="1" x14ac:dyDescent="0.2">
      <c r="A550" s="86" t="s">
        <v>268</v>
      </c>
      <c r="B550" s="67">
        <v>136</v>
      </c>
      <c r="C550" s="60">
        <v>405</v>
      </c>
      <c r="D550" s="11" t="s">
        <v>111</v>
      </c>
      <c r="E550" s="12" t="s">
        <v>3</v>
      </c>
      <c r="F550" s="11" t="s">
        <v>2</v>
      </c>
      <c r="G550" s="68" t="s">
        <v>9</v>
      </c>
      <c r="H550" s="10" t="s">
        <v>7</v>
      </c>
      <c r="I550" s="14">
        <f>I551</f>
        <v>307</v>
      </c>
      <c r="J550" s="14">
        <f t="shared" si="409"/>
        <v>307</v>
      </c>
      <c r="K550" s="14">
        <f t="shared" si="409"/>
        <v>307</v>
      </c>
      <c r="L550" s="14">
        <f>L554</f>
        <v>54.4</v>
      </c>
      <c r="M550" s="14"/>
      <c r="N550" s="14"/>
      <c r="O550" s="14">
        <f t="shared" si="392"/>
        <v>361.4</v>
      </c>
      <c r="P550" s="14">
        <f t="shared" si="393"/>
        <v>307</v>
      </c>
      <c r="Q550" s="14">
        <f t="shared" si="394"/>
        <v>307</v>
      </c>
    </row>
    <row r="551" spans="1:17" ht="22.5" x14ac:dyDescent="0.2">
      <c r="A551" s="65" t="s">
        <v>116</v>
      </c>
      <c r="B551" s="67">
        <v>136</v>
      </c>
      <c r="C551" s="60">
        <v>405</v>
      </c>
      <c r="D551" s="11" t="s">
        <v>111</v>
      </c>
      <c r="E551" s="12" t="s">
        <v>3</v>
      </c>
      <c r="F551" s="11" t="s">
        <v>2</v>
      </c>
      <c r="G551" s="68" t="s">
        <v>115</v>
      </c>
      <c r="H551" s="10" t="s">
        <v>7</v>
      </c>
      <c r="I551" s="14">
        <f t="shared" ref="I551:K552" si="410">I552</f>
        <v>307</v>
      </c>
      <c r="J551" s="14">
        <f t="shared" si="410"/>
        <v>307</v>
      </c>
      <c r="K551" s="14">
        <f t="shared" si="410"/>
        <v>307</v>
      </c>
      <c r="L551" s="14"/>
      <c r="M551" s="14"/>
      <c r="N551" s="14"/>
      <c r="O551" s="14">
        <f t="shared" si="392"/>
        <v>307</v>
      </c>
      <c r="P551" s="14">
        <f t="shared" si="393"/>
        <v>307</v>
      </c>
      <c r="Q551" s="14">
        <f t="shared" si="394"/>
        <v>307</v>
      </c>
    </row>
    <row r="552" spans="1:17" ht="20.100000000000001" customHeight="1" x14ac:dyDescent="0.2">
      <c r="A552" s="65" t="s">
        <v>71</v>
      </c>
      <c r="B552" s="67">
        <v>136</v>
      </c>
      <c r="C552" s="60">
        <v>405</v>
      </c>
      <c r="D552" s="11" t="s">
        <v>111</v>
      </c>
      <c r="E552" s="12" t="s">
        <v>3</v>
      </c>
      <c r="F552" s="11" t="s">
        <v>2</v>
      </c>
      <c r="G552" s="68" t="s">
        <v>115</v>
      </c>
      <c r="H552" s="10">
        <v>800</v>
      </c>
      <c r="I552" s="14">
        <f t="shared" si="410"/>
        <v>307</v>
      </c>
      <c r="J552" s="14">
        <f t="shared" si="410"/>
        <v>307</v>
      </c>
      <c r="K552" s="14">
        <f t="shared" si="410"/>
        <v>307</v>
      </c>
      <c r="L552" s="14"/>
      <c r="M552" s="14"/>
      <c r="N552" s="14"/>
      <c r="O552" s="14">
        <f t="shared" si="392"/>
        <v>307</v>
      </c>
      <c r="P552" s="14">
        <f t="shared" si="393"/>
        <v>307</v>
      </c>
      <c r="Q552" s="14">
        <f t="shared" si="394"/>
        <v>307</v>
      </c>
    </row>
    <row r="553" spans="1:17" ht="33.75" x14ac:dyDescent="0.2">
      <c r="A553" s="65" t="s">
        <v>112</v>
      </c>
      <c r="B553" s="67">
        <v>136</v>
      </c>
      <c r="C553" s="60">
        <v>405</v>
      </c>
      <c r="D553" s="11" t="s">
        <v>111</v>
      </c>
      <c r="E553" s="12" t="s">
        <v>3</v>
      </c>
      <c r="F553" s="11" t="s">
        <v>2</v>
      </c>
      <c r="G553" s="68" t="s">
        <v>115</v>
      </c>
      <c r="H553" s="10">
        <v>810</v>
      </c>
      <c r="I553" s="14">
        <v>307</v>
      </c>
      <c r="J553" s="14">
        <v>307</v>
      </c>
      <c r="K553" s="14">
        <v>307</v>
      </c>
      <c r="L553" s="14"/>
      <c r="M553" s="14"/>
      <c r="N553" s="14"/>
      <c r="O553" s="14">
        <f t="shared" si="392"/>
        <v>307</v>
      </c>
      <c r="P553" s="14">
        <f t="shared" si="393"/>
        <v>307</v>
      </c>
      <c r="Q553" s="14">
        <f t="shared" si="394"/>
        <v>307</v>
      </c>
    </row>
    <row r="554" spans="1:17" ht="45" x14ac:dyDescent="0.2">
      <c r="A554" s="65" t="s">
        <v>421</v>
      </c>
      <c r="B554" s="67">
        <v>136</v>
      </c>
      <c r="C554" s="60">
        <v>405</v>
      </c>
      <c r="D554" s="11">
        <v>1</v>
      </c>
      <c r="E554" s="12">
        <v>0</v>
      </c>
      <c r="F554" s="11">
        <v>0</v>
      </c>
      <c r="G554" s="68" t="s">
        <v>422</v>
      </c>
      <c r="H554" s="10"/>
      <c r="I554" s="14"/>
      <c r="J554" s="14"/>
      <c r="K554" s="14"/>
      <c r="L554" s="14">
        <f>L555</f>
        <v>54.4</v>
      </c>
      <c r="M554" s="14"/>
      <c r="N554" s="14"/>
      <c r="O554" s="14">
        <f>I554+L554</f>
        <v>54.4</v>
      </c>
      <c r="P554" s="14">
        <f t="shared" si="393"/>
        <v>0</v>
      </c>
      <c r="Q554" s="14">
        <f t="shared" si="394"/>
        <v>0</v>
      </c>
    </row>
    <row r="555" spans="1:17" ht="24" customHeight="1" x14ac:dyDescent="0.2">
      <c r="A555" s="65" t="s">
        <v>14</v>
      </c>
      <c r="B555" s="67">
        <v>136</v>
      </c>
      <c r="C555" s="60">
        <v>405</v>
      </c>
      <c r="D555" s="11">
        <v>1</v>
      </c>
      <c r="E555" s="12">
        <v>0</v>
      </c>
      <c r="F555" s="11">
        <v>0</v>
      </c>
      <c r="G555" s="68" t="s">
        <v>422</v>
      </c>
      <c r="H555" s="10">
        <v>200</v>
      </c>
      <c r="I555" s="14"/>
      <c r="J555" s="14"/>
      <c r="K555" s="14"/>
      <c r="L555" s="14">
        <f>L556</f>
        <v>54.4</v>
      </c>
      <c r="M555" s="14"/>
      <c r="N555" s="14"/>
      <c r="O555" s="14">
        <f t="shared" ref="O555:O556" si="411">I555+L555</f>
        <v>54.4</v>
      </c>
      <c r="P555" s="14">
        <f t="shared" ref="P555:P556" si="412">J555+M555</f>
        <v>0</v>
      </c>
      <c r="Q555" s="14">
        <f t="shared" ref="Q555:Q556" si="413">K555+N555</f>
        <v>0</v>
      </c>
    </row>
    <row r="556" spans="1:17" ht="22.5" x14ac:dyDescent="0.2">
      <c r="A556" s="65" t="s">
        <v>13</v>
      </c>
      <c r="B556" s="67">
        <v>136</v>
      </c>
      <c r="C556" s="60">
        <v>405</v>
      </c>
      <c r="D556" s="11">
        <v>1</v>
      </c>
      <c r="E556" s="12">
        <v>0</v>
      </c>
      <c r="F556" s="11">
        <v>0</v>
      </c>
      <c r="G556" s="68" t="s">
        <v>422</v>
      </c>
      <c r="H556" s="10">
        <v>240</v>
      </c>
      <c r="I556" s="14"/>
      <c r="J556" s="14"/>
      <c r="K556" s="14"/>
      <c r="L556" s="14">
        <v>54.4</v>
      </c>
      <c r="M556" s="14"/>
      <c r="N556" s="14"/>
      <c r="O556" s="14">
        <f t="shared" si="411"/>
        <v>54.4</v>
      </c>
      <c r="P556" s="14">
        <f t="shared" si="412"/>
        <v>0</v>
      </c>
      <c r="Q556" s="14">
        <f t="shared" si="413"/>
        <v>0</v>
      </c>
    </row>
    <row r="557" spans="1:17" x14ac:dyDescent="0.2">
      <c r="A557" s="65" t="s">
        <v>103</v>
      </c>
      <c r="B557" s="67">
        <v>136</v>
      </c>
      <c r="C557" s="60">
        <v>412</v>
      </c>
      <c r="D557" s="11" t="s">
        <v>7</v>
      </c>
      <c r="E557" s="12" t="s">
        <v>7</v>
      </c>
      <c r="F557" s="11" t="s">
        <v>7</v>
      </c>
      <c r="G557" s="68" t="s">
        <v>7</v>
      </c>
      <c r="H557" s="10" t="s">
        <v>7</v>
      </c>
      <c r="I557" s="14">
        <f>I558+I576</f>
        <v>10485.099999999999</v>
      </c>
      <c r="J557" s="14">
        <f t="shared" ref="J557:K557" si="414">J558+J576</f>
        <v>10546.900000000001</v>
      </c>
      <c r="K557" s="14">
        <f t="shared" si="414"/>
        <v>10938.3</v>
      </c>
      <c r="L557" s="14"/>
      <c r="M557" s="14"/>
      <c r="N557" s="14"/>
      <c r="O557" s="14">
        <f t="shared" si="392"/>
        <v>10485.099999999999</v>
      </c>
      <c r="P557" s="14">
        <f t="shared" si="393"/>
        <v>10546.900000000001</v>
      </c>
      <c r="Q557" s="14">
        <f t="shared" si="394"/>
        <v>10938.3</v>
      </c>
    </row>
    <row r="558" spans="1:17" ht="45" x14ac:dyDescent="0.2">
      <c r="A558" s="86" t="s">
        <v>268</v>
      </c>
      <c r="B558" s="67">
        <v>136</v>
      </c>
      <c r="C558" s="60">
        <v>412</v>
      </c>
      <c r="D558" s="11" t="s">
        <v>111</v>
      </c>
      <c r="E558" s="12" t="s">
        <v>3</v>
      </c>
      <c r="F558" s="11" t="s">
        <v>2</v>
      </c>
      <c r="G558" s="68" t="s">
        <v>9</v>
      </c>
      <c r="H558" s="10" t="s">
        <v>7</v>
      </c>
      <c r="I558" s="14">
        <f>I559+I562+I567+I570+I573</f>
        <v>9825.0999999999985</v>
      </c>
      <c r="J558" s="14">
        <f t="shared" ref="J558:K558" si="415">J559+J562+J567+J570+J573</f>
        <v>9886.9000000000015</v>
      </c>
      <c r="K558" s="14">
        <f t="shared" si="415"/>
        <v>10278.299999999999</v>
      </c>
      <c r="L558" s="14"/>
      <c r="M558" s="14"/>
      <c r="N558" s="14"/>
      <c r="O558" s="14">
        <f t="shared" si="392"/>
        <v>9825.0999999999985</v>
      </c>
      <c r="P558" s="14">
        <f t="shared" si="393"/>
        <v>9886.9000000000015</v>
      </c>
      <c r="Q558" s="14">
        <f t="shared" si="394"/>
        <v>10278.299999999999</v>
      </c>
    </row>
    <row r="559" spans="1:17" ht="34.5" customHeight="1" x14ac:dyDescent="0.2">
      <c r="A559" s="65" t="s">
        <v>259</v>
      </c>
      <c r="B559" s="67">
        <v>136</v>
      </c>
      <c r="C559" s="60">
        <v>412</v>
      </c>
      <c r="D559" s="11">
        <v>1</v>
      </c>
      <c r="E559" s="12">
        <v>0</v>
      </c>
      <c r="F559" s="11">
        <v>0</v>
      </c>
      <c r="G559" s="68">
        <v>78270</v>
      </c>
      <c r="H559" s="10"/>
      <c r="I559" s="14">
        <f t="shared" ref="I559:K560" si="416">I560</f>
        <v>417.5</v>
      </c>
      <c r="J559" s="14">
        <f t="shared" si="416"/>
        <v>403</v>
      </c>
      <c r="K559" s="14">
        <f t="shared" si="416"/>
        <v>429.5</v>
      </c>
      <c r="L559" s="14"/>
      <c r="M559" s="14"/>
      <c r="N559" s="14"/>
      <c r="O559" s="14">
        <f t="shared" si="392"/>
        <v>417.5</v>
      </c>
      <c r="P559" s="14">
        <f t="shared" si="393"/>
        <v>403</v>
      </c>
      <c r="Q559" s="14">
        <f t="shared" si="394"/>
        <v>429.5</v>
      </c>
    </row>
    <row r="560" spans="1:17" x14ac:dyDescent="0.2">
      <c r="A560" s="65" t="s">
        <v>71</v>
      </c>
      <c r="B560" s="67">
        <v>136</v>
      </c>
      <c r="C560" s="60">
        <v>412</v>
      </c>
      <c r="D560" s="11">
        <v>1</v>
      </c>
      <c r="E560" s="12">
        <v>0</v>
      </c>
      <c r="F560" s="11">
        <v>0</v>
      </c>
      <c r="G560" s="68">
        <v>78270</v>
      </c>
      <c r="H560" s="10">
        <v>800</v>
      </c>
      <c r="I560" s="14">
        <f t="shared" si="416"/>
        <v>417.5</v>
      </c>
      <c r="J560" s="14">
        <f t="shared" si="416"/>
        <v>403</v>
      </c>
      <c r="K560" s="14">
        <f t="shared" si="416"/>
        <v>429.5</v>
      </c>
      <c r="L560" s="14"/>
      <c r="M560" s="14"/>
      <c r="N560" s="14"/>
      <c r="O560" s="14">
        <f t="shared" si="392"/>
        <v>417.5</v>
      </c>
      <c r="P560" s="14">
        <f t="shared" si="393"/>
        <v>403</v>
      </c>
      <c r="Q560" s="14">
        <f t="shared" si="394"/>
        <v>429.5</v>
      </c>
    </row>
    <row r="561" spans="1:17" ht="36.6" customHeight="1" x14ac:dyDescent="0.2">
      <c r="A561" s="65" t="s">
        <v>112</v>
      </c>
      <c r="B561" s="67">
        <v>136</v>
      </c>
      <c r="C561" s="60">
        <v>412</v>
      </c>
      <c r="D561" s="11">
        <v>1</v>
      </c>
      <c r="E561" s="12">
        <v>0</v>
      </c>
      <c r="F561" s="11">
        <v>0</v>
      </c>
      <c r="G561" s="68">
        <v>78270</v>
      </c>
      <c r="H561" s="10">
        <v>810</v>
      </c>
      <c r="I561" s="14">
        <v>417.5</v>
      </c>
      <c r="J561" s="14">
        <v>403</v>
      </c>
      <c r="K561" s="14">
        <v>429.5</v>
      </c>
      <c r="L561" s="14"/>
      <c r="M561" s="14"/>
      <c r="N561" s="14"/>
      <c r="O561" s="14">
        <f t="shared" si="392"/>
        <v>417.5</v>
      </c>
      <c r="P561" s="14">
        <f t="shared" si="393"/>
        <v>403</v>
      </c>
      <c r="Q561" s="14">
        <f t="shared" si="394"/>
        <v>429.5</v>
      </c>
    </row>
    <row r="562" spans="1:17" ht="22.5" x14ac:dyDescent="0.2">
      <c r="A562" s="65" t="s">
        <v>15</v>
      </c>
      <c r="B562" s="67">
        <v>136</v>
      </c>
      <c r="C562" s="60">
        <v>412</v>
      </c>
      <c r="D562" s="11" t="s">
        <v>111</v>
      </c>
      <c r="E562" s="12" t="s">
        <v>3</v>
      </c>
      <c r="F562" s="11" t="s">
        <v>2</v>
      </c>
      <c r="G562" s="68" t="s">
        <v>11</v>
      </c>
      <c r="H562" s="10" t="s">
        <v>7</v>
      </c>
      <c r="I562" s="14">
        <f>I563+I565</f>
        <v>9077.1999999999989</v>
      </c>
      <c r="J562" s="14">
        <f t="shared" ref="J562:K562" si="417">J563+J565</f>
        <v>9163.1</v>
      </c>
      <c r="K562" s="14">
        <f t="shared" si="417"/>
        <v>9510.4</v>
      </c>
      <c r="L562" s="14"/>
      <c r="M562" s="14"/>
      <c r="N562" s="14"/>
      <c r="O562" s="14">
        <f t="shared" si="392"/>
        <v>9077.1999999999989</v>
      </c>
      <c r="P562" s="14">
        <f t="shared" si="393"/>
        <v>9163.1</v>
      </c>
      <c r="Q562" s="14">
        <f t="shared" si="394"/>
        <v>9510.4</v>
      </c>
    </row>
    <row r="563" spans="1:17" ht="47.1" customHeight="1" x14ac:dyDescent="0.2">
      <c r="A563" s="65" t="s">
        <v>6</v>
      </c>
      <c r="B563" s="67">
        <v>136</v>
      </c>
      <c r="C563" s="60">
        <v>412</v>
      </c>
      <c r="D563" s="11" t="s">
        <v>111</v>
      </c>
      <c r="E563" s="12" t="s">
        <v>3</v>
      </c>
      <c r="F563" s="11" t="s">
        <v>2</v>
      </c>
      <c r="G563" s="68" t="s">
        <v>11</v>
      </c>
      <c r="H563" s="10">
        <v>100</v>
      </c>
      <c r="I563" s="14">
        <f t="shared" ref="I563:K563" si="418">I564</f>
        <v>8902.7999999999993</v>
      </c>
      <c r="J563" s="14">
        <f t="shared" si="418"/>
        <v>8988.7000000000007</v>
      </c>
      <c r="K563" s="14">
        <f t="shared" si="418"/>
        <v>9336</v>
      </c>
      <c r="L563" s="14"/>
      <c r="M563" s="14"/>
      <c r="N563" s="14"/>
      <c r="O563" s="14">
        <f t="shared" si="392"/>
        <v>8902.7999999999993</v>
      </c>
      <c r="P563" s="14">
        <f t="shared" si="393"/>
        <v>8988.7000000000007</v>
      </c>
      <c r="Q563" s="14">
        <f t="shared" si="394"/>
        <v>9336</v>
      </c>
    </row>
    <row r="564" spans="1:17" ht="22.5" x14ac:dyDescent="0.2">
      <c r="A564" s="65" t="s">
        <v>5</v>
      </c>
      <c r="B564" s="67">
        <v>136</v>
      </c>
      <c r="C564" s="60">
        <v>412</v>
      </c>
      <c r="D564" s="11" t="s">
        <v>111</v>
      </c>
      <c r="E564" s="12" t="s">
        <v>3</v>
      </c>
      <c r="F564" s="11" t="s">
        <v>2</v>
      </c>
      <c r="G564" s="68" t="s">
        <v>11</v>
      </c>
      <c r="H564" s="10">
        <v>120</v>
      </c>
      <c r="I564" s="14">
        <f>8596+306.8</f>
        <v>8902.7999999999993</v>
      </c>
      <c r="J564" s="14">
        <v>8988.7000000000007</v>
      </c>
      <c r="K564" s="14">
        <v>9336</v>
      </c>
      <c r="L564" s="14"/>
      <c r="M564" s="14"/>
      <c r="N564" s="14"/>
      <c r="O564" s="14">
        <f t="shared" si="392"/>
        <v>8902.7999999999993</v>
      </c>
      <c r="P564" s="14">
        <f t="shared" si="393"/>
        <v>8988.7000000000007</v>
      </c>
      <c r="Q564" s="14">
        <f t="shared" si="394"/>
        <v>9336</v>
      </c>
    </row>
    <row r="565" spans="1:17" ht="25.15" customHeight="1" x14ac:dyDescent="0.2">
      <c r="A565" s="65" t="s">
        <v>14</v>
      </c>
      <c r="B565" s="67">
        <v>136</v>
      </c>
      <c r="C565" s="60">
        <v>412</v>
      </c>
      <c r="D565" s="11" t="s">
        <v>111</v>
      </c>
      <c r="E565" s="12" t="s">
        <v>3</v>
      </c>
      <c r="F565" s="11" t="s">
        <v>2</v>
      </c>
      <c r="G565" s="68" t="s">
        <v>11</v>
      </c>
      <c r="H565" s="10">
        <v>200</v>
      </c>
      <c r="I565" s="14">
        <f t="shared" ref="I565:K565" si="419">I566</f>
        <v>174.4</v>
      </c>
      <c r="J565" s="14">
        <f t="shared" si="419"/>
        <v>174.4</v>
      </c>
      <c r="K565" s="14">
        <f t="shared" si="419"/>
        <v>174.4</v>
      </c>
      <c r="L565" s="14"/>
      <c r="M565" s="14"/>
      <c r="N565" s="14"/>
      <c r="O565" s="14">
        <f t="shared" si="392"/>
        <v>174.4</v>
      </c>
      <c r="P565" s="14">
        <f t="shared" si="393"/>
        <v>174.4</v>
      </c>
      <c r="Q565" s="14">
        <f t="shared" si="394"/>
        <v>174.4</v>
      </c>
    </row>
    <row r="566" spans="1:17" ht="22.5" x14ac:dyDescent="0.2">
      <c r="A566" s="65" t="s">
        <v>13</v>
      </c>
      <c r="B566" s="67">
        <v>136</v>
      </c>
      <c r="C566" s="60">
        <v>412</v>
      </c>
      <c r="D566" s="11" t="s">
        <v>111</v>
      </c>
      <c r="E566" s="12" t="s">
        <v>3</v>
      </c>
      <c r="F566" s="11" t="s">
        <v>2</v>
      </c>
      <c r="G566" s="68" t="s">
        <v>11</v>
      </c>
      <c r="H566" s="10">
        <v>240</v>
      </c>
      <c r="I566" s="14">
        <f>186.4-12</f>
        <v>174.4</v>
      </c>
      <c r="J566" s="14">
        <f>186.4-12</f>
        <v>174.4</v>
      </c>
      <c r="K566" s="14">
        <f>186.4-12</f>
        <v>174.4</v>
      </c>
      <c r="L566" s="14"/>
      <c r="M566" s="14"/>
      <c r="N566" s="14"/>
      <c r="O566" s="14">
        <f t="shared" si="392"/>
        <v>174.4</v>
      </c>
      <c r="P566" s="14">
        <f t="shared" si="393"/>
        <v>174.4</v>
      </c>
      <c r="Q566" s="14">
        <f t="shared" si="394"/>
        <v>174.4</v>
      </c>
    </row>
    <row r="567" spans="1:17" ht="22.5" x14ac:dyDescent="0.2">
      <c r="A567" s="65" t="s">
        <v>114</v>
      </c>
      <c r="B567" s="67">
        <v>136</v>
      </c>
      <c r="C567" s="60">
        <v>412</v>
      </c>
      <c r="D567" s="11" t="s">
        <v>111</v>
      </c>
      <c r="E567" s="12" t="s">
        <v>3</v>
      </c>
      <c r="F567" s="11" t="s">
        <v>2</v>
      </c>
      <c r="G567" s="68" t="s">
        <v>113</v>
      </c>
      <c r="H567" s="10" t="s">
        <v>7</v>
      </c>
      <c r="I567" s="14">
        <f t="shared" ref="I567:K568" si="420">I568</f>
        <v>10.9</v>
      </c>
      <c r="J567" s="14">
        <f t="shared" si="420"/>
        <v>10.9</v>
      </c>
      <c r="K567" s="14">
        <f t="shared" si="420"/>
        <v>10.9</v>
      </c>
      <c r="L567" s="14"/>
      <c r="M567" s="14"/>
      <c r="N567" s="14"/>
      <c r="O567" s="14">
        <f t="shared" si="392"/>
        <v>10.9</v>
      </c>
      <c r="P567" s="14">
        <f t="shared" si="393"/>
        <v>10.9</v>
      </c>
      <c r="Q567" s="14">
        <f t="shared" si="394"/>
        <v>10.9</v>
      </c>
    </row>
    <row r="568" spans="1:17" x14ac:dyDescent="0.2">
      <c r="A568" s="65" t="s">
        <v>71</v>
      </c>
      <c r="B568" s="67">
        <v>136</v>
      </c>
      <c r="C568" s="60">
        <v>412</v>
      </c>
      <c r="D568" s="11" t="s">
        <v>111</v>
      </c>
      <c r="E568" s="12" t="s">
        <v>3</v>
      </c>
      <c r="F568" s="11" t="s">
        <v>2</v>
      </c>
      <c r="G568" s="68" t="s">
        <v>113</v>
      </c>
      <c r="H568" s="10">
        <v>800</v>
      </c>
      <c r="I568" s="14">
        <f>I569</f>
        <v>10.9</v>
      </c>
      <c r="J568" s="14">
        <f t="shared" si="420"/>
        <v>10.9</v>
      </c>
      <c r="K568" s="14">
        <f t="shared" si="420"/>
        <v>10.9</v>
      </c>
      <c r="L568" s="14"/>
      <c r="M568" s="14"/>
      <c r="N568" s="14"/>
      <c r="O568" s="14">
        <f t="shared" si="392"/>
        <v>10.9</v>
      </c>
      <c r="P568" s="14">
        <f t="shared" si="393"/>
        <v>10.9</v>
      </c>
      <c r="Q568" s="14">
        <f t="shared" si="394"/>
        <v>10.9</v>
      </c>
    </row>
    <row r="569" spans="1:17" ht="33.75" x14ac:dyDescent="0.2">
      <c r="A569" s="65" t="s">
        <v>112</v>
      </c>
      <c r="B569" s="67">
        <v>136</v>
      </c>
      <c r="C569" s="60">
        <v>412</v>
      </c>
      <c r="D569" s="11" t="s">
        <v>111</v>
      </c>
      <c r="E569" s="12" t="s">
        <v>3</v>
      </c>
      <c r="F569" s="11" t="s">
        <v>2</v>
      </c>
      <c r="G569" s="68" t="s">
        <v>113</v>
      </c>
      <c r="H569" s="10">
        <v>810</v>
      </c>
      <c r="I569" s="14">
        <v>10.9</v>
      </c>
      <c r="J569" s="14">
        <v>10.9</v>
      </c>
      <c r="K569" s="14">
        <v>10.9</v>
      </c>
      <c r="L569" s="14"/>
      <c r="M569" s="14"/>
      <c r="N569" s="14"/>
      <c r="O569" s="14">
        <f t="shared" si="392"/>
        <v>10.9</v>
      </c>
      <c r="P569" s="14">
        <f t="shared" si="393"/>
        <v>10.9</v>
      </c>
      <c r="Q569" s="14">
        <f t="shared" si="394"/>
        <v>10.9</v>
      </c>
    </row>
    <row r="570" spans="1:17" ht="38.65" customHeight="1" x14ac:dyDescent="0.2">
      <c r="A570" s="65" t="s">
        <v>364</v>
      </c>
      <c r="B570" s="67">
        <v>136</v>
      </c>
      <c r="C570" s="60">
        <v>412</v>
      </c>
      <c r="D570" s="11">
        <v>1</v>
      </c>
      <c r="E570" s="12">
        <v>0</v>
      </c>
      <c r="F570" s="11">
        <v>0</v>
      </c>
      <c r="G570" s="68">
        <v>82330</v>
      </c>
      <c r="H570" s="10"/>
      <c r="I570" s="14">
        <f t="shared" ref="I570:K571" si="421">I571</f>
        <v>278.3</v>
      </c>
      <c r="J570" s="14">
        <f t="shared" si="421"/>
        <v>268.7</v>
      </c>
      <c r="K570" s="14">
        <f t="shared" si="421"/>
        <v>286.3</v>
      </c>
      <c r="L570" s="14"/>
      <c r="M570" s="14"/>
      <c r="N570" s="14"/>
      <c r="O570" s="14">
        <f t="shared" si="392"/>
        <v>278.3</v>
      </c>
      <c r="P570" s="14">
        <f t="shared" si="393"/>
        <v>268.7</v>
      </c>
      <c r="Q570" s="14">
        <f t="shared" si="394"/>
        <v>286.3</v>
      </c>
    </row>
    <row r="571" spans="1:17" x14ac:dyDescent="0.2">
      <c r="A571" s="65" t="s">
        <v>71</v>
      </c>
      <c r="B571" s="67">
        <v>136</v>
      </c>
      <c r="C571" s="60">
        <v>412</v>
      </c>
      <c r="D571" s="11">
        <v>1</v>
      </c>
      <c r="E571" s="12">
        <v>0</v>
      </c>
      <c r="F571" s="11">
        <v>0</v>
      </c>
      <c r="G571" s="68">
        <v>82330</v>
      </c>
      <c r="H571" s="10">
        <v>800</v>
      </c>
      <c r="I571" s="14">
        <f t="shared" si="421"/>
        <v>278.3</v>
      </c>
      <c r="J571" s="14">
        <f t="shared" si="421"/>
        <v>268.7</v>
      </c>
      <c r="K571" s="14">
        <f t="shared" si="421"/>
        <v>286.3</v>
      </c>
      <c r="L571" s="14"/>
      <c r="M571" s="14"/>
      <c r="N571" s="14"/>
      <c r="O571" s="14">
        <f t="shared" si="392"/>
        <v>278.3</v>
      </c>
      <c r="P571" s="14">
        <f t="shared" si="393"/>
        <v>268.7</v>
      </c>
      <c r="Q571" s="14">
        <f t="shared" si="394"/>
        <v>286.3</v>
      </c>
    </row>
    <row r="572" spans="1:17" ht="33.75" x14ac:dyDescent="0.2">
      <c r="A572" s="65" t="s">
        <v>112</v>
      </c>
      <c r="B572" s="67">
        <v>136</v>
      </c>
      <c r="C572" s="60">
        <v>412</v>
      </c>
      <c r="D572" s="11">
        <v>1</v>
      </c>
      <c r="E572" s="12">
        <v>0</v>
      </c>
      <c r="F572" s="11">
        <v>0</v>
      </c>
      <c r="G572" s="68">
        <v>82330</v>
      </c>
      <c r="H572" s="10">
        <v>810</v>
      </c>
      <c r="I572" s="14">
        <v>278.3</v>
      </c>
      <c r="J572" s="14">
        <v>268.7</v>
      </c>
      <c r="K572" s="14">
        <v>286.3</v>
      </c>
      <c r="L572" s="14"/>
      <c r="M572" s="14"/>
      <c r="N572" s="14"/>
      <c r="O572" s="14">
        <f t="shared" si="392"/>
        <v>278.3</v>
      </c>
      <c r="P572" s="14">
        <f t="shared" si="393"/>
        <v>268.7</v>
      </c>
      <c r="Q572" s="14">
        <f t="shared" si="394"/>
        <v>286.3</v>
      </c>
    </row>
    <row r="573" spans="1:17" x14ac:dyDescent="0.2">
      <c r="A573" s="65" t="s">
        <v>331</v>
      </c>
      <c r="B573" s="67">
        <v>136</v>
      </c>
      <c r="C573" s="60">
        <v>412</v>
      </c>
      <c r="D573" s="11">
        <v>1</v>
      </c>
      <c r="E573" s="12">
        <v>0</v>
      </c>
      <c r="F573" s="11">
        <v>0</v>
      </c>
      <c r="G573" s="68">
        <v>82340</v>
      </c>
      <c r="H573" s="10"/>
      <c r="I573" s="14">
        <f>I574</f>
        <v>41.2</v>
      </c>
      <c r="J573" s="14">
        <f t="shared" ref="J573:K573" si="422">J574</f>
        <v>41.2</v>
      </c>
      <c r="K573" s="14">
        <f t="shared" si="422"/>
        <v>41.2</v>
      </c>
      <c r="L573" s="14"/>
      <c r="M573" s="14"/>
      <c r="N573" s="14"/>
      <c r="O573" s="14">
        <f t="shared" si="392"/>
        <v>41.2</v>
      </c>
      <c r="P573" s="14">
        <f t="shared" si="393"/>
        <v>41.2</v>
      </c>
      <c r="Q573" s="14">
        <f t="shared" si="394"/>
        <v>41.2</v>
      </c>
    </row>
    <row r="574" spans="1:17" ht="22.5" x14ac:dyDescent="0.2">
      <c r="A574" s="65" t="s">
        <v>14</v>
      </c>
      <c r="B574" s="67">
        <v>136</v>
      </c>
      <c r="C574" s="60">
        <v>412</v>
      </c>
      <c r="D574" s="11">
        <v>1</v>
      </c>
      <c r="E574" s="12">
        <v>0</v>
      </c>
      <c r="F574" s="11">
        <v>0</v>
      </c>
      <c r="G574" s="68">
        <v>82340</v>
      </c>
      <c r="H574" s="10">
        <v>200</v>
      </c>
      <c r="I574" s="14">
        <f>I575</f>
        <v>41.2</v>
      </c>
      <c r="J574" s="14">
        <f>J575</f>
        <v>41.2</v>
      </c>
      <c r="K574" s="14">
        <f>K575</f>
        <v>41.2</v>
      </c>
      <c r="L574" s="14"/>
      <c r="M574" s="14"/>
      <c r="N574" s="14"/>
      <c r="O574" s="14">
        <f t="shared" si="392"/>
        <v>41.2</v>
      </c>
      <c r="P574" s="14">
        <f t="shared" si="393"/>
        <v>41.2</v>
      </c>
      <c r="Q574" s="14">
        <f t="shared" si="394"/>
        <v>41.2</v>
      </c>
    </row>
    <row r="575" spans="1:17" ht="22.5" x14ac:dyDescent="0.2">
      <c r="A575" s="65" t="s">
        <v>13</v>
      </c>
      <c r="B575" s="67">
        <v>136</v>
      </c>
      <c r="C575" s="60">
        <v>412</v>
      </c>
      <c r="D575" s="11">
        <v>1</v>
      </c>
      <c r="E575" s="12">
        <v>0</v>
      </c>
      <c r="F575" s="11">
        <v>0</v>
      </c>
      <c r="G575" s="68">
        <v>82340</v>
      </c>
      <c r="H575" s="10">
        <v>240</v>
      </c>
      <c r="I575" s="14">
        <v>41.2</v>
      </c>
      <c r="J575" s="14">
        <v>41.2</v>
      </c>
      <c r="K575" s="14">
        <v>41.2</v>
      </c>
      <c r="L575" s="14"/>
      <c r="M575" s="14"/>
      <c r="N575" s="14"/>
      <c r="O575" s="14">
        <f t="shared" si="392"/>
        <v>41.2</v>
      </c>
      <c r="P575" s="14">
        <f t="shared" si="393"/>
        <v>41.2</v>
      </c>
      <c r="Q575" s="14">
        <f t="shared" si="394"/>
        <v>41.2</v>
      </c>
    </row>
    <row r="576" spans="1:17" x14ac:dyDescent="0.2">
      <c r="A576" s="65" t="s">
        <v>350</v>
      </c>
      <c r="B576" s="67">
        <v>136</v>
      </c>
      <c r="C576" s="60">
        <v>412</v>
      </c>
      <c r="D576" s="11">
        <v>59</v>
      </c>
      <c r="E576" s="12">
        <v>0</v>
      </c>
      <c r="F576" s="11">
        <v>0</v>
      </c>
      <c r="G576" s="68">
        <v>0</v>
      </c>
      <c r="H576" s="10"/>
      <c r="I576" s="14">
        <f>I577</f>
        <v>660</v>
      </c>
      <c r="J576" s="14">
        <f t="shared" ref="J576:K576" si="423">J577</f>
        <v>660</v>
      </c>
      <c r="K576" s="14">
        <f t="shared" si="423"/>
        <v>660</v>
      </c>
      <c r="L576" s="14"/>
      <c r="M576" s="14"/>
      <c r="N576" s="14"/>
      <c r="O576" s="14">
        <f t="shared" si="392"/>
        <v>660</v>
      </c>
      <c r="P576" s="14">
        <f t="shared" si="393"/>
        <v>660</v>
      </c>
      <c r="Q576" s="14">
        <f t="shared" si="394"/>
        <v>660</v>
      </c>
    </row>
    <row r="577" spans="1:17" x14ac:dyDescent="0.2">
      <c r="A577" s="65" t="s">
        <v>348</v>
      </c>
      <c r="B577" s="67">
        <v>136</v>
      </c>
      <c r="C577" s="60">
        <v>412</v>
      </c>
      <c r="D577" s="11">
        <v>59</v>
      </c>
      <c r="E577" s="12">
        <v>0</v>
      </c>
      <c r="F577" s="11">
        <v>0</v>
      </c>
      <c r="G577" s="68">
        <v>80970</v>
      </c>
      <c r="H577" s="10"/>
      <c r="I577" s="14">
        <f>I578</f>
        <v>660</v>
      </c>
      <c r="J577" s="14">
        <f t="shared" ref="J577:K578" si="424">J578</f>
        <v>660</v>
      </c>
      <c r="K577" s="14">
        <f t="shared" si="424"/>
        <v>660</v>
      </c>
      <c r="L577" s="14"/>
      <c r="M577" s="14"/>
      <c r="N577" s="14"/>
      <c r="O577" s="14">
        <f t="shared" si="392"/>
        <v>660</v>
      </c>
      <c r="P577" s="14">
        <f t="shared" si="393"/>
        <v>660</v>
      </c>
      <c r="Q577" s="14">
        <f t="shared" si="394"/>
        <v>660</v>
      </c>
    </row>
    <row r="578" spans="1:17" x14ac:dyDescent="0.2">
      <c r="A578" s="65" t="s">
        <v>71</v>
      </c>
      <c r="B578" s="67">
        <v>136</v>
      </c>
      <c r="C578" s="60">
        <v>412</v>
      </c>
      <c r="D578" s="11">
        <v>59</v>
      </c>
      <c r="E578" s="12">
        <v>0</v>
      </c>
      <c r="F578" s="11">
        <v>0</v>
      </c>
      <c r="G578" s="68">
        <v>80970</v>
      </c>
      <c r="H578" s="10">
        <v>800</v>
      </c>
      <c r="I578" s="14">
        <f>I579</f>
        <v>660</v>
      </c>
      <c r="J578" s="14">
        <f t="shared" si="424"/>
        <v>660</v>
      </c>
      <c r="K578" s="14">
        <f t="shared" si="424"/>
        <v>660</v>
      </c>
      <c r="L578" s="14"/>
      <c r="M578" s="14"/>
      <c r="N578" s="14"/>
      <c r="O578" s="14">
        <f t="shared" si="392"/>
        <v>660</v>
      </c>
      <c r="P578" s="14">
        <f t="shared" si="393"/>
        <v>660</v>
      </c>
      <c r="Q578" s="14">
        <f t="shared" si="394"/>
        <v>660</v>
      </c>
    </row>
    <row r="579" spans="1:17" x14ac:dyDescent="0.2">
      <c r="A579" s="65" t="s">
        <v>349</v>
      </c>
      <c r="B579" s="67">
        <v>136</v>
      </c>
      <c r="C579" s="60">
        <v>412</v>
      </c>
      <c r="D579" s="11">
        <v>59</v>
      </c>
      <c r="E579" s="12">
        <v>0</v>
      </c>
      <c r="F579" s="11">
        <v>0</v>
      </c>
      <c r="G579" s="68">
        <v>80970</v>
      </c>
      <c r="H579" s="10">
        <v>830</v>
      </c>
      <c r="I579" s="14">
        <v>660</v>
      </c>
      <c r="J579" s="14">
        <v>660</v>
      </c>
      <c r="K579" s="14">
        <v>660</v>
      </c>
      <c r="L579" s="14"/>
      <c r="M579" s="14"/>
      <c r="N579" s="14"/>
      <c r="O579" s="14">
        <f t="shared" si="392"/>
        <v>660</v>
      </c>
      <c r="P579" s="14">
        <f t="shared" si="393"/>
        <v>660</v>
      </c>
      <c r="Q579" s="14">
        <f t="shared" si="394"/>
        <v>660</v>
      </c>
    </row>
    <row r="580" spans="1:17" x14ac:dyDescent="0.2">
      <c r="A580" s="65" t="s">
        <v>61</v>
      </c>
      <c r="B580" s="67">
        <v>136</v>
      </c>
      <c r="C580" s="60">
        <v>700</v>
      </c>
      <c r="D580" s="11"/>
      <c r="E580" s="12"/>
      <c r="F580" s="11"/>
      <c r="G580" s="68"/>
      <c r="H580" s="10"/>
      <c r="I580" s="14">
        <f>I581</f>
        <v>12</v>
      </c>
      <c r="J580" s="14">
        <f t="shared" ref="J580:K580" si="425">J581</f>
        <v>12</v>
      </c>
      <c r="K580" s="14">
        <f t="shared" si="425"/>
        <v>12</v>
      </c>
      <c r="L580" s="14"/>
      <c r="M580" s="14"/>
      <c r="N580" s="14"/>
      <c r="O580" s="14">
        <f t="shared" si="392"/>
        <v>12</v>
      </c>
      <c r="P580" s="14">
        <f t="shared" si="393"/>
        <v>12</v>
      </c>
      <c r="Q580" s="14">
        <f t="shared" si="394"/>
        <v>12</v>
      </c>
    </row>
    <row r="581" spans="1:17" ht="22.5" x14ac:dyDescent="0.2">
      <c r="A581" s="65" t="s">
        <v>355</v>
      </c>
      <c r="B581" s="67">
        <v>136</v>
      </c>
      <c r="C581" s="60">
        <v>705</v>
      </c>
      <c r="D581" s="11"/>
      <c r="E581" s="12"/>
      <c r="F581" s="11"/>
      <c r="G581" s="68"/>
      <c r="H581" s="10"/>
      <c r="I581" s="14">
        <f>I582</f>
        <v>12</v>
      </c>
      <c r="J581" s="14">
        <f t="shared" ref="J581:K584" si="426">J582</f>
        <v>12</v>
      </c>
      <c r="K581" s="14">
        <f t="shared" si="426"/>
        <v>12</v>
      </c>
      <c r="L581" s="14"/>
      <c r="M581" s="14"/>
      <c r="N581" s="14"/>
      <c r="O581" s="14">
        <f t="shared" si="392"/>
        <v>12</v>
      </c>
      <c r="P581" s="14">
        <f t="shared" si="393"/>
        <v>12</v>
      </c>
      <c r="Q581" s="14">
        <f t="shared" si="394"/>
        <v>12</v>
      </c>
    </row>
    <row r="582" spans="1:17" ht="45" x14ac:dyDescent="0.2">
      <c r="A582" s="86" t="s">
        <v>268</v>
      </c>
      <c r="B582" s="67">
        <v>136</v>
      </c>
      <c r="C582" s="60">
        <v>705</v>
      </c>
      <c r="D582" s="11" t="s">
        <v>111</v>
      </c>
      <c r="E582" s="12" t="s">
        <v>3</v>
      </c>
      <c r="F582" s="11" t="s">
        <v>2</v>
      </c>
      <c r="G582" s="68" t="s">
        <v>9</v>
      </c>
      <c r="H582" s="10"/>
      <c r="I582" s="14">
        <f>I583</f>
        <v>12</v>
      </c>
      <c r="J582" s="14">
        <f t="shared" si="426"/>
        <v>12</v>
      </c>
      <c r="K582" s="14">
        <f t="shared" si="426"/>
        <v>12</v>
      </c>
      <c r="L582" s="14"/>
      <c r="M582" s="14"/>
      <c r="N582" s="14"/>
      <c r="O582" s="14">
        <f t="shared" si="392"/>
        <v>12</v>
      </c>
      <c r="P582" s="14">
        <f t="shared" si="393"/>
        <v>12</v>
      </c>
      <c r="Q582" s="14">
        <f t="shared" si="394"/>
        <v>12</v>
      </c>
    </row>
    <row r="583" spans="1:17" ht="22.5" x14ac:dyDescent="0.2">
      <c r="A583" s="65" t="s">
        <v>15</v>
      </c>
      <c r="B583" s="67">
        <v>136</v>
      </c>
      <c r="C583" s="60">
        <v>705</v>
      </c>
      <c r="D583" s="11" t="s">
        <v>111</v>
      </c>
      <c r="E583" s="12" t="s">
        <v>3</v>
      </c>
      <c r="F583" s="11" t="s">
        <v>2</v>
      </c>
      <c r="G583" s="68" t="s">
        <v>11</v>
      </c>
      <c r="H583" s="10"/>
      <c r="I583" s="14">
        <f>I584</f>
        <v>12</v>
      </c>
      <c r="J583" s="14">
        <f t="shared" si="426"/>
        <v>12</v>
      </c>
      <c r="K583" s="14">
        <f t="shared" si="426"/>
        <v>12</v>
      </c>
      <c r="L583" s="14"/>
      <c r="M583" s="14"/>
      <c r="N583" s="14"/>
      <c r="O583" s="14">
        <f t="shared" si="392"/>
        <v>12</v>
      </c>
      <c r="P583" s="14">
        <f t="shared" si="393"/>
        <v>12</v>
      </c>
      <c r="Q583" s="14">
        <f t="shared" si="394"/>
        <v>12</v>
      </c>
    </row>
    <row r="584" spans="1:17" ht="22.5" x14ac:dyDescent="0.2">
      <c r="A584" s="65" t="s">
        <v>14</v>
      </c>
      <c r="B584" s="67">
        <v>136</v>
      </c>
      <c r="C584" s="60">
        <v>705</v>
      </c>
      <c r="D584" s="11" t="s">
        <v>111</v>
      </c>
      <c r="E584" s="12" t="s">
        <v>3</v>
      </c>
      <c r="F584" s="11" t="s">
        <v>2</v>
      </c>
      <c r="G584" s="68" t="s">
        <v>11</v>
      </c>
      <c r="H584" s="10">
        <v>200</v>
      </c>
      <c r="I584" s="14">
        <f>I585</f>
        <v>12</v>
      </c>
      <c r="J584" s="14">
        <f t="shared" si="426"/>
        <v>12</v>
      </c>
      <c r="K584" s="14">
        <f t="shared" si="426"/>
        <v>12</v>
      </c>
      <c r="L584" s="14"/>
      <c r="M584" s="14"/>
      <c r="N584" s="14"/>
      <c r="O584" s="14">
        <f t="shared" si="392"/>
        <v>12</v>
      </c>
      <c r="P584" s="14">
        <f t="shared" si="393"/>
        <v>12</v>
      </c>
      <c r="Q584" s="14">
        <f t="shared" si="394"/>
        <v>12</v>
      </c>
    </row>
    <row r="585" spans="1:17" ht="22.5" x14ac:dyDescent="0.2">
      <c r="A585" s="65" t="s">
        <v>13</v>
      </c>
      <c r="B585" s="67">
        <v>136</v>
      </c>
      <c r="C585" s="60">
        <v>705</v>
      </c>
      <c r="D585" s="11" t="s">
        <v>111</v>
      </c>
      <c r="E585" s="12" t="s">
        <v>3</v>
      </c>
      <c r="F585" s="11" t="s">
        <v>2</v>
      </c>
      <c r="G585" s="68" t="s">
        <v>11</v>
      </c>
      <c r="H585" s="10">
        <v>240</v>
      </c>
      <c r="I585" s="14">
        <v>12</v>
      </c>
      <c r="J585" s="14">
        <v>12</v>
      </c>
      <c r="K585" s="14">
        <v>12</v>
      </c>
      <c r="L585" s="14"/>
      <c r="M585" s="14"/>
      <c r="N585" s="14"/>
      <c r="O585" s="14">
        <f t="shared" si="392"/>
        <v>12</v>
      </c>
      <c r="P585" s="14">
        <f t="shared" si="393"/>
        <v>12</v>
      </c>
      <c r="Q585" s="14">
        <f t="shared" si="394"/>
        <v>12</v>
      </c>
    </row>
    <row r="586" spans="1:17" x14ac:dyDescent="0.2">
      <c r="A586" s="89" t="s">
        <v>55</v>
      </c>
      <c r="B586" s="67">
        <v>136</v>
      </c>
      <c r="C586" s="60">
        <v>1000</v>
      </c>
      <c r="D586" s="11"/>
      <c r="E586" s="12"/>
      <c r="F586" s="11"/>
      <c r="G586" s="68"/>
      <c r="H586" s="10"/>
      <c r="I586" s="14">
        <f>I587</f>
        <v>155.30000000000001</v>
      </c>
      <c r="J586" s="14">
        <f t="shared" ref="J586:K590" si="427">J587</f>
        <v>155.30000000000001</v>
      </c>
      <c r="K586" s="14">
        <f t="shared" si="427"/>
        <v>155.30000000000001</v>
      </c>
      <c r="L586" s="14">
        <f>L587</f>
        <v>4133.8784699999997</v>
      </c>
      <c r="M586" s="14"/>
      <c r="N586" s="14"/>
      <c r="O586" s="14">
        <f t="shared" si="392"/>
        <v>4289.1784699999998</v>
      </c>
      <c r="P586" s="14">
        <f t="shared" si="393"/>
        <v>155.30000000000001</v>
      </c>
      <c r="Q586" s="14">
        <f t="shared" si="394"/>
        <v>155.30000000000001</v>
      </c>
    </row>
    <row r="587" spans="1:17" ht="22.5" x14ac:dyDescent="0.2">
      <c r="A587" s="89" t="s">
        <v>309</v>
      </c>
      <c r="B587" s="67">
        <v>136</v>
      </c>
      <c r="C587" s="60">
        <v>1003</v>
      </c>
      <c r="D587" s="11"/>
      <c r="E587" s="12"/>
      <c r="F587" s="11"/>
      <c r="G587" s="68"/>
      <c r="H587" s="10"/>
      <c r="I587" s="14">
        <f>I588</f>
        <v>155.30000000000001</v>
      </c>
      <c r="J587" s="14">
        <f t="shared" si="427"/>
        <v>155.30000000000001</v>
      </c>
      <c r="K587" s="14">
        <f t="shared" si="427"/>
        <v>155.30000000000001</v>
      </c>
      <c r="L587" s="14">
        <f>L588</f>
        <v>4133.8784699999997</v>
      </c>
      <c r="M587" s="14"/>
      <c r="N587" s="14"/>
      <c r="O587" s="14">
        <f t="shared" si="392"/>
        <v>4289.1784699999998</v>
      </c>
      <c r="P587" s="14">
        <f t="shared" si="393"/>
        <v>155.30000000000001</v>
      </c>
      <c r="Q587" s="14">
        <f t="shared" si="394"/>
        <v>155.30000000000001</v>
      </c>
    </row>
    <row r="588" spans="1:17" ht="45" x14ac:dyDescent="0.2">
      <c r="A588" s="86" t="s">
        <v>273</v>
      </c>
      <c r="B588" s="67">
        <v>136</v>
      </c>
      <c r="C588" s="60">
        <v>1003</v>
      </c>
      <c r="D588" s="11">
        <v>10</v>
      </c>
      <c r="E588" s="12">
        <v>0</v>
      </c>
      <c r="F588" s="11">
        <v>0</v>
      </c>
      <c r="G588" s="68">
        <v>0</v>
      </c>
      <c r="H588" s="10"/>
      <c r="I588" s="14">
        <f>I589</f>
        <v>155.30000000000001</v>
      </c>
      <c r="J588" s="14">
        <f t="shared" si="427"/>
        <v>155.30000000000001</v>
      </c>
      <c r="K588" s="14">
        <f t="shared" si="427"/>
        <v>155.30000000000001</v>
      </c>
      <c r="L588" s="14">
        <f>L589</f>
        <v>4133.8784699999997</v>
      </c>
      <c r="M588" s="14"/>
      <c r="N588" s="14"/>
      <c r="O588" s="14">
        <f t="shared" si="392"/>
        <v>4289.1784699999998</v>
      </c>
      <c r="P588" s="14">
        <f t="shared" si="393"/>
        <v>155.30000000000001</v>
      </c>
      <c r="Q588" s="14">
        <f t="shared" si="394"/>
        <v>155.30000000000001</v>
      </c>
    </row>
    <row r="589" spans="1:17" ht="23.25" customHeight="1" x14ac:dyDescent="0.2">
      <c r="A589" s="100" t="s">
        <v>339</v>
      </c>
      <c r="B589" s="67">
        <v>136</v>
      </c>
      <c r="C589" s="60">
        <v>1003</v>
      </c>
      <c r="D589" s="11">
        <v>10</v>
      </c>
      <c r="E589" s="12">
        <v>0</v>
      </c>
      <c r="F589" s="11">
        <v>0</v>
      </c>
      <c r="G589" s="68" t="s">
        <v>366</v>
      </c>
      <c r="H589" s="10"/>
      <c r="I589" s="14">
        <f>I590</f>
        <v>155.30000000000001</v>
      </c>
      <c r="J589" s="14">
        <f t="shared" si="427"/>
        <v>155.30000000000001</v>
      </c>
      <c r="K589" s="14">
        <f t="shared" si="427"/>
        <v>155.30000000000001</v>
      </c>
      <c r="L589" s="14">
        <f>L590</f>
        <v>4133.8784699999997</v>
      </c>
      <c r="M589" s="14"/>
      <c r="N589" s="14"/>
      <c r="O589" s="14">
        <f t="shared" si="392"/>
        <v>4289.1784699999998</v>
      </c>
      <c r="P589" s="14">
        <f t="shared" si="393"/>
        <v>155.30000000000001</v>
      </c>
      <c r="Q589" s="14">
        <f t="shared" si="394"/>
        <v>155.30000000000001</v>
      </c>
    </row>
    <row r="590" spans="1:17" x14ac:dyDescent="0.2">
      <c r="A590" s="65" t="s">
        <v>40</v>
      </c>
      <c r="B590" s="67">
        <v>136</v>
      </c>
      <c r="C590" s="60">
        <v>1003</v>
      </c>
      <c r="D590" s="11">
        <v>10</v>
      </c>
      <c r="E590" s="12">
        <v>0</v>
      </c>
      <c r="F590" s="11">
        <v>0</v>
      </c>
      <c r="G590" s="68" t="s">
        <v>366</v>
      </c>
      <c r="H590" s="10">
        <v>300</v>
      </c>
      <c r="I590" s="14">
        <f>I591</f>
        <v>155.30000000000001</v>
      </c>
      <c r="J590" s="14">
        <f t="shared" si="427"/>
        <v>155.30000000000001</v>
      </c>
      <c r="K590" s="14">
        <f t="shared" si="427"/>
        <v>155.30000000000001</v>
      </c>
      <c r="L590" s="14">
        <f>L591</f>
        <v>4133.8784699999997</v>
      </c>
      <c r="M590" s="14"/>
      <c r="N590" s="14"/>
      <c r="O590" s="14">
        <f t="shared" si="392"/>
        <v>4289.1784699999998</v>
      </c>
      <c r="P590" s="14">
        <f t="shared" si="393"/>
        <v>155.30000000000001</v>
      </c>
      <c r="Q590" s="14">
        <f t="shared" si="394"/>
        <v>155.30000000000001</v>
      </c>
    </row>
    <row r="591" spans="1:17" ht="30" customHeight="1" x14ac:dyDescent="0.2">
      <c r="A591" s="65" t="s">
        <v>44</v>
      </c>
      <c r="B591" s="67">
        <v>136</v>
      </c>
      <c r="C591" s="60">
        <v>1003</v>
      </c>
      <c r="D591" s="11">
        <v>10</v>
      </c>
      <c r="E591" s="12">
        <v>0</v>
      </c>
      <c r="F591" s="11">
        <v>0</v>
      </c>
      <c r="G591" s="68" t="s">
        <v>366</v>
      </c>
      <c r="H591" s="10">
        <v>320</v>
      </c>
      <c r="I591" s="14">
        <v>155.30000000000001</v>
      </c>
      <c r="J591" s="14">
        <v>155.30000000000001</v>
      </c>
      <c r="K591" s="14">
        <v>155.30000000000001</v>
      </c>
      <c r="L591" s="14">
        <f>4133.87847</f>
        <v>4133.8784699999997</v>
      </c>
      <c r="M591" s="14"/>
      <c r="N591" s="14"/>
      <c r="O591" s="14">
        <f t="shared" si="392"/>
        <v>4289.1784699999998</v>
      </c>
      <c r="P591" s="14">
        <f t="shared" si="393"/>
        <v>155.30000000000001</v>
      </c>
      <c r="Q591" s="14">
        <f t="shared" si="394"/>
        <v>155.30000000000001</v>
      </c>
    </row>
    <row r="592" spans="1:17" ht="33.75" x14ac:dyDescent="0.2">
      <c r="A592" s="86" t="s">
        <v>109</v>
      </c>
      <c r="B592" s="99">
        <v>162</v>
      </c>
      <c r="C592" s="50" t="s">
        <v>7</v>
      </c>
      <c r="D592" s="19" t="s">
        <v>7</v>
      </c>
      <c r="E592" s="20" t="s">
        <v>7</v>
      </c>
      <c r="F592" s="19" t="s">
        <v>7</v>
      </c>
      <c r="G592" s="21" t="s">
        <v>7</v>
      </c>
      <c r="H592" s="6" t="s">
        <v>7</v>
      </c>
      <c r="I592" s="27">
        <f>I593+I621+I615</f>
        <v>17249.516210000002</v>
      </c>
      <c r="J592" s="27">
        <f>J593+J621+J615</f>
        <v>15697.63279</v>
      </c>
      <c r="K592" s="27">
        <f>K593+K621+K615</f>
        <v>17583.38292</v>
      </c>
      <c r="L592" s="27">
        <f>L593</f>
        <v>1889.3333300000002</v>
      </c>
      <c r="M592" s="27">
        <f t="shared" ref="M592:N592" si="428">M593</f>
        <v>0</v>
      </c>
      <c r="N592" s="27">
        <f t="shared" si="428"/>
        <v>0</v>
      </c>
      <c r="O592" s="27">
        <f t="shared" ref="O592:O658" si="429">I592+L592</f>
        <v>19138.849540000003</v>
      </c>
      <c r="P592" s="27">
        <f t="shared" ref="P592:P658" si="430">J592+M592</f>
        <v>15697.63279</v>
      </c>
      <c r="Q592" s="27">
        <f t="shared" ref="Q592:Q658" si="431">K592+N592</f>
        <v>17583.38292</v>
      </c>
    </row>
    <row r="593" spans="1:17" x14ac:dyDescent="0.2">
      <c r="A593" s="65" t="s">
        <v>26</v>
      </c>
      <c r="B593" s="67">
        <v>162</v>
      </c>
      <c r="C593" s="60">
        <v>100</v>
      </c>
      <c r="D593" s="11" t="s">
        <v>7</v>
      </c>
      <c r="E593" s="12" t="s">
        <v>7</v>
      </c>
      <c r="F593" s="11" t="s">
        <v>7</v>
      </c>
      <c r="G593" s="68" t="s">
        <v>7</v>
      </c>
      <c r="H593" s="10" t="s">
        <v>7</v>
      </c>
      <c r="I593" s="14">
        <f>I594</f>
        <v>12506.4</v>
      </c>
      <c r="J593" s="14">
        <f t="shared" ref="J593:K593" si="432">J594</f>
        <v>12504.9</v>
      </c>
      <c r="K593" s="14">
        <f t="shared" si="432"/>
        <v>12937.8</v>
      </c>
      <c r="L593" s="14">
        <f>L594</f>
        <v>1889.3333300000002</v>
      </c>
      <c r="M593" s="14">
        <f t="shared" ref="M593:N593" si="433">M594</f>
        <v>0</v>
      </c>
      <c r="N593" s="14">
        <f t="shared" si="433"/>
        <v>0</v>
      </c>
      <c r="O593" s="14">
        <f t="shared" si="429"/>
        <v>14395.733329999999</v>
      </c>
      <c r="P593" s="14">
        <f t="shared" si="430"/>
        <v>12504.9</v>
      </c>
      <c r="Q593" s="14">
        <f t="shared" si="431"/>
        <v>12937.8</v>
      </c>
    </row>
    <row r="594" spans="1:17" x14ac:dyDescent="0.2">
      <c r="A594" s="65" t="s">
        <v>85</v>
      </c>
      <c r="B594" s="67">
        <v>162</v>
      </c>
      <c r="C594" s="60">
        <v>113</v>
      </c>
      <c r="D594" s="11" t="s">
        <v>7</v>
      </c>
      <c r="E594" s="12" t="s">
        <v>7</v>
      </c>
      <c r="F594" s="11" t="s">
        <v>7</v>
      </c>
      <c r="G594" s="68" t="s">
        <v>7</v>
      </c>
      <c r="H594" s="10" t="s">
        <v>7</v>
      </c>
      <c r="I594" s="14">
        <f>I595+I600</f>
        <v>12506.4</v>
      </c>
      <c r="J594" s="14">
        <f t="shared" ref="J594:K594" si="434">J595+J600</f>
        <v>12504.9</v>
      </c>
      <c r="K594" s="14">
        <f t="shared" si="434"/>
        <v>12937.8</v>
      </c>
      <c r="L594" s="14">
        <f>L600</f>
        <v>1889.3333300000002</v>
      </c>
      <c r="M594" s="14">
        <f t="shared" ref="M594:N594" si="435">M612</f>
        <v>0</v>
      </c>
      <c r="N594" s="14">
        <f t="shared" si="435"/>
        <v>0</v>
      </c>
      <c r="O594" s="14">
        <f t="shared" si="429"/>
        <v>14395.733329999999</v>
      </c>
      <c r="P594" s="14">
        <f t="shared" si="430"/>
        <v>12504.9</v>
      </c>
      <c r="Q594" s="14">
        <f t="shared" si="431"/>
        <v>12937.8</v>
      </c>
    </row>
    <row r="595" spans="1:17" ht="56.25" x14ac:dyDescent="0.2">
      <c r="A595" s="86" t="s">
        <v>275</v>
      </c>
      <c r="B595" s="67">
        <v>162</v>
      </c>
      <c r="C595" s="60">
        <v>113</v>
      </c>
      <c r="D595" s="11">
        <v>11</v>
      </c>
      <c r="E595" s="12">
        <v>0</v>
      </c>
      <c r="F595" s="11" t="s">
        <v>2</v>
      </c>
      <c r="G595" s="68" t="s">
        <v>9</v>
      </c>
      <c r="H595" s="10" t="s">
        <v>7</v>
      </c>
      <c r="I595" s="14">
        <f>I596</f>
        <v>400.6</v>
      </c>
      <c r="J595" s="14">
        <f t="shared" ref="J595:K595" si="436">J596</f>
        <v>322.8</v>
      </c>
      <c r="K595" s="14">
        <f t="shared" si="436"/>
        <v>326.5</v>
      </c>
      <c r="L595" s="14"/>
      <c r="M595" s="14"/>
      <c r="N595" s="14"/>
      <c r="O595" s="14">
        <f t="shared" si="429"/>
        <v>400.6</v>
      </c>
      <c r="P595" s="14">
        <f t="shared" si="430"/>
        <v>322.8</v>
      </c>
      <c r="Q595" s="14">
        <f t="shared" si="431"/>
        <v>326.5</v>
      </c>
    </row>
    <row r="596" spans="1:17" ht="22.5" x14ac:dyDescent="0.2">
      <c r="A596" s="86" t="s">
        <v>297</v>
      </c>
      <c r="B596" s="67">
        <v>162</v>
      </c>
      <c r="C596" s="60">
        <v>113</v>
      </c>
      <c r="D596" s="11">
        <v>11</v>
      </c>
      <c r="E596" s="12">
        <v>1</v>
      </c>
      <c r="F596" s="11" t="s">
        <v>2</v>
      </c>
      <c r="G596" s="68">
        <v>0</v>
      </c>
      <c r="H596" s="10"/>
      <c r="I596" s="14">
        <f>I597</f>
        <v>400.6</v>
      </c>
      <c r="J596" s="14">
        <f t="shared" ref="J596:K596" si="437">J597</f>
        <v>322.8</v>
      </c>
      <c r="K596" s="14">
        <f t="shared" si="437"/>
        <v>326.5</v>
      </c>
      <c r="L596" s="14"/>
      <c r="M596" s="14"/>
      <c r="N596" s="14"/>
      <c r="O596" s="14">
        <f t="shared" si="429"/>
        <v>400.6</v>
      </c>
      <c r="P596" s="14">
        <f t="shared" si="430"/>
        <v>322.8</v>
      </c>
      <c r="Q596" s="14">
        <f t="shared" si="431"/>
        <v>326.5</v>
      </c>
    </row>
    <row r="597" spans="1:17" ht="22.5" x14ac:dyDescent="0.2">
      <c r="A597" s="65" t="s">
        <v>80</v>
      </c>
      <c r="B597" s="67">
        <v>162</v>
      </c>
      <c r="C597" s="60">
        <v>113</v>
      </c>
      <c r="D597" s="11">
        <v>11</v>
      </c>
      <c r="E597" s="12">
        <v>1</v>
      </c>
      <c r="F597" s="11" t="s">
        <v>2</v>
      </c>
      <c r="G597" s="68" t="s">
        <v>79</v>
      </c>
      <c r="H597" s="10" t="s">
        <v>7</v>
      </c>
      <c r="I597" s="14">
        <f t="shared" ref="I597:K598" si="438">I598</f>
        <v>400.6</v>
      </c>
      <c r="J597" s="14">
        <f t="shared" si="438"/>
        <v>322.8</v>
      </c>
      <c r="K597" s="14">
        <f t="shared" si="438"/>
        <v>326.5</v>
      </c>
      <c r="L597" s="14"/>
      <c r="M597" s="14"/>
      <c r="N597" s="14"/>
      <c r="O597" s="14">
        <f t="shared" si="429"/>
        <v>400.6</v>
      </c>
      <c r="P597" s="14">
        <f t="shared" si="430"/>
        <v>322.8</v>
      </c>
      <c r="Q597" s="14">
        <f t="shared" si="431"/>
        <v>326.5</v>
      </c>
    </row>
    <row r="598" spans="1:17" ht="22.5" x14ac:dyDescent="0.2">
      <c r="A598" s="65" t="s">
        <v>14</v>
      </c>
      <c r="B598" s="67">
        <v>162</v>
      </c>
      <c r="C598" s="60">
        <v>113</v>
      </c>
      <c r="D598" s="11">
        <v>11</v>
      </c>
      <c r="E598" s="12">
        <v>1</v>
      </c>
      <c r="F598" s="11" t="s">
        <v>2</v>
      </c>
      <c r="G598" s="68" t="s">
        <v>79</v>
      </c>
      <c r="H598" s="10">
        <v>200</v>
      </c>
      <c r="I598" s="14">
        <f t="shared" si="438"/>
        <v>400.6</v>
      </c>
      <c r="J598" s="14">
        <f t="shared" si="438"/>
        <v>322.8</v>
      </c>
      <c r="K598" s="14">
        <f t="shared" si="438"/>
        <v>326.5</v>
      </c>
      <c r="L598" s="14"/>
      <c r="M598" s="14"/>
      <c r="N598" s="14"/>
      <c r="O598" s="14">
        <f t="shared" si="429"/>
        <v>400.6</v>
      </c>
      <c r="P598" s="14">
        <f t="shared" si="430"/>
        <v>322.8</v>
      </c>
      <c r="Q598" s="14">
        <f t="shared" si="431"/>
        <v>326.5</v>
      </c>
    </row>
    <row r="599" spans="1:17" ht="22.5" x14ac:dyDescent="0.2">
      <c r="A599" s="65" t="s">
        <v>13</v>
      </c>
      <c r="B599" s="67">
        <v>162</v>
      </c>
      <c r="C599" s="60">
        <v>113</v>
      </c>
      <c r="D599" s="11">
        <v>11</v>
      </c>
      <c r="E599" s="12">
        <v>1</v>
      </c>
      <c r="F599" s="11" t="s">
        <v>2</v>
      </c>
      <c r="G599" s="68" t="s">
        <v>79</v>
      </c>
      <c r="H599" s="10">
        <v>240</v>
      </c>
      <c r="I599" s="14">
        <v>400.6</v>
      </c>
      <c r="J599" s="14">
        <v>322.8</v>
      </c>
      <c r="K599" s="14">
        <v>326.5</v>
      </c>
      <c r="L599" s="14"/>
      <c r="M599" s="14"/>
      <c r="N599" s="14"/>
      <c r="O599" s="14">
        <f t="shared" si="429"/>
        <v>400.6</v>
      </c>
      <c r="P599" s="14">
        <f t="shared" si="430"/>
        <v>322.8</v>
      </c>
      <c r="Q599" s="14">
        <f t="shared" si="431"/>
        <v>326.5</v>
      </c>
    </row>
    <row r="600" spans="1:17" ht="33.75" x14ac:dyDescent="0.2">
      <c r="A600" s="86" t="s">
        <v>272</v>
      </c>
      <c r="B600" s="67">
        <v>162</v>
      </c>
      <c r="C600" s="60">
        <v>113</v>
      </c>
      <c r="D600" s="11">
        <v>13</v>
      </c>
      <c r="E600" s="12" t="s">
        <v>3</v>
      </c>
      <c r="F600" s="11" t="s">
        <v>2</v>
      </c>
      <c r="G600" s="68" t="s">
        <v>9</v>
      </c>
      <c r="H600" s="10" t="s">
        <v>7</v>
      </c>
      <c r="I600" s="14">
        <f>I601+I606+I609</f>
        <v>12105.8</v>
      </c>
      <c r="J600" s="14">
        <f t="shared" ref="J600:K600" si="439">J601+J606+J609</f>
        <v>12182.1</v>
      </c>
      <c r="K600" s="14">
        <f t="shared" si="439"/>
        <v>12611.3</v>
      </c>
      <c r="L600" s="14">
        <f>L612</f>
        <v>1889.3333300000002</v>
      </c>
      <c r="M600" s="14"/>
      <c r="N600" s="14"/>
      <c r="O600" s="14">
        <f t="shared" si="429"/>
        <v>13995.133329999999</v>
      </c>
      <c r="P600" s="14">
        <f t="shared" si="430"/>
        <v>12182.1</v>
      </c>
      <c r="Q600" s="14">
        <f t="shared" si="431"/>
        <v>12611.3</v>
      </c>
    </row>
    <row r="601" spans="1:17" ht="22.5" x14ac:dyDescent="0.2">
      <c r="A601" s="65" t="s">
        <v>15</v>
      </c>
      <c r="B601" s="67">
        <v>162</v>
      </c>
      <c r="C601" s="60">
        <v>113</v>
      </c>
      <c r="D601" s="11">
        <v>13</v>
      </c>
      <c r="E601" s="12" t="s">
        <v>3</v>
      </c>
      <c r="F601" s="11" t="s">
        <v>2</v>
      </c>
      <c r="G601" s="68" t="s">
        <v>11</v>
      </c>
      <c r="H601" s="10" t="s">
        <v>7</v>
      </c>
      <c r="I601" s="14">
        <f>I602+I604</f>
        <v>11549.3</v>
      </c>
      <c r="J601" s="14">
        <f t="shared" ref="J601:K601" si="440">J602+J604</f>
        <v>11655.6</v>
      </c>
      <c r="K601" s="14">
        <f t="shared" si="440"/>
        <v>12084.8</v>
      </c>
      <c r="L601" s="14"/>
      <c r="M601" s="14"/>
      <c r="N601" s="14"/>
      <c r="O601" s="14">
        <f t="shared" si="429"/>
        <v>11549.3</v>
      </c>
      <c r="P601" s="14">
        <f t="shared" si="430"/>
        <v>11655.6</v>
      </c>
      <c r="Q601" s="14">
        <f t="shared" si="431"/>
        <v>12084.8</v>
      </c>
    </row>
    <row r="602" spans="1:17" ht="62.65" customHeight="1" x14ac:dyDescent="0.2">
      <c r="A602" s="65" t="s">
        <v>6</v>
      </c>
      <c r="B602" s="67">
        <v>162</v>
      </c>
      <c r="C602" s="60">
        <v>113</v>
      </c>
      <c r="D602" s="11">
        <v>13</v>
      </c>
      <c r="E602" s="12" t="s">
        <v>3</v>
      </c>
      <c r="F602" s="11" t="s">
        <v>2</v>
      </c>
      <c r="G602" s="68" t="s">
        <v>11</v>
      </c>
      <c r="H602" s="10">
        <v>100</v>
      </c>
      <c r="I602" s="14">
        <f t="shared" ref="I602:K602" si="441">I603</f>
        <v>11228</v>
      </c>
      <c r="J602" s="14">
        <f t="shared" si="441"/>
        <v>11334.300000000001</v>
      </c>
      <c r="K602" s="14">
        <f t="shared" si="441"/>
        <v>11763.5</v>
      </c>
      <c r="L602" s="14"/>
      <c r="M602" s="14"/>
      <c r="N602" s="14"/>
      <c r="O602" s="14">
        <f t="shared" si="429"/>
        <v>11228</v>
      </c>
      <c r="P602" s="14">
        <f t="shared" si="430"/>
        <v>11334.300000000001</v>
      </c>
      <c r="Q602" s="14">
        <f t="shared" si="431"/>
        <v>11763.5</v>
      </c>
    </row>
    <row r="603" spans="1:17" ht="22.5" x14ac:dyDescent="0.2">
      <c r="A603" s="65" t="s">
        <v>5</v>
      </c>
      <c r="B603" s="67">
        <v>162</v>
      </c>
      <c r="C603" s="60">
        <v>113</v>
      </c>
      <c r="D603" s="11">
        <v>13</v>
      </c>
      <c r="E603" s="12" t="s">
        <v>3</v>
      </c>
      <c r="F603" s="11" t="s">
        <v>2</v>
      </c>
      <c r="G603" s="68" t="s">
        <v>11</v>
      </c>
      <c r="H603" s="10">
        <v>120</v>
      </c>
      <c r="I603" s="14">
        <f>10625+603</f>
        <v>11228</v>
      </c>
      <c r="J603" s="14">
        <v>11334.300000000001</v>
      </c>
      <c r="K603" s="14">
        <v>11763.5</v>
      </c>
      <c r="L603" s="14"/>
      <c r="M603" s="14"/>
      <c r="N603" s="14"/>
      <c r="O603" s="14">
        <f t="shared" si="429"/>
        <v>11228</v>
      </c>
      <c r="P603" s="14">
        <f t="shared" si="430"/>
        <v>11334.300000000001</v>
      </c>
      <c r="Q603" s="14">
        <f t="shared" si="431"/>
        <v>11763.5</v>
      </c>
    </row>
    <row r="604" spans="1:17" ht="22.5" x14ac:dyDescent="0.2">
      <c r="A604" s="65" t="s">
        <v>14</v>
      </c>
      <c r="B604" s="67">
        <v>162</v>
      </c>
      <c r="C604" s="60">
        <v>113</v>
      </c>
      <c r="D604" s="11">
        <v>13</v>
      </c>
      <c r="E604" s="12" t="s">
        <v>3</v>
      </c>
      <c r="F604" s="11" t="s">
        <v>2</v>
      </c>
      <c r="G604" s="68" t="s">
        <v>11</v>
      </c>
      <c r="H604" s="10">
        <v>200</v>
      </c>
      <c r="I604" s="14">
        <f t="shared" ref="I604:K604" si="442">I605</f>
        <v>321.3</v>
      </c>
      <c r="J604" s="14">
        <f t="shared" si="442"/>
        <v>321.3</v>
      </c>
      <c r="K604" s="14">
        <f t="shared" si="442"/>
        <v>321.3</v>
      </c>
      <c r="L604" s="14"/>
      <c r="M604" s="14"/>
      <c r="N604" s="14"/>
      <c r="O604" s="14">
        <f t="shared" si="429"/>
        <v>321.3</v>
      </c>
      <c r="P604" s="14">
        <f t="shared" si="430"/>
        <v>321.3</v>
      </c>
      <c r="Q604" s="14">
        <f t="shared" si="431"/>
        <v>321.3</v>
      </c>
    </row>
    <row r="605" spans="1:17" ht="35.1" customHeight="1" x14ac:dyDescent="0.2">
      <c r="A605" s="65" t="s">
        <v>13</v>
      </c>
      <c r="B605" s="67">
        <v>162</v>
      </c>
      <c r="C605" s="60">
        <v>113</v>
      </c>
      <c r="D605" s="11">
        <v>13</v>
      </c>
      <c r="E605" s="12" t="s">
        <v>3</v>
      </c>
      <c r="F605" s="11" t="s">
        <v>2</v>
      </c>
      <c r="G605" s="68" t="s">
        <v>11</v>
      </c>
      <c r="H605" s="10">
        <v>240</v>
      </c>
      <c r="I605" s="14">
        <v>321.3</v>
      </c>
      <c r="J605" s="14">
        <v>321.3</v>
      </c>
      <c r="K605" s="14">
        <v>321.3</v>
      </c>
      <c r="L605" s="14"/>
      <c r="M605" s="14"/>
      <c r="N605" s="14"/>
      <c r="O605" s="14">
        <f t="shared" si="429"/>
        <v>321.3</v>
      </c>
      <c r="P605" s="14">
        <f t="shared" si="430"/>
        <v>321.3</v>
      </c>
      <c r="Q605" s="14">
        <f t="shared" si="431"/>
        <v>321.3</v>
      </c>
    </row>
    <row r="606" spans="1:17" ht="61.15" customHeight="1" x14ac:dyDescent="0.2">
      <c r="A606" s="65" t="s">
        <v>108</v>
      </c>
      <c r="B606" s="67">
        <v>162</v>
      </c>
      <c r="C606" s="60">
        <v>113</v>
      </c>
      <c r="D606" s="11">
        <v>13</v>
      </c>
      <c r="E606" s="12" t="s">
        <v>3</v>
      </c>
      <c r="F606" s="11" t="s">
        <v>2</v>
      </c>
      <c r="G606" s="68" t="s">
        <v>107</v>
      </c>
      <c r="H606" s="10" t="s">
        <v>7</v>
      </c>
      <c r="I606" s="14">
        <f t="shared" ref="I606:K607" si="443">I607</f>
        <v>470</v>
      </c>
      <c r="J606" s="14">
        <f t="shared" si="443"/>
        <v>440</v>
      </c>
      <c r="K606" s="14">
        <f t="shared" si="443"/>
        <v>440</v>
      </c>
      <c r="L606" s="14"/>
      <c r="M606" s="14"/>
      <c r="N606" s="14"/>
      <c r="O606" s="14">
        <f t="shared" si="429"/>
        <v>470</v>
      </c>
      <c r="P606" s="14">
        <f t="shared" si="430"/>
        <v>440</v>
      </c>
      <c r="Q606" s="14">
        <f t="shared" si="431"/>
        <v>440</v>
      </c>
    </row>
    <row r="607" spans="1:17" ht="22.5" x14ac:dyDescent="0.2">
      <c r="A607" s="65" t="s">
        <v>14</v>
      </c>
      <c r="B607" s="67">
        <v>162</v>
      </c>
      <c r="C607" s="60">
        <v>113</v>
      </c>
      <c r="D607" s="11">
        <v>13</v>
      </c>
      <c r="E607" s="12" t="s">
        <v>3</v>
      </c>
      <c r="F607" s="11" t="s">
        <v>2</v>
      </c>
      <c r="G607" s="68" t="s">
        <v>107</v>
      </c>
      <c r="H607" s="10">
        <v>200</v>
      </c>
      <c r="I607" s="14">
        <f t="shared" si="443"/>
        <v>470</v>
      </c>
      <c r="J607" s="14">
        <f t="shared" si="443"/>
        <v>440</v>
      </c>
      <c r="K607" s="14">
        <f t="shared" si="443"/>
        <v>440</v>
      </c>
      <c r="L607" s="14"/>
      <c r="M607" s="14"/>
      <c r="N607" s="14"/>
      <c r="O607" s="14">
        <f t="shared" si="429"/>
        <v>470</v>
      </c>
      <c r="P607" s="14">
        <f t="shared" si="430"/>
        <v>440</v>
      </c>
      <c r="Q607" s="14">
        <f t="shared" si="431"/>
        <v>440</v>
      </c>
    </row>
    <row r="608" spans="1:17" ht="22.5" x14ac:dyDescent="0.2">
      <c r="A608" s="65" t="s">
        <v>13</v>
      </c>
      <c r="B608" s="67">
        <v>162</v>
      </c>
      <c r="C608" s="60">
        <v>113</v>
      </c>
      <c r="D608" s="11">
        <v>13</v>
      </c>
      <c r="E608" s="12" t="s">
        <v>3</v>
      </c>
      <c r="F608" s="11" t="s">
        <v>2</v>
      </c>
      <c r="G608" s="68" t="s">
        <v>107</v>
      </c>
      <c r="H608" s="10">
        <v>240</v>
      </c>
      <c r="I608" s="14">
        <v>470</v>
      </c>
      <c r="J608" s="14">
        <v>440</v>
      </c>
      <c r="K608" s="14">
        <v>440</v>
      </c>
      <c r="L608" s="14"/>
      <c r="M608" s="14"/>
      <c r="N608" s="14"/>
      <c r="O608" s="14">
        <f t="shared" si="429"/>
        <v>470</v>
      </c>
      <c r="P608" s="14">
        <f t="shared" si="430"/>
        <v>440</v>
      </c>
      <c r="Q608" s="14">
        <f t="shared" si="431"/>
        <v>440</v>
      </c>
    </row>
    <row r="609" spans="1:17" ht="38.1" customHeight="1" x14ac:dyDescent="0.2">
      <c r="A609" s="65" t="s">
        <v>106</v>
      </c>
      <c r="B609" s="67">
        <v>162</v>
      </c>
      <c r="C609" s="60">
        <v>113</v>
      </c>
      <c r="D609" s="11">
        <v>13</v>
      </c>
      <c r="E609" s="12" t="s">
        <v>3</v>
      </c>
      <c r="F609" s="11" t="s">
        <v>2</v>
      </c>
      <c r="G609" s="68" t="s">
        <v>105</v>
      </c>
      <c r="H609" s="10" t="s">
        <v>7</v>
      </c>
      <c r="I609" s="14">
        <f t="shared" ref="I609:K610" si="444">I610</f>
        <v>86.5</v>
      </c>
      <c r="J609" s="14">
        <f t="shared" si="444"/>
        <v>86.5</v>
      </c>
      <c r="K609" s="14">
        <f t="shared" si="444"/>
        <v>86.5</v>
      </c>
      <c r="L609" s="14"/>
      <c r="M609" s="14"/>
      <c r="N609" s="14"/>
      <c r="O609" s="14">
        <f t="shared" si="429"/>
        <v>86.5</v>
      </c>
      <c r="P609" s="14">
        <f t="shared" si="430"/>
        <v>86.5</v>
      </c>
      <c r="Q609" s="14">
        <f t="shared" si="431"/>
        <v>86.5</v>
      </c>
    </row>
    <row r="610" spans="1:17" ht="22.5" x14ac:dyDescent="0.2">
      <c r="A610" s="65" t="s">
        <v>14</v>
      </c>
      <c r="B610" s="67">
        <v>162</v>
      </c>
      <c r="C610" s="60">
        <v>113</v>
      </c>
      <c r="D610" s="11">
        <v>13</v>
      </c>
      <c r="E610" s="12" t="s">
        <v>3</v>
      </c>
      <c r="F610" s="11" t="s">
        <v>2</v>
      </c>
      <c r="G610" s="68" t="s">
        <v>105</v>
      </c>
      <c r="H610" s="10">
        <v>200</v>
      </c>
      <c r="I610" s="14">
        <f t="shared" si="444"/>
        <v>86.5</v>
      </c>
      <c r="J610" s="14">
        <f t="shared" si="444"/>
        <v>86.5</v>
      </c>
      <c r="K610" s="14">
        <f t="shared" si="444"/>
        <v>86.5</v>
      </c>
      <c r="L610" s="14"/>
      <c r="M610" s="14"/>
      <c r="N610" s="14"/>
      <c r="O610" s="14">
        <f t="shared" si="429"/>
        <v>86.5</v>
      </c>
      <c r="P610" s="14">
        <f t="shared" si="430"/>
        <v>86.5</v>
      </c>
      <c r="Q610" s="14">
        <f t="shared" si="431"/>
        <v>86.5</v>
      </c>
    </row>
    <row r="611" spans="1:17" ht="26.1" customHeight="1" x14ac:dyDescent="0.2">
      <c r="A611" s="65" t="s">
        <v>13</v>
      </c>
      <c r="B611" s="67">
        <v>162</v>
      </c>
      <c r="C611" s="60">
        <v>113</v>
      </c>
      <c r="D611" s="11">
        <v>13</v>
      </c>
      <c r="E611" s="12" t="s">
        <v>3</v>
      </c>
      <c r="F611" s="11" t="s">
        <v>2</v>
      </c>
      <c r="G611" s="68" t="s">
        <v>105</v>
      </c>
      <c r="H611" s="10">
        <v>240</v>
      </c>
      <c r="I611" s="14">
        <v>86.5</v>
      </c>
      <c r="J611" s="14">
        <v>86.5</v>
      </c>
      <c r="K611" s="14">
        <v>86.5</v>
      </c>
      <c r="L611" s="14"/>
      <c r="M611" s="14"/>
      <c r="N611" s="14"/>
      <c r="O611" s="14">
        <f t="shared" si="429"/>
        <v>86.5</v>
      </c>
      <c r="P611" s="14">
        <f t="shared" si="430"/>
        <v>86.5</v>
      </c>
      <c r="Q611" s="14">
        <f t="shared" si="431"/>
        <v>86.5</v>
      </c>
    </row>
    <row r="612" spans="1:17" ht="26.1" customHeight="1" x14ac:dyDescent="0.2">
      <c r="A612" s="65" t="s">
        <v>416</v>
      </c>
      <c r="B612" s="67">
        <v>162</v>
      </c>
      <c r="C612" s="60">
        <v>113</v>
      </c>
      <c r="D612" s="11">
        <v>13</v>
      </c>
      <c r="E612" s="12" t="s">
        <v>3</v>
      </c>
      <c r="F612" s="11" t="s">
        <v>2</v>
      </c>
      <c r="G612" s="68" t="s">
        <v>415</v>
      </c>
      <c r="H612" s="10"/>
      <c r="I612" s="14"/>
      <c r="J612" s="14"/>
      <c r="K612" s="14"/>
      <c r="L612" s="14">
        <f>L613</f>
        <v>1889.3333300000002</v>
      </c>
      <c r="M612" s="14"/>
      <c r="N612" s="14"/>
      <c r="O612" s="14">
        <f t="shared" ref="O612:O614" si="445">I612+L612</f>
        <v>1889.3333300000002</v>
      </c>
      <c r="P612" s="14">
        <f t="shared" ref="P612:P614" si="446">J612+M612</f>
        <v>0</v>
      </c>
      <c r="Q612" s="14">
        <f t="shared" ref="Q612:Q614" si="447">K612+N612</f>
        <v>0</v>
      </c>
    </row>
    <row r="613" spans="1:17" ht="26.1" customHeight="1" x14ac:dyDescent="0.2">
      <c r="A613" s="65" t="s">
        <v>14</v>
      </c>
      <c r="B613" s="67">
        <v>162</v>
      </c>
      <c r="C613" s="60">
        <v>113</v>
      </c>
      <c r="D613" s="11">
        <v>13</v>
      </c>
      <c r="E613" s="12" t="s">
        <v>3</v>
      </c>
      <c r="F613" s="11" t="s">
        <v>2</v>
      </c>
      <c r="G613" s="68" t="s">
        <v>415</v>
      </c>
      <c r="H613" s="10">
        <v>200</v>
      </c>
      <c r="I613" s="14"/>
      <c r="J613" s="14"/>
      <c r="K613" s="14"/>
      <c r="L613" s="14">
        <f>L614</f>
        <v>1889.3333300000002</v>
      </c>
      <c r="M613" s="14"/>
      <c r="N613" s="14"/>
      <c r="O613" s="14">
        <f t="shared" si="445"/>
        <v>1889.3333300000002</v>
      </c>
      <c r="P613" s="14">
        <f t="shared" si="446"/>
        <v>0</v>
      </c>
      <c r="Q613" s="14">
        <f t="shared" si="447"/>
        <v>0</v>
      </c>
    </row>
    <row r="614" spans="1:17" ht="26.1" customHeight="1" x14ac:dyDescent="0.2">
      <c r="A614" s="65" t="s">
        <v>13</v>
      </c>
      <c r="B614" s="67">
        <v>162</v>
      </c>
      <c r="C614" s="60">
        <v>113</v>
      </c>
      <c r="D614" s="11">
        <v>13</v>
      </c>
      <c r="E614" s="12" t="s">
        <v>3</v>
      </c>
      <c r="F614" s="11" t="s">
        <v>2</v>
      </c>
      <c r="G614" s="68" t="s">
        <v>415</v>
      </c>
      <c r="H614" s="10">
        <v>240</v>
      </c>
      <c r="I614" s="14"/>
      <c r="J614" s="14"/>
      <c r="K614" s="14"/>
      <c r="L614" s="14">
        <f>1568.14667+321.18666</f>
        <v>1889.3333300000002</v>
      </c>
      <c r="M614" s="14"/>
      <c r="N614" s="14"/>
      <c r="O614" s="14">
        <f t="shared" si="445"/>
        <v>1889.3333300000002</v>
      </c>
      <c r="P614" s="14">
        <f t="shared" si="446"/>
        <v>0</v>
      </c>
      <c r="Q614" s="14">
        <f t="shared" si="447"/>
        <v>0</v>
      </c>
    </row>
    <row r="615" spans="1:17" ht="26.1" customHeight="1" x14ac:dyDescent="0.2">
      <c r="A615" s="65" t="s">
        <v>216</v>
      </c>
      <c r="B615" s="67">
        <v>162</v>
      </c>
      <c r="C615" s="60">
        <v>500</v>
      </c>
      <c r="D615" s="11"/>
      <c r="E615" s="12"/>
      <c r="F615" s="11"/>
      <c r="G615" s="68"/>
      <c r="H615" s="10"/>
      <c r="I615" s="14">
        <f t="shared" ref="I615:I619" si="448">I616</f>
        <v>1680</v>
      </c>
      <c r="J615" s="14">
        <f t="shared" ref="J615:K615" si="449">J616</f>
        <v>0</v>
      </c>
      <c r="K615" s="14">
        <f t="shared" si="449"/>
        <v>2160</v>
      </c>
      <c r="L615" s="14"/>
      <c r="M615" s="14"/>
      <c r="N615" s="14"/>
      <c r="O615" s="14">
        <f t="shared" si="429"/>
        <v>1680</v>
      </c>
      <c r="P615" s="14">
        <f t="shared" si="430"/>
        <v>0</v>
      </c>
      <c r="Q615" s="14">
        <f t="shared" si="431"/>
        <v>2160</v>
      </c>
    </row>
    <row r="616" spans="1:17" ht="26.1" customHeight="1" x14ac:dyDescent="0.2">
      <c r="A616" s="65" t="s">
        <v>215</v>
      </c>
      <c r="B616" s="67">
        <v>162</v>
      </c>
      <c r="C616" s="60">
        <v>501</v>
      </c>
      <c r="D616" s="11"/>
      <c r="E616" s="12"/>
      <c r="F616" s="11"/>
      <c r="G616" s="68"/>
      <c r="H616" s="10"/>
      <c r="I616" s="14">
        <f t="shared" si="448"/>
        <v>1680</v>
      </c>
      <c r="J616" s="14">
        <f t="shared" ref="J616:K617" si="450">J617</f>
        <v>0</v>
      </c>
      <c r="K616" s="14">
        <f t="shared" si="450"/>
        <v>2160</v>
      </c>
      <c r="L616" s="14"/>
      <c r="M616" s="14"/>
      <c r="N616" s="14"/>
      <c r="O616" s="14">
        <f t="shared" si="429"/>
        <v>1680</v>
      </c>
      <c r="P616" s="14">
        <f t="shared" si="430"/>
        <v>0</v>
      </c>
      <c r="Q616" s="14">
        <f t="shared" si="431"/>
        <v>2160</v>
      </c>
    </row>
    <row r="617" spans="1:17" ht="30.6" customHeight="1" x14ac:dyDescent="0.2">
      <c r="A617" s="86" t="s">
        <v>356</v>
      </c>
      <c r="B617" s="67">
        <v>162</v>
      </c>
      <c r="C617" s="60">
        <v>501</v>
      </c>
      <c r="D617" s="11">
        <v>60</v>
      </c>
      <c r="E617" s="12">
        <v>0</v>
      </c>
      <c r="F617" s="11">
        <v>0</v>
      </c>
      <c r="G617" s="68">
        <v>0</v>
      </c>
      <c r="H617" s="10"/>
      <c r="I617" s="14">
        <f>I618</f>
        <v>1680</v>
      </c>
      <c r="J617" s="14">
        <f t="shared" si="450"/>
        <v>0</v>
      </c>
      <c r="K617" s="14">
        <f t="shared" si="450"/>
        <v>2160</v>
      </c>
      <c r="L617" s="14"/>
      <c r="M617" s="14"/>
      <c r="N617" s="14"/>
      <c r="O617" s="14">
        <f t="shared" si="429"/>
        <v>1680</v>
      </c>
      <c r="P617" s="14">
        <f t="shared" si="430"/>
        <v>0</v>
      </c>
      <c r="Q617" s="14">
        <f t="shared" si="431"/>
        <v>2160</v>
      </c>
    </row>
    <row r="618" spans="1:17" ht="26.1" customHeight="1" x14ac:dyDescent="0.2">
      <c r="A618" s="66" t="s">
        <v>321</v>
      </c>
      <c r="B618" s="67">
        <v>162</v>
      </c>
      <c r="C618" s="60">
        <v>501</v>
      </c>
      <c r="D618" s="11">
        <v>60</v>
      </c>
      <c r="E618" s="12">
        <v>0</v>
      </c>
      <c r="F618" s="11">
        <v>0</v>
      </c>
      <c r="G618" s="68">
        <v>70330</v>
      </c>
      <c r="H618" s="10"/>
      <c r="I618" s="14">
        <f t="shared" si="448"/>
        <v>1680</v>
      </c>
      <c r="J618" s="14">
        <f t="shared" ref="J618:K618" si="451">J619</f>
        <v>0</v>
      </c>
      <c r="K618" s="14">
        <f t="shared" si="451"/>
        <v>2160</v>
      </c>
      <c r="L618" s="14"/>
      <c r="M618" s="14"/>
      <c r="N618" s="14"/>
      <c r="O618" s="14">
        <f t="shared" si="429"/>
        <v>1680</v>
      </c>
      <c r="P618" s="14">
        <f t="shared" si="430"/>
        <v>0</v>
      </c>
      <c r="Q618" s="14">
        <f t="shared" si="431"/>
        <v>2160</v>
      </c>
    </row>
    <row r="619" spans="1:17" ht="22.5" x14ac:dyDescent="0.2">
      <c r="A619" s="65" t="s">
        <v>99</v>
      </c>
      <c r="B619" s="67">
        <v>162</v>
      </c>
      <c r="C619" s="60">
        <v>501</v>
      </c>
      <c r="D619" s="11">
        <v>60</v>
      </c>
      <c r="E619" s="12">
        <v>0</v>
      </c>
      <c r="F619" s="11">
        <v>0</v>
      </c>
      <c r="G619" s="68">
        <v>70330</v>
      </c>
      <c r="H619" s="10">
        <v>400</v>
      </c>
      <c r="I619" s="14">
        <f t="shared" si="448"/>
        <v>1680</v>
      </c>
      <c r="J619" s="14">
        <f t="shared" ref="J619:K619" si="452">J620</f>
        <v>0</v>
      </c>
      <c r="K619" s="14">
        <f t="shared" si="452"/>
        <v>2160</v>
      </c>
      <c r="L619" s="14"/>
      <c r="M619" s="14"/>
      <c r="N619" s="14"/>
      <c r="O619" s="14">
        <f t="shared" si="429"/>
        <v>1680</v>
      </c>
      <c r="P619" s="14">
        <f t="shared" si="430"/>
        <v>0</v>
      </c>
      <c r="Q619" s="14">
        <f t="shared" si="431"/>
        <v>2160</v>
      </c>
    </row>
    <row r="620" spans="1:17" x14ac:dyDescent="0.2">
      <c r="A620" s="65" t="s">
        <v>98</v>
      </c>
      <c r="B620" s="67">
        <v>162</v>
      </c>
      <c r="C620" s="60">
        <v>501</v>
      </c>
      <c r="D620" s="11">
        <v>60</v>
      </c>
      <c r="E620" s="12">
        <v>0</v>
      </c>
      <c r="F620" s="11">
        <v>0</v>
      </c>
      <c r="G620" s="68">
        <v>70330</v>
      </c>
      <c r="H620" s="10">
        <v>410</v>
      </c>
      <c r="I620" s="14">
        <v>1680</v>
      </c>
      <c r="J620" s="14">
        <v>0</v>
      </c>
      <c r="K620" s="14">
        <v>2160</v>
      </c>
      <c r="L620" s="14"/>
      <c r="M620" s="14"/>
      <c r="N620" s="14"/>
      <c r="O620" s="14">
        <f t="shared" si="429"/>
        <v>1680</v>
      </c>
      <c r="P620" s="14">
        <f t="shared" si="430"/>
        <v>0</v>
      </c>
      <c r="Q620" s="14">
        <f t="shared" si="431"/>
        <v>2160</v>
      </c>
    </row>
    <row r="621" spans="1:17" x14ac:dyDescent="0.2">
      <c r="A621" s="65" t="s">
        <v>55</v>
      </c>
      <c r="B621" s="67">
        <v>162</v>
      </c>
      <c r="C621" s="60">
        <v>1000</v>
      </c>
      <c r="D621" s="11" t="s">
        <v>7</v>
      </c>
      <c r="E621" s="12" t="s">
        <v>7</v>
      </c>
      <c r="F621" s="11" t="s">
        <v>7</v>
      </c>
      <c r="G621" s="68" t="s">
        <v>7</v>
      </c>
      <c r="H621" s="10" t="s">
        <v>7</v>
      </c>
      <c r="I621" s="14">
        <f>I622</f>
        <v>3063.1162100000001</v>
      </c>
      <c r="J621" s="14">
        <f t="shared" ref="J621:K622" si="453">J622</f>
        <v>3192.73279</v>
      </c>
      <c r="K621" s="14">
        <f t="shared" si="453"/>
        <v>2485.5829199999998</v>
      </c>
      <c r="L621" s="14"/>
      <c r="M621" s="14"/>
      <c r="N621" s="14"/>
      <c r="O621" s="14">
        <f t="shared" si="429"/>
        <v>3063.1162100000001</v>
      </c>
      <c r="P621" s="14">
        <f t="shared" si="430"/>
        <v>3192.73279</v>
      </c>
      <c r="Q621" s="14">
        <f t="shared" si="431"/>
        <v>2485.5829199999998</v>
      </c>
    </row>
    <row r="622" spans="1:17" x14ac:dyDescent="0.2">
      <c r="A622" s="65" t="s">
        <v>102</v>
      </c>
      <c r="B622" s="67">
        <v>162</v>
      </c>
      <c r="C622" s="60">
        <v>1004</v>
      </c>
      <c r="D622" s="11" t="s">
        <v>7</v>
      </c>
      <c r="E622" s="12" t="s">
        <v>7</v>
      </c>
      <c r="F622" s="11" t="s">
        <v>7</v>
      </c>
      <c r="G622" s="68" t="s">
        <v>7</v>
      </c>
      <c r="H622" s="10" t="s">
        <v>7</v>
      </c>
      <c r="I622" s="14">
        <f>I623</f>
        <v>3063.1162100000001</v>
      </c>
      <c r="J622" s="14">
        <f t="shared" si="453"/>
        <v>3192.73279</v>
      </c>
      <c r="K622" s="14">
        <f t="shared" si="453"/>
        <v>2485.5829199999998</v>
      </c>
      <c r="L622" s="14"/>
      <c r="M622" s="14"/>
      <c r="N622" s="14"/>
      <c r="O622" s="14">
        <f t="shared" si="429"/>
        <v>3063.1162100000001</v>
      </c>
      <c r="P622" s="14">
        <f t="shared" si="430"/>
        <v>3192.73279</v>
      </c>
      <c r="Q622" s="14">
        <f t="shared" si="431"/>
        <v>2485.5829199999998</v>
      </c>
    </row>
    <row r="623" spans="1:17" ht="56.25" x14ac:dyDescent="0.2">
      <c r="A623" s="86" t="s">
        <v>274</v>
      </c>
      <c r="B623" s="67">
        <v>162</v>
      </c>
      <c r="C623" s="60">
        <v>1004</v>
      </c>
      <c r="D623" s="11" t="s">
        <v>36</v>
      </c>
      <c r="E623" s="12" t="s">
        <v>3</v>
      </c>
      <c r="F623" s="11" t="s">
        <v>2</v>
      </c>
      <c r="G623" s="68" t="s">
        <v>9</v>
      </c>
      <c r="H623" s="10" t="s">
        <v>7</v>
      </c>
      <c r="I623" s="14">
        <f>I624</f>
        <v>3063.1162100000001</v>
      </c>
      <c r="J623" s="14">
        <f t="shared" ref="J623:K623" si="454">J624</f>
        <v>3192.73279</v>
      </c>
      <c r="K623" s="14">
        <f t="shared" si="454"/>
        <v>2485.5829199999998</v>
      </c>
      <c r="L623" s="14"/>
      <c r="M623" s="14"/>
      <c r="N623" s="14"/>
      <c r="O623" s="14">
        <f t="shared" si="429"/>
        <v>3063.1162100000001</v>
      </c>
      <c r="P623" s="14">
        <f t="shared" si="430"/>
        <v>3192.73279</v>
      </c>
      <c r="Q623" s="14">
        <f t="shared" si="431"/>
        <v>2485.5829199999998</v>
      </c>
    </row>
    <row r="624" spans="1:17" ht="22.5" x14ac:dyDescent="0.2">
      <c r="A624" s="86" t="s">
        <v>286</v>
      </c>
      <c r="B624" s="67">
        <v>162</v>
      </c>
      <c r="C624" s="60">
        <v>1004</v>
      </c>
      <c r="D624" s="11" t="s">
        <v>36</v>
      </c>
      <c r="E624" s="12">
        <v>3</v>
      </c>
      <c r="F624" s="11" t="s">
        <v>2</v>
      </c>
      <c r="G624" s="68">
        <v>0</v>
      </c>
      <c r="H624" s="10"/>
      <c r="I624" s="14">
        <f>I625+I628</f>
        <v>3063.1162100000001</v>
      </c>
      <c r="J624" s="14">
        <f t="shared" ref="J624:K624" si="455">J625+J628</f>
        <v>3192.73279</v>
      </c>
      <c r="K624" s="14">
        <f t="shared" si="455"/>
        <v>2485.5829199999998</v>
      </c>
      <c r="L624" s="14"/>
      <c r="M624" s="14"/>
      <c r="N624" s="14"/>
      <c r="O624" s="14">
        <f t="shared" si="429"/>
        <v>3063.1162100000001</v>
      </c>
      <c r="P624" s="14">
        <f t="shared" si="430"/>
        <v>3192.73279</v>
      </c>
      <c r="Q624" s="14">
        <f t="shared" si="431"/>
        <v>2485.5829199999998</v>
      </c>
    </row>
    <row r="625" spans="1:17" ht="58.5" customHeight="1" x14ac:dyDescent="0.2">
      <c r="A625" s="65" t="s">
        <v>100</v>
      </c>
      <c r="B625" s="67">
        <v>162</v>
      </c>
      <c r="C625" s="60">
        <v>1004</v>
      </c>
      <c r="D625" s="11" t="s">
        <v>36</v>
      </c>
      <c r="E625" s="12">
        <v>3</v>
      </c>
      <c r="F625" s="11" t="s">
        <v>2</v>
      </c>
      <c r="G625" s="68" t="s">
        <v>101</v>
      </c>
      <c r="H625" s="10" t="s">
        <v>7</v>
      </c>
      <c r="I625" s="14">
        <f t="shared" ref="I625:K626" si="456">I626</f>
        <v>1429.4447399999999</v>
      </c>
      <c r="J625" s="14">
        <f t="shared" si="456"/>
        <v>1470.03</v>
      </c>
      <c r="K625" s="14">
        <f t="shared" si="456"/>
        <v>762.88013000000001</v>
      </c>
      <c r="L625" s="14"/>
      <c r="M625" s="14"/>
      <c r="N625" s="14"/>
      <c r="O625" s="14">
        <f t="shared" si="429"/>
        <v>1429.4447399999999</v>
      </c>
      <c r="P625" s="14">
        <f t="shared" si="430"/>
        <v>1470.03</v>
      </c>
      <c r="Q625" s="14">
        <f t="shared" si="431"/>
        <v>762.88013000000001</v>
      </c>
    </row>
    <row r="626" spans="1:17" ht="22.5" x14ac:dyDescent="0.2">
      <c r="A626" s="65" t="s">
        <v>99</v>
      </c>
      <c r="B626" s="67">
        <v>162</v>
      </c>
      <c r="C626" s="60">
        <v>1004</v>
      </c>
      <c r="D626" s="11" t="s">
        <v>36</v>
      </c>
      <c r="E626" s="12">
        <v>3</v>
      </c>
      <c r="F626" s="11" t="s">
        <v>2</v>
      </c>
      <c r="G626" s="68" t="s">
        <v>101</v>
      </c>
      <c r="H626" s="10">
        <v>400</v>
      </c>
      <c r="I626" s="14">
        <f t="shared" si="456"/>
        <v>1429.4447399999999</v>
      </c>
      <c r="J626" s="14">
        <f t="shared" si="456"/>
        <v>1470.03</v>
      </c>
      <c r="K626" s="14">
        <f t="shared" si="456"/>
        <v>762.88013000000001</v>
      </c>
      <c r="L626" s="14"/>
      <c r="M626" s="14"/>
      <c r="N626" s="14"/>
      <c r="O626" s="14">
        <f t="shared" si="429"/>
        <v>1429.4447399999999</v>
      </c>
      <c r="P626" s="14">
        <f t="shared" si="430"/>
        <v>1470.03</v>
      </c>
      <c r="Q626" s="14">
        <f t="shared" si="431"/>
        <v>762.88013000000001</v>
      </c>
    </row>
    <row r="627" spans="1:17" x14ac:dyDescent="0.2">
      <c r="A627" s="65" t="s">
        <v>98</v>
      </c>
      <c r="B627" s="67">
        <v>162</v>
      </c>
      <c r="C627" s="60">
        <v>1004</v>
      </c>
      <c r="D627" s="11" t="s">
        <v>36</v>
      </c>
      <c r="E627" s="12">
        <v>3</v>
      </c>
      <c r="F627" s="11" t="s">
        <v>2</v>
      </c>
      <c r="G627" s="68" t="s">
        <v>101</v>
      </c>
      <c r="H627" s="10">
        <v>410</v>
      </c>
      <c r="I627" s="14">
        <v>1429.4447399999999</v>
      </c>
      <c r="J627" s="14">
        <v>1470.03</v>
      </c>
      <c r="K627" s="14">
        <v>762.88013000000001</v>
      </c>
      <c r="L627" s="14"/>
      <c r="M627" s="14"/>
      <c r="N627" s="14"/>
      <c r="O627" s="14">
        <f t="shared" si="429"/>
        <v>1429.4447399999999</v>
      </c>
      <c r="P627" s="14">
        <f t="shared" si="430"/>
        <v>1470.03</v>
      </c>
      <c r="Q627" s="14">
        <f t="shared" si="431"/>
        <v>762.88013000000001</v>
      </c>
    </row>
    <row r="628" spans="1:17" ht="45" x14ac:dyDescent="0.2">
      <c r="A628" s="65" t="s">
        <v>237</v>
      </c>
      <c r="B628" s="67">
        <v>162</v>
      </c>
      <c r="C628" s="60">
        <v>1004</v>
      </c>
      <c r="D628" s="11" t="s">
        <v>36</v>
      </c>
      <c r="E628" s="12">
        <v>3</v>
      </c>
      <c r="F628" s="11" t="s">
        <v>2</v>
      </c>
      <c r="G628" s="68" t="s">
        <v>97</v>
      </c>
      <c r="H628" s="10" t="s">
        <v>7</v>
      </c>
      <c r="I628" s="14">
        <f t="shared" ref="I628:K629" si="457">I629</f>
        <v>1633.67147</v>
      </c>
      <c r="J628" s="14">
        <f t="shared" si="457"/>
        <v>1722.70279</v>
      </c>
      <c r="K628" s="14">
        <f t="shared" si="457"/>
        <v>1722.70279</v>
      </c>
      <c r="L628" s="14"/>
      <c r="M628" s="14"/>
      <c r="N628" s="14"/>
      <c r="O628" s="14">
        <f t="shared" si="429"/>
        <v>1633.67147</v>
      </c>
      <c r="P628" s="14">
        <f t="shared" si="430"/>
        <v>1722.70279</v>
      </c>
      <c r="Q628" s="14">
        <f t="shared" si="431"/>
        <v>1722.70279</v>
      </c>
    </row>
    <row r="629" spans="1:17" ht="22.5" x14ac:dyDescent="0.2">
      <c r="A629" s="65" t="s">
        <v>99</v>
      </c>
      <c r="B629" s="67">
        <v>162</v>
      </c>
      <c r="C629" s="60">
        <v>1004</v>
      </c>
      <c r="D629" s="11" t="s">
        <v>36</v>
      </c>
      <c r="E629" s="12">
        <v>3</v>
      </c>
      <c r="F629" s="11" t="s">
        <v>2</v>
      </c>
      <c r="G629" s="68" t="s">
        <v>97</v>
      </c>
      <c r="H629" s="10">
        <v>400</v>
      </c>
      <c r="I629" s="14">
        <f t="shared" si="457"/>
        <v>1633.67147</v>
      </c>
      <c r="J629" s="14">
        <f t="shared" si="457"/>
        <v>1722.70279</v>
      </c>
      <c r="K629" s="14">
        <f t="shared" si="457"/>
        <v>1722.70279</v>
      </c>
      <c r="L629" s="14"/>
      <c r="M629" s="14"/>
      <c r="N629" s="14"/>
      <c r="O629" s="14">
        <f t="shared" si="429"/>
        <v>1633.67147</v>
      </c>
      <c r="P629" s="14">
        <f t="shared" si="430"/>
        <v>1722.70279</v>
      </c>
      <c r="Q629" s="14">
        <f t="shared" si="431"/>
        <v>1722.70279</v>
      </c>
    </row>
    <row r="630" spans="1:17" x14ac:dyDescent="0.2">
      <c r="A630" s="65" t="s">
        <v>98</v>
      </c>
      <c r="B630" s="67">
        <v>162</v>
      </c>
      <c r="C630" s="60">
        <v>1004</v>
      </c>
      <c r="D630" s="11" t="s">
        <v>36</v>
      </c>
      <c r="E630" s="12">
        <v>3</v>
      </c>
      <c r="F630" s="11" t="s">
        <v>2</v>
      </c>
      <c r="G630" s="68" t="s">
        <v>97</v>
      </c>
      <c r="H630" s="10">
        <v>410</v>
      </c>
      <c r="I630" s="14">
        <v>1633.67147</v>
      </c>
      <c r="J630" s="14">
        <v>1722.70279</v>
      </c>
      <c r="K630" s="14">
        <v>1722.70279</v>
      </c>
      <c r="L630" s="14"/>
      <c r="M630" s="14"/>
      <c r="N630" s="14"/>
      <c r="O630" s="14">
        <f t="shared" si="429"/>
        <v>1633.67147</v>
      </c>
      <c r="P630" s="14">
        <f t="shared" si="430"/>
        <v>1722.70279</v>
      </c>
      <c r="Q630" s="14">
        <f t="shared" si="431"/>
        <v>1722.70279</v>
      </c>
    </row>
    <row r="631" spans="1:17" ht="22.5" x14ac:dyDescent="0.2">
      <c r="A631" s="86" t="s">
        <v>96</v>
      </c>
      <c r="B631" s="99">
        <v>298</v>
      </c>
      <c r="C631" s="50" t="s">
        <v>7</v>
      </c>
      <c r="D631" s="19" t="s">
        <v>7</v>
      </c>
      <c r="E631" s="20" t="s">
        <v>7</v>
      </c>
      <c r="F631" s="19" t="s">
        <v>7</v>
      </c>
      <c r="G631" s="21" t="s">
        <v>7</v>
      </c>
      <c r="H631" s="6" t="s">
        <v>7</v>
      </c>
      <c r="I631" s="27">
        <f>I632+I706+I737+I756+I812</f>
        <v>62863.278459999994</v>
      </c>
      <c r="J631" s="27">
        <f>J632+J706+J737+J756+J812</f>
        <v>58998.058919999996</v>
      </c>
      <c r="K631" s="27">
        <f>K632+K706+K737+K756+K812</f>
        <v>62537.965329999999</v>
      </c>
      <c r="L631" s="27">
        <f>L632+L706+L737+L756+L812</f>
        <v>971.90305000000001</v>
      </c>
      <c r="M631" s="27"/>
      <c r="N631" s="27"/>
      <c r="O631" s="27">
        <f t="shared" si="429"/>
        <v>63835.181509999995</v>
      </c>
      <c r="P631" s="27">
        <f t="shared" si="430"/>
        <v>58998.058919999996</v>
      </c>
      <c r="Q631" s="27">
        <f t="shared" si="431"/>
        <v>62537.965329999999</v>
      </c>
    </row>
    <row r="632" spans="1:17" x14ac:dyDescent="0.2">
      <c r="A632" s="65" t="s">
        <v>26</v>
      </c>
      <c r="B632" s="67">
        <v>298</v>
      </c>
      <c r="C632" s="60">
        <v>100</v>
      </c>
      <c r="D632" s="11" t="s">
        <v>7</v>
      </c>
      <c r="E632" s="12" t="s">
        <v>7</v>
      </c>
      <c r="F632" s="11" t="s">
        <v>7</v>
      </c>
      <c r="G632" s="68" t="s">
        <v>7</v>
      </c>
      <c r="H632" s="10" t="s">
        <v>7</v>
      </c>
      <c r="I632" s="14">
        <f>I633+I639+I664+I675+I670</f>
        <v>32058.179599999996</v>
      </c>
      <c r="J632" s="14">
        <f t="shared" ref="J632:K632" si="458">J633+J639+J664+J675+J670</f>
        <v>29831.043839999998</v>
      </c>
      <c r="K632" s="14">
        <f t="shared" si="458"/>
        <v>32653.669170000001</v>
      </c>
      <c r="L632" s="14">
        <f>L633+L639+L664+L675</f>
        <v>447.65012000000002</v>
      </c>
      <c r="M632" s="14"/>
      <c r="N632" s="14"/>
      <c r="O632" s="14">
        <f t="shared" si="429"/>
        <v>32505.829719999994</v>
      </c>
      <c r="P632" s="14">
        <f t="shared" si="430"/>
        <v>29831.043839999998</v>
      </c>
      <c r="Q632" s="14">
        <f t="shared" si="431"/>
        <v>32653.669170000001</v>
      </c>
    </row>
    <row r="633" spans="1:17" ht="22.5" x14ac:dyDescent="0.2">
      <c r="A633" s="65" t="s">
        <v>95</v>
      </c>
      <c r="B633" s="67">
        <v>298</v>
      </c>
      <c r="C633" s="60">
        <v>102</v>
      </c>
      <c r="D633" s="11" t="s">
        <v>7</v>
      </c>
      <c r="E633" s="12" t="s">
        <v>7</v>
      </c>
      <c r="F633" s="11" t="s">
        <v>7</v>
      </c>
      <c r="G633" s="68" t="s">
        <v>7</v>
      </c>
      <c r="H633" s="10" t="s">
        <v>7</v>
      </c>
      <c r="I633" s="14">
        <f>I634</f>
        <v>2843.3</v>
      </c>
      <c r="J633" s="14">
        <f t="shared" ref="J633:K636" si="459">J634</f>
        <v>2871.7</v>
      </c>
      <c r="K633" s="14">
        <f t="shared" si="459"/>
        <v>2986.5</v>
      </c>
      <c r="L633" s="14"/>
      <c r="M633" s="14"/>
      <c r="N633" s="14"/>
      <c r="O633" s="14">
        <f t="shared" si="429"/>
        <v>2843.3</v>
      </c>
      <c r="P633" s="14">
        <f t="shared" si="430"/>
        <v>2871.7</v>
      </c>
      <c r="Q633" s="14">
        <f t="shared" si="431"/>
        <v>2986.5</v>
      </c>
    </row>
    <row r="634" spans="1:17" ht="29.1" customHeight="1" x14ac:dyDescent="0.2">
      <c r="A634" s="65" t="s">
        <v>253</v>
      </c>
      <c r="B634" s="67">
        <v>298</v>
      </c>
      <c r="C634" s="60">
        <v>102</v>
      </c>
      <c r="D634" s="11" t="s">
        <v>93</v>
      </c>
      <c r="E634" s="12" t="s">
        <v>3</v>
      </c>
      <c r="F634" s="11" t="s">
        <v>2</v>
      </c>
      <c r="G634" s="68" t="s">
        <v>9</v>
      </c>
      <c r="H634" s="10" t="s">
        <v>7</v>
      </c>
      <c r="I634" s="14">
        <f>I635</f>
        <v>2843.3</v>
      </c>
      <c r="J634" s="14">
        <f t="shared" si="459"/>
        <v>2871.7</v>
      </c>
      <c r="K634" s="14">
        <f t="shared" si="459"/>
        <v>2986.5</v>
      </c>
      <c r="L634" s="14"/>
      <c r="M634" s="14"/>
      <c r="N634" s="14"/>
      <c r="O634" s="14">
        <f t="shared" si="429"/>
        <v>2843.3</v>
      </c>
      <c r="P634" s="14">
        <f t="shared" si="430"/>
        <v>2871.7</v>
      </c>
      <c r="Q634" s="14">
        <f t="shared" si="431"/>
        <v>2986.5</v>
      </c>
    </row>
    <row r="635" spans="1:17" ht="22.5" x14ac:dyDescent="0.2">
      <c r="A635" s="65" t="s">
        <v>94</v>
      </c>
      <c r="B635" s="67">
        <v>298</v>
      </c>
      <c r="C635" s="60">
        <v>102</v>
      </c>
      <c r="D635" s="11" t="s">
        <v>93</v>
      </c>
      <c r="E635" s="12" t="s">
        <v>22</v>
      </c>
      <c r="F635" s="11" t="s">
        <v>2</v>
      </c>
      <c r="G635" s="68" t="s">
        <v>9</v>
      </c>
      <c r="H635" s="10" t="s">
        <v>7</v>
      </c>
      <c r="I635" s="14">
        <f>I636</f>
        <v>2843.3</v>
      </c>
      <c r="J635" s="14">
        <f t="shared" si="459"/>
        <v>2871.7</v>
      </c>
      <c r="K635" s="14">
        <f t="shared" si="459"/>
        <v>2986.5</v>
      </c>
      <c r="L635" s="14"/>
      <c r="M635" s="14"/>
      <c r="N635" s="14"/>
      <c r="O635" s="14">
        <f t="shared" si="429"/>
        <v>2843.3</v>
      </c>
      <c r="P635" s="14">
        <f t="shared" si="430"/>
        <v>2871.7</v>
      </c>
      <c r="Q635" s="14">
        <f t="shared" si="431"/>
        <v>2986.5</v>
      </c>
    </row>
    <row r="636" spans="1:17" ht="22.5" x14ac:dyDescent="0.2">
      <c r="A636" s="65" t="s">
        <v>15</v>
      </c>
      <c r="B636" s="67">
        <v>298</v>
      </c>
      <c r="C636" s="60">
        <v>102</v>
      </c>
      <c r="D636" s="11" t="s">
        <v>93</v>
      </c>
      <c r="E636" s="12" t="s">
        <v>22</v>
      </c>
      <c r="F636" s="11" t="s">
        <v>2</v>
      </c>
      <c r="G636" s="68" t="s">
        <v>11</v>
      </c>
      <c r="H636" s="10" t="s">
        <v>7</v>
      </c>
      <c r="I636" s="14">
        <f>I637</f>
        <v>2843.3</v>
      </c>
      <c r="J636" s="14">
        <f t="shared" si="459"/>
        <v>2871.7</v>
      </c>
      <c r="K636" s="14">
        <f t="shared" si="459"/>
        <v>2986.5</v>
      </c>
      <c r="L636" s="14"/>
      <c r="M636" s="14"/>
      <c r="N636" s="14"/>
      <c r="O636" s="14">
        <f t="shared" si="429"/>
        <v>2843.3</v>
      </c>
      <c r="P636" s="14">
        <f t="shared" si="430"/>
        <v>2871.7</v>
      </c>
      <c r="Q636" s="14">
        <f t="shared" si="431"/>
        <v>2986.5</v>
      </c>
    </row>
    <row r="637" spans="1:17" ht="45" x14ac:dyDescent="0.2">
      <c r="A637" s="65" t="s">
        <v>6</v>
      </c>
      <c r="B637" s="67">
        <v>298</v>
      </c>
      <c r="C637" s="60">
        <v>102</v>
      </c>
      <c r="D637" s="11" t="s">
        <v>93</v>
      </c>
      <c r="E637" s="12" t="s">
        <v>22</v>
      </c>
      <c r="F637" s="11" t="s">
        <v>2</v>
      </c>
      <c r="G637" s="68" t="s">
        <v>11</v>
      </c>
      <c r="H637" s="10">
        <v>100</v>
      </c>
      <c r="I637" s="14">
        <f>I638</f>
        <v>2843.3</v>
      </c>
      <c r="J637" s="14">
        <f t="shared" ref="J637:K637" si="460">J638</f>
        <v>2871.7</v>
      </c>
      <c r="K637" s="14">
        <f t="shared" si="460"/>
        <v>2986.5</v>
      </c>
      <c r="L637" s="14"/>
      <c r="M637" s="14"/>
      <c r="N637" s="14"/>
      <c r="O637" s="14">
        <f t="shared" si="429"/>
        <v>2843.3</v>
      </c>
      <c r="P637" s="14">
        <f t="shared" si="430"/>
        <v>2871.7</v>
      </c>
      <c r="Q637" s="14">
        <f t="shared" si="431"/>
        <v>2986.5</v>
      </c>
    </row>
    <row r="638" spans="1:17" ht="30" customHeight="1" x14ac:dyDescent="0.2">
      <c r="A638" s="65" t="s">
        <v>5</v>
      </c>
      <c r="B638" s="67">
        <v>298</v>
      </c>
      <c r="C638" s="60">
        <v>102</v>
      </c>
      <c r="D638" s="11" t="s">
        <v>93</v>
      </c>
      <c r="E638" s="12" t="s">
        <v>22</v>
      </c>
      <c r="F638" s="11" t="s">
        <v>2</v>
      </c>
      <c r="G638" s="68" t="s">
        <v>11</v>
      </c>
      <c r="H638" s="10">
        <v>120</v>
      </c>
      <c r="I638" s="14">
        <v>2843.3</v>
      </c>
      <c r="J638" s="14">
        <v>2871.7</v>
      </c>
      <c r="K638" s="14">
        <v>2986.5</v>
      </c>
      <c r="L638" s="14"/>
      <c r="M638" s="14"/>
      <c r="N638" s="14"/>
      <c r="O638" s="14">
        <f t="shared" si="429"/>
        <v>2843.3</v>
      </c>
      <c r="P638" s="14">
        <f t="shared" si="430"/>
        <v>2871.7</v>
      </c>
      <c r="Q638" s="14">
        <f t="shared" si="431"/>
        <v>2986.5</v>
      </c>
    </row>
    <row r="639" spans="1:17" ht="42" customHeight="1" x14ac:dyDescent="0.2">
      <c r="A639" s="65" t="s">
        <v>92</v>
      </c>
      <c r="B639" s="67">
        <v>298</v>
      </c>
      <c r="C639" s="60">
        <v>104</v>
      </c>
      <c r="D639" s="11" t="s">
        <v>7</v>
      </c>
      <c r="E639" s="12" t="s">
        <v>7</v>
      </c>
      <c r="F639" s="11" t="s">
        <v>7</v>
      </c>
      <c r="G639" s="68" t="s">
        <v>7</v>
      </c>
      <c r="H639" s="10" t="s">
        <v>7</v>
      </c>
      <c r="I639" s="14">
        <f>I640+I660</f>
        <v>26797.040619999996</v>
      </c>
      <c r="J639" s="14">
        <f t="shared" ref="J639:K639" si="461">J640+J660</f>
        <v>25014.509019999998</v>
      </c>
      <c r="K639" s="14">
        <f t="shared" si="461"/>
        <v>25893.053379999998</v>
      </c>
      <c r="L639" s="14"/>
      <c r="M639" s="14"/>
      <c r="N639" s="14"/>
      <c r="O639" s="14">
        <f t="shared" si="429"/>
        <v>26797.040619999996</v>
      </c>
      <c r="P639" s="14">
        <f t="shared" si="430"/>
        <v>25014.509019999998</v>
      </c>
      <c r="Q639" s="14">
        <f t="shared" si="431"/>
        <v>25893.053379999998</v>
      </c>
    </row>
    <row r="640" spans="1:17" ht="56.25" x14ac:dyDescent="0.2">
      <c r="A640" s="86" t="s">
        <v>274</v>
      </c>
      <c r="B640" s="67">
        <v>298</v>
      </c>
      <c r="C640" s="60">
        <v>104</v>
      </c>
      <c r="D640" s="11">
        <v>11</v>
      </c>
      <c r="E640" s="12" t="s">
        <v>3</v>
      </c>
      <c r="F640" s="11" t="s">
        <v>2</v>
      </c>
      <c r="G640" s="68" t="s">
        <v>9</v>
      </c>
      <c r="H640" s="10" t="s">
        <v>7</v>
      </c>
      <c r="I640" s="14">
        <f>I641+I654</f>
        <v>25922.040619999996</v>
      </c>
      <c r="J640" s="14">
        <f>J641+J654</f>
        <v>24139.509019999998</v>
      </c>
      <c r="K640" s="14">
        <f>K641+K654</f>
        <v>25018.053379999998</v>
      </c>
      <c r="L640" s="14"/>
      <c r="M640" s="14"/>
      <c r="N640" s="14"/>
      <c r="O640" s="14">
        <f t="shared" si="429"/>
        <v>25922.040619999996</v>
      </c>
      <c r="P640" s="14">
        <f t="shared" si="430"/>
        <v>24139.509019999998</v>
      </c>
      <c r="Q640" s="14">
        <f t="shared" si="431"/>
        <v>25018.053379999998</v>
      </c>
    </row>
    <row r="641" spans="1:17" ht="22.5" x14ac:dyDescent="0.2">
      <c r="A641" s="86" t="s">
        <v>298</v>
      </c>
      <c r="B641" s="67">
        <v>298</v>
      </c>
      <c r="C641" s="60">
        <v>104</v>
      </c>
      <c r="D641" s="11">
        <v>11</v>
      </c>
      <c r="E641" s="12">
        <v>2</v>
      </c>
      <c r="F641" s="11">
        <v>0</v>
      </c>
      <c r="G641" s="68">
        <v>0</v>
      </c>
      <c r="H641" s="10"/>
      <c r="I641" s="14">
        <f>I642+I647</f>
        <v>25189.760409999995</v>
      </c>
      <c r="J641" s="14">
        <f t="shared" ref="J641:K641" si="462">J642+J647</f>
        <v>23400.806009999997</v>
      </c>
      <c r="K641" s="14">
        <f t="shared" si="462"/>
        <v>24253.402249999999</v>
      </c>
      <c r="L641" s="14"/>
      <c r="M641" s="14"/>
      <c r="N641" s="14"/>
      <c r="O641" s="14">
        <f t="shared" si="429"/>
        <v>25189.760409999995</v>
      </c>
      <c r="P641" s="14">
        <f t="shared" si="430"/>
        <v>23400.806009999997</v>
      </c>
      <c r="Q641" s="14">
        <f t="shared" si="431"/>
        <v>24253.402249999999</v>
      </c>
    </row>
    <row r="642" spans="1:17" ht="58.5" customHeight="1" x14ac:dyDescent="0.2">
      <c r="A642" s="65" t="s">
        <v>243</v>
      </c>
      <c r="B642" s="67">
        <v>298</v>
      </c>
      <c r="C642" s="60">
        <v>104</v>
      </c>
      <c r="D642" s="11">
        <v>11</v>
      </c>
      <c r="E642" s="12">
        <v>2</v>
      </c>
      <c r="F642" s="11" t="s">
        <v>2</v>
      </c>
      <c r="G642" s="68">
        <v>78791</v>
      </c>
      <c r="H642" s="10" t="s">
        <v>7</v>
      </c>
      <c r="I642" s="14">
        <f>I643+I645</f>
        <v>1464.56041</v>
      </c>
      <c r="J642" s="14">
        <f t="shared" ref="J642:K642" si="463">J643+J645</f>
        <v>1477.4060099999999</v>
      </c>
      <c r="K642" s="14">
        <f t="shared" si="463"/>
        <v>1529.30225</v>
      </c>
      <c r="L642" s="14"/>
      <c r="M642" s="14"/>
      <c r="N642" s="14"/>
      <c r="O642" s="14">
        <f t="shared" si="429"/>
        <v>1464.56041</v>
      </c>
      <c r="P642" s="14">
        <f t="shared" si="430"/>
        <v>1477.4060099999999</v>
      </c>
      <c r="Q642" s="14">
        <f t="shared" si="431"/>
        <v>1529.30225</v>
      </c>
    </row>
    <row r="643" spans="1:17" ht="57" customHeight="1" x14ac:dyDescent="0.2">
      <c r="A643" s="65" t="s">
        <v>6</v>
      </c>
      <c r="B643" s="67">
        <v>298</v>
      </c>
      <c r="C643" s="60">
        <v>104</v>
      </c>
      <c r="D643" s="11">
        <v>11</v>
      </c>
      <c r="E643" s="12">
        <v>2</v>
      </c>
      <c r="F643" s="11" t="s">
        <v>2</v>
      </c>
      <c r="G643" s="68">
        <v>78791</v>
      </c>
      <c r="H643" s="10">
        <v>100</v>
      </c>
      <c r="I643" s="14">
        <f>I644</f>
        <v>1324.56041</v>
      </c>
      <c r="J643" s="14">
        <f t="shared" ref="J643:K643" si="464">J644</f>
        <v>1337.4060099999999</v>
      </c>
      <c r="K643" s="14">
        <f t="shared" si="464"/>
        <v>1389.30225</v>
      </c>
      <c r="L643" s="14"/>
      <c r="M643" s="14"/>
      <c r="N643" s="14"/>
      <c r="O643" s="14">
        <f t="shared" si="429"/>
        <v>1324.56041</v>
      </c>
      <c r="P643" s="14">
        <f t="shared" si="430"/>
        <v>1337.4060099999999</v>
      </c>
      <c r="Q643" s="14">
        <f t="shared" si="431"/>
        <v>1389.30225</v>
      </c>
    </row>
    <row r="644" spans="1:17" ht="22.5" x14ac:dyDescent="0.2">
      <c r="A644" s="65" t="s">
        <v>5</v>
      </c>
      <c r="B644" s="67">
        <v>298</v>
      </c>
      <c r="C644" s="60">
        <v>104</v>
      </c>
      <c r="D644" s="11">
        <v>11</v>
      </c>
      <c r="E644" s="12">
        <v>2</v>
      </c>
      <c r="F644" s="11" t="s">
        <v>2</v>
      </c>
      <c r="G644" s="68">
        <v>78791</v>
      </c>
      <c r="H644" s="10">
        <v>120</v>
      </c>
      <c r="I644" s="14">
        <v>1324.56041</v>
      </c>
      <c r="J644" s="14">
        <v>1337.4060099999999</v>
      </c>
      <c r="K644" s="14">
        <v>1389.30225</v>
      </c>
      <c r="L644" s="14"/>
      <c r="M644" s="14"/>
      <c r="N644" s="14"/>
      <c r="O644" s="14">
        <f t="shared" si="429"/>
        <v>1324.56041</v>
      </c>
      <c r="P644" s="14">
        <f t="shared" si="430"/>
        <v>1337.4060099999999</v>
      </c>
      <c r="Q644" s="14">
        <f t="shared" si="431"/>
        <v>1389.30225</v>
      </c>
    </row>
    <row r="645" spans="1:17" ht="22.5" x14ac:dyDescent="0.2">
      <c r="A645" s="65" t="s">
        <v>14</v>
      </c>
      <c r="B645" s="67">
        <v>298</v>
      </c>
      <c r="C645" s="60">
        <v>104</v>
      </c>
      <c r="D645" s="11">
        <v>11</v>
      </c>
      <c r="E645" s="12">
        <v>2</v>
      </c>
      <c r="F645" s="11" t="s">
        <v>2</v>
      </c>
      <c r="G645" s="68">
        <v>78791</v>
      </c>
      <c r="H645" s="10">
        <v>200</v>
      </c>
      <c r="I645" s="14">
        <f>I646</f>
        <v>140</v>
      </c>
      <c r="J645" s="14">
        <f t="shared" ref="J645:K645" si="465">J646</f>
        <v>140</v>
      </c>
      <c r="K645" s="14">
        <f t="shared" si="465"/>
        <v>140</v>
      </c>
      <c r="L645" s="14"/>
      <c r="M645" s="14"/>
      <c r="N645" s="14"/>
      <c r="O645" s="14">
        <f t="shared" si="429"/>
        <v>140</v>
      </c>
      <c r="P645" s="14">
        <f t="shared" si="430"/>
        <v>140</v>
      </c>
      <c r="Q645" s="14">
        <f t="shared" si="431"/>
        <v>140</v>
      </c>
    </row>
    <row r="646" spans="1:17" ht="22.5" x14ac:dyDescent="0.2">
      <c r="A646" s="65" t="s">
        <v>13</v>
      </c>
      <c r="B646" s="67">
        <v>298</v>
      </c>
      <c r="C646" s="60">
        <v>104</v>
      </c>
      <c r="D646" s="11">
        <v>11</v>
      </c>
      <c r="E646" s="12">
        <v>2</v>
      </c>
      <c r="F646" s="11" t="s">
        <v>2</v>
      </c>
      <c r="G646" s="68">
        <v>78791</v>
      </c>
      <c r="H646" s="10">
        <v>240</v>
      </c>
      <c r="I646" s="14">
        <v>140</v>
      </c>
      <c r="J646" s="14">
        <v>140</v>
      </c>
      <c r="K646" s="14">
        <v>140</v>
      </c>
      <c r="L646" s="14"/>
      <c r="M646" s="14"/>
      <c r="N646" s="14"/>
      <c r="O646" s="14">
        <f t="shared" si="429"/>
        <v>140</v>
      </c>
      <c r="P646" s="14">
        <f t="shared" si="430"/>
        <v>140</v>
      </c>
      <c r="Q646" s="14">
        <f t="shared" si="431"/>
        <v>140</v>
      </c>
    </row>
    <row r="647" spans="1:17" ht="22.5" x14ac:dyDescent="0.2">
      <c r="A647" s="65" t="s">
        <v>15</v>
      </c>
      <c r="B647" s="67">
        <v>298</v>
      </c>
      <c r="C647" s="60">
        <v>104</v>
      </c>
      <c r="D647" s="11">
        <v>11</v>
      </c>
      <c r="E647" s="12">
        <v>2</v>
      </c>
      <c r="F647" s="11">
        <v>0</v>
      </c>
      <c r="G647" s="68" t="s">
        <v>11</v>
      </c>
      <c r="H647" s="10"/>
      <c r="I647" s="14">
        <f>I648+I650+I652</f>
        <v>23725.199999999997</v>
      </c>
      <c r="J647" s="14">
        <f t="shared" ref="J647:K647" si="466">J648+J650+J652</f>
        <v>21923.399999999998</v>
      </c>
      <c r="K647" s="14">
        <f t="shared" si="466"/>
        <v>22724.1</v>
      </c>
      <c r="L647" s="14"/>
      <c r="M647" s="14"/>
      <c r="N647" s="14"/>
      <c r="O647" s="14">
        <f t="shared" si="429"/>
        <v>23725.199999999997</v>
      </c>
      <c r="P647" s="14">
        <f t="shared" si="430"/>
        <v>21923.399999999998</v>
      </c>
      <c r="Q647" s="14">
        <f t="shared" si="431"/>
        <v>22724.1</v>
      </c>
    </row>
    <row r="648" spans="1:17" ht="45" x14ac:dyDescent="0.2">
      <c r="A648" s="65" t="s">
        <v>6</v>
      </c>
      <c r="B648" s="67">
        <v>298</v>
      </c>
      <c r="C648" s="60">
        <v>104</v>
      </c>
      <c r="D648" s="11">
        <v>11</v>
      </c>
      <c r="E648" s="12">
        <v>2</v>
      </c>
      <c r="F648" s="11">
        <v>0</v>
      </c>
      <c r="G648" s="68" t="s">
        <v>11</v>
      </c>
      <c r="H648" s="10">
        <v>100</v>
      </c>
      <c r="I648" s="14">
        <f t="shared" ref="I648:K648" si="467">I649</f>
        <v>20732.099999999999</v>
      </c>
      <c r="J648" s="14">
        <f t="shared" si="467"/>
        <v>20930.3</v>
      </c>
      <c r="K648" s="14">
        <f t="shared" si="467"/>
        <v>21731</v>
      </c>
      <c r="L648" s="14"/>
      <c r="M648" s="14"/>
      <c r="N648" s="14"/>
      <c r="O648" s="14">
        <f t="shared" si="429"/>
        <v>20732.099999999999</v>
      </c>
      <c r="P648" s="14">
        <f t="shared" si="430"/>
        <v>20930.3</v>
      </c>
      <c r="Q648" s="14">
        <f t="shared" si="431"/>
        <v>21731</v>
      </c>
    </row>
    <row r="649" spans="1:17" ht="22.5" x14ac:dyDescent="0.2">
      <c r="A649" s="65" t="s">
        <v>5</v>
      </c>
      <c r="B649" s="67">
        <v>298</v>
      </c>
      <c r="C649" s="60">
        <v>104</v>
      </c>
      <c r="D649" s="11">
        <v>11</v>
      </c>
      <c r="E649" s="12">
        <v>2</v>
      </c>
      <c r="F649" s="11">
        <v>0</v>
      </c>
      <c r="G649" s="68" t="s">
        <v>11</v>
      </c>
      <c r="H649" s="10">
        <v>120</v>
      </c>
      <c r="I649" s="14">
        <v>20732.099999999999</v>
      </c>
      <c r="J649" s="14">
        <v>20930.3</v>
      </c>
      <c r="K649" s="14">
        <v>21731</v>
      </c>
      <c r="L649" s="14"/>
      <c r="M649" s="14"/>
      <c r="N649" s="14"/>
      <c r="O649" s="14">
        <f t="shared" si="429"/>
        <v>20732.099999999999</v>
      </c>
      <c r="P649" s="14">
        <f t="shared" si="430"/>
        <v>20930.3</v>
      </c>
      <c r="Q649" s="14">
        <f t="shared" si="431"/>
        <v>21731</v>
      </c>
    </row>
    <row r="650" spans="1:17" ht="22.5" x14ac:dyDescent="0.2">
      <c r="A650" s="65" t="s">
        <v>14</v>
      </c>
      <c r="B650" s="67">
        <v>298</v>
      </c>
      <c r="C650" s="60">
        <v>104</v>
      </c>
      <c r="D650" s="11">
        <v>11</v>
      </c>
      <c r="E650" s="12">
        <v>2</v>
      </c>
      <c r="F650" s="11">
        <v>0</v>
      </c>
      <c r="G650" s="68" t="s">
        <v>11</v>
      </c>
      <c r="H650" s="10">
        <v>200</v>
      </c>
      <c r="I650" s="14">
        <f t="shared" ref="I650:K650" si="468">I651</f>
        <v>2984.1</v>
      </c>
      <c r="J650" s="14">
        <f t="shared" si="468"/>
        <v>984.1</v>
      </c>
      <c r="K650" s="14">
        <f t="shared" si="468"/>
        <v>984.1</v>
      </c>
      <c r="L650" s="14"/>
      <c r="M650" s="14"/>
      <c r="N650" s="14"/>
      <c r="O650" s="14">
        <f t="shared" si="429"/>
        <v>2984.1</v>
      </c>
      <c r="P650" s="14">
        <f t="shared" si="430"/>
        <v>984.1</v>
      </c>
      <c r="Q650" s="14">
        <f t="shared" si="431"/>
        <v>984.1</v>
      </c>
    </row>
    <row r="651" spans="1:17" ht="22.5" x14ac:dyDescent="0.2">
      <c r="A651" s="65" t="s">
        <v>13</v>
      </c>
      <c r="B651" s="67">
        <v>298</v>
      </c>
      <c r="C651" s="60">
        <v>104</v>
      </c>
      <c r="D651" s="11">
        <v>11</v>
      </c>
      <c r="E651" s="12">
        <v>2</v>
      </c>
      <c r="F651" s="11">
        <v>0</v>
      </c>
      <c r="G651" s="68" t="s">
        <v>11</v>
      </c>
      <c r="H651" s="10">
        <v>240</v>
      </c>
      <c r="I651" s="14">
        <v>2984.1</v>
      </c>
      <c r="J651" s="14">
        <v>984.1</v>
      </c>
      <c r="K651" s="14">
        <v>984.1</v>
      </c>
      <c r="L651" s="14"/>
      <c r="M651" s="14"/>
      <c r="N651" s="14"/>
      <c r="O651" s="14">
        <f t="shared" si="429"/>
        <v>2984.1</v>
      </c>
      <c r="P651" s="14">
        <f t="shared" si="430"/>
        <v>984.1</v>
      </c>
      <c r="Q651" s="14">
        <f t="shared" si="431"/>
        <v>984.1</v>
      </c>
    </row>
    <row r="652" spans="1:17" x14ac:dyDescent="0.2">
      <c r="A652" s="65" t="s">
        <v>71</v>
      </c>
      <c r="B652" s="67">
        <v>298</v>
      </c>
      <c r="C652" s="60">
        <v>104</v>
      </c>
      <c r="D652" s="11">
        <v>11</v>
      </c>
      <c r="E652" s="12">
        <v>2</v>
      </c>
      <c r="F652" s="11">
        <v>0</v>
      </c>
      <c r="G652" s="68" t="s">
        <v>11</v>
      </c>
      <c r="H652" s="10">
        <v>800</v>
      </c>
      <c r="I652" s="14">
        <f t="shared" ref="I652:K652" si="469">I653</f>
        <v>9</v>
      </c>
      <c r="J652" s="14">
        <f t="shared" si="469"/>
        <v>9</v>
      </c>
      <c r="K652" s="14">
        <f t="shared" si="469"/>
        <v>9</v>
      </c>
      <c r="L652" s="14"/>
      <c r="M652" s="14"/>
      <c r="N652" s="14"/>
      <c r="O652" s="14">
        <f t="shared" si="429"/>
        <v>9</v>
      </c>
      <c r="P652" s="14">
        <f t="shared" si="430"/>
        <v>9</v>
      </c>
      <c r="Q652" s="14">
        <f t="shared" si="431"/>
        <v>9</v>
      </c>
    </row>
    <row r="653" spans="1:17" x14ac:dyDescent="0.2">
      <c r="A653" s="65" t="s">
        <v>70</v>
      </c>
      <c r="B653" s="67">
        <v>298</v>
      </c>
      <c r="C653" s="60">
        <v>104</v>
      </c>
      <c r="D653" s="11">
        <v>11</v>
      </c>
      <c r="E653" s="12">
        <v>2</v>
      </c>
      <c r="F653" s="11">
        <v>0</v>
      </c>
      <c r="G653" s="68" t="s">
        <v>11</v>
      </c>
      <c r="H653" s="10">
        <v>850</v>
      </c>
      <c r="I653" s="14">
        <v>9</v>
      </c>
      <c r="J653" s="14">
        <v>9</v>
      </c>
      <c r="K653" s="14">
        <v>9</v>
      </c>
      <c r="L653" s="14"/>
      <c r="M653" s="14"/>
      <c r="N653" s="14"/>
      <c r="O653" s="14">
        <f t="shared" si="429"/>
        <v>9</v>
      </c>
      <c r="P653" s="14">
        <f t="shared" si="430"/>
        <v>9</v>
      </c>
      <c r="Q653" s="14">
        <f t="shared" si="431"/>
        <v>9</v>
      </c>
    </row>
    <row r="654" spans="1:17" x14ac:dyDescent="0.2">
      <c r="A654" s="86" t="s">
        <v>300</v>
      </c>
      <c r="B654" s="67">
        <v>298</v>
      </c>
      <c r="C654" s="60">
        <v>104</v>
      </c>
      <c r="D654" s="11">
        <v>11</v>
      </c>
      <c r="E654" s="12">
        <v>5</v>
      </c>
      <c r="F654" s="11">
        <v>0</v>
      </c>
      <c r="G654" s="68">
        <v>0</v>
      </c>
      <c r="H654" s="10"/>
      <c r="I654" s="14">
        <f>I655</f>
        <v>732.28021000000001</v>
      </c>
      <c r="J654" s="14">
        <f t="shared" ref="J654:K654" si="470">J655</f>
        <v>738.70300999999995</v>
      </c>
      <c r="K654" s="14">
        <f t="shared" si="470"/>
        <v>764.65112999999997</v>
      </c>
      <c r="L654" s="14"/>
      <c r="M654" s="14"/>
      <c r="N654" s="14"/>
      <c r="O654" s="14">
        <f t="shared" si="429"/>
        <v>732.28021000000001</v>
      </c>
      <c r="P654" s="14">
        <f t="shared" si="430"/>
        <v>738.70300999999995</v>
      </c>
      <c r="Q654" s="14">
        <f t="shared" si="431"/>
        <v>764.65112999999997</v>
      </c>
    </row>
    <row r="655" spans="1:17" ht="22.5" x14ac:dyDescent="0.2">
      <c r="A655" s="65" t="s">
        <v>91</v>
      </c>
      <c r="B655" s="67">
        <v>298</v>
      </c>
      <c r="C655" s="60">
        <v>104</v>
      </c>
      <c r="D655" s="11">
        <v>11</v>
      </c>
      <c r="E655" s="12">
        <v>5</v>
      </c>
      <c r="F655" s="11" t="s">
        <v>2</v>
      </c>
      <c r="G655" s="68" t="s">
        <v>90</v>
      </c>
      <c r="H655" s="10" t="s">
        <v>7</v>
      </c>
      <c r="I655" s="14">
        <f>I656+I658</f>
        <v>732.28021000000001</v>
      </c>
      <c r="J655" s="14">
        <f t="shared" ref="J655:K655" si="471">J656+J658</f>
        <v>738.70300999999995</v>
      </c>
      <c r="K655" s="14">
        <f t="shared" si="471"/>
        <v>764.65112999999997</v>
      </c>
      <c r="L655" s="14"/>
      <c r="M655" s="14"/>
      <c r="N655" s="14"/>
      <c r="O655" s="14">
        <f t="shared" si="429"/>
        <v>732.28021000000001</v>
      </c>
      <c r="P655" s="14">
        <f t="shared" si="430"/>
        <v>738.70300999999995</v>
      </c>
      <c r="Q655" s="14">
        <f t="shared" si="431"/>
        <v>764.65112999999997</v>
      </c>
    </row>
    <row r="656" spans="1:17" ht="45" x14ac:dyDescent="0.2">
      <c r="A656" s="65" t="s">
        <v>6</v>
      </c>
      <c r="B656" s="67">
        <v>298</v>
      </c>
      <c r="C656" s="60">
        <v>104</v>
      </c>
      <c r="D656" s="11">
        <v>11</v>
      </c>
      <c r="E656" s="12">
        <v>5</v>
      </c>
      <c r="F656" s="11" t="s">
        <v>2</v>
      </c>
      <c r="G656" s="68" t="s">
        <v>90</v>
      </c>
      <c r="H656" s="10">
        <v>100</v>
      </c>
      <c r="I656" s="14">
        <f>I657</f>
        <v>662.28021000000001</v>
      </c>
      <c r="J656" s="14">
        <f t="shared" ref="J656:K656" si="472">J657</f>
        <v>668.70300999999995</v>
      </c>
      <c r="K656" s="14">
        <f t="shared" si="472"/>
        <v>694.65112999999997</v>
      </c>
      <c r="L656" s="14"/>
      <c r="M656" s="14"/>
      <c r="N656" s="14"/>
      <c r="O656" s="14">
        <f t="shared" si="429"/>
        <v>662.28021000000001</v>
      </c>
      <c r="P656" s="14">
        <f t="shared" si="430"/>
        <v>668.70300999999995</v>
      </c>
      <c r="Q656" s="14">
        <f t="shared" si="431"/>
        <v>694.65112999999997</v>
      </c>
    </row>
    <row r="657" spans="1:17" ht="22.5" x14ac:dyDescent="0.2">
      <c r="A657" s="65" t="s">
        <v>5</v>
      </c>
      <c r="B657" s="67">
        <v>298</v>
      </c>
      <c r="C657" s="60">
        <v>104</v>
      </c>
      <c r="D657" s="11">
        <v>11</v>
      </c>
      <c r="E657" s="12">
        <v>5</v>
      </c>
      <c r="F657" s="11" t="s">
        <v>2</v>
      </c>
      <c r="G657" s="68" t="s">
        <v>90</v>
      </c>
      <c r="H657" s="10">
        <v>120</v>
      </c>
      <c r="I657" s="14">
        <v>662.28021000000001</v>
      </c>
      <c r="J657" s="14">
        <v>668.70300999999995</v>
      </c>
      <c r="K657" s="14">
        <v>694.65112999999997</v>
      </c>
      <c r="L657" s="14"/>
      <c r="M657" s="14"/>
      <c r="N657" s="14"/>
      <c r="O657" s="14">
        <f t="shared" si="429"/>
        <v>662.28021000000001</v>
      </c>
      <c r="P657" s="14">
        <f t="shared" si="430"/>
        <v>668.70300999999995</v>
      </c>
      <c r="Q657" s="14">
        <f t="shared" si="431"/>
        <v>694.65112999999997</v>
      </c>
    </row>
    <row r="658" spans="1:17" ht="22.5" x14ac:dyDescent="0.2">
      <c r="A658" s="65" t="s">
        <v>14</v>
      </c>
      <c r="B658" s="67">
        <v>298</v>
      </c>
      <c r="C658" s="60">
        <v>104</v>
      </c>
      <c r="D658" s="11">
        <v>11</v>
      </c>
      <c r="E658" s="12">
        <v>5</v>
      </c>
      <c r="F658" s="11" t="s">
        <v>2</v>
      </c>
      <c r="G658" s="68" t="s">
        <v>90</v>
      </c>
      <c r="H658" s="10">
        <v>200</v>
      </c>
      <c r="I658" s="14">
        <f>I659</f>
        <v>70</v>
      </c>
      <c r="J658" s="14">
        <f t="shared" ref="J658:K658" si="473">J659</f>
        <v>70</v>
      </c>
      <c r="K658" s="14">
        <f t="shared" si="473"/>
        <v>70</v>
      </c>
      <c r="L658" s="14"/>
      <c r="M658" s="14"/>
      <c r="N658" s="14"/>
      <c r="O658" s="14">
        <f t="shared" si="429"/>
        <v>70</v>
      </c>
      <c r="P658" s="14">
        <f t="shared" si="430"/>
        <v>70</v>
      </c>
      <c r="Q658" s="14">
        <f t="shared" si="431"/>
        <v>70</v>
      </c>
    </row>
    <row r="659" spans="1:17" ht="25.15" customHeight="1" x14ac:dyDescent="0.2">
      <c r="A659" s="65" t="s">
        <v>13</v>
      </c>
      <c r="B659" s="67">
        <v>298</v>
      </c>
      <c r="C659" s="60">
        <v>104</v>
      </c>
      <c r="D659" s="11">
        <v>11</v>
      </c>
      <c r="E659" s="12">
        <v>5</v>
      </c>
      <c r="F659" s="11" t="s">
        <v>2</v>
      </c>
      <c r="G659" s="68" t="s">
        <v>90</v>
      </c>
      <c r="H659" s="10">
        <v>240</v>
      </c>
      <c r="I659" s="14">
        <v>70</v>
      </c>
      <c r="J659" s="14">
        <v>70</v>
      </c>
      <c r="K659" s="14">
        <v>70</v>
      </c>
      <c r="L659" s="14"/>
      <c r="M659" s="14"/>
      <c r="N659" s="14"/>
      <c r="O659" s="14">
        <f t="shared" ref="O659:O722" si="474">I659+L659</f>
        <v>70</v>
      </c>
      <c r="P659" s="14">
        <f t="shared" ref="P659:P722" si="475">J659+M659</f>
        <v>70</v>
      </c>
      <c r="Q659" s="14">
        <f t="shared" ref="Q659:Q722" si="476">K659+N659</f>
        <v>70</v>
      </c>
    </row>
    <row r="660" spans="1:17" ht="59.25" customHeight="1" x14ac:dyDescent="0.2">
      <c r="A660" s="86" t="s">
        <v>266</v>
      </c>
      <c r="B660" s="67">
        <v>298</v>
      </c>
      <c r="C660" s="60">
        <v>104</v>
      </c>
      <c r="D660" s="11">
        <v>12</v>
      </c>
      <c r="E660" s="12" t="s">
        <v>3</v>
      </c>
      <c r="F660" s="11" t="s">
        <v>2</v>
      </c>
      <c r="G660" s="68">
        <v>0</v>
      </c>
      <c r="H660" s="10"/>
      <c r="I660" s="14">
        <f>I661</f>
        <v>875</v>
      </c>
      <c r="J660" s="14">
        <f t="shared" ref="J660:K660" si="477">J661</f>
        <v>875</v>
      </c>
      <c r="K660" s="14">
        <f t="shared" si="477"/>
        <v>875</v>
      </c>
      <c r="L660" s="14"/>
      <c r="M660" s="14"/>
      <c r="N660" s="14"/>
      <c r="O660" s="14">
        <f t="shared" si="474"/>
        <v>875</v>
      </c>
      <c r="P660" s="14">
        <f t="shared" si="475"/>
        <v>875</v>
      </c>
      <c r="Q660" s="14">
        <f t="shared" si="476"/>
        <v>875</v>
      </c>
    </row>
    <row r="661" spans="1:17" ht="37.15" customHeight="1" x14ac:dyDescent="0.2">
      <c r="A661" s="65" t="s">
        <v>142</v>
      </c>
      <c r="B661" s="67">
        <v>298</v>
      </c>
      <c r="C661" s="60">
        <v>104</v>
      </c>
      <c r="D661" s="11">
        <v>12</v>
      </c>
      <c r="E661" s="12" t="s">
        <v>3</v>
      </c>
      <c r="F661" s="11" t="s">
        <v>2</v>
      </c>
      <c r="G661" s="68">
        <v>78793</v>
      </c>
      <c r="H661" s="10" t="s">
        <v>7</v>
      </c>
      <c r="I661" s="14">
        <f>I662</f>
        <v>875</v>
      </c>
      <c r="J661" s="14">
        <f t="shared" ref="J661:K662" si="478">J662</f>
        <v>875</v>
      </c>
      <c r="K661" s="14">
        <f t="shared" si="478"/>
        <v>875</v>
      </c>
      <c r="L661" s="14"/>
      <c r="M661" s="14"/>
      <c r="N661" s="14"/>
      <c r="O661" s="14">
        <f t="shared" si="474"/>
        <v>875</v>
      </c>
      <c r="P661" s="14">
        <f t="shared" si="475"/>
        <v>875</v>
      </c>
      <c r="Q661" s="14">
        <f t="shared" si="476"/>
        <v>875</v>
      </c>
    </row>
    <row r="662" spans="1:17" x14ac:dyDescent="0.2">
      <c r="A662" s="65" t="s">
        <v>29</v>
      </c>
      <c r="B662" s="67">
        <v>298</v>
      </c>
      <c r="C662" s="60">
        <v>104</v>
      </c>
      <c r="D662" s="11">
        <v>12</v>
      </c>
      <c r="E662" s="12" t="s">
        <v>3</v>
      </c>
      <c r="F662" s="11" t="s">
        <v>2</v>
      </c>
      <c r="G662" s="68">
        <v>78793</v>
      </c>
      <c r="H662" s="10">
        <v>500</v>
      </c>
      <c r="I662" s="14">
        <f>I663</f>
        <v>875</v>
      </c>
      <c r="J662" s="14">
        <f t="shared" si="478"/>
        <v>875</v>
      </c>
      <c r="K662" s="14">
        <f t="shared" si="478"/>
        <v>875</v>
      </c>
      <c r="L662" s="14"/>
      <c r="M662" s="14"/>
      <c r="N662" s="14"/>
      <c r="O662" s="14">
        <f t="shared" si="474"/>
        <v>875</v>
      </c>
      <c r="P662" s="14">
        <f t="shared" si="475"/>
        <v>875</v>
      </c>
      <c r="Q662" s="14">
        <f t="shared" si="476"/>
        <v>875</v>
      </c>
    </row>
    <row r="663" spans="1:17" x14ac:dyDescent="0.2">
      <c r="A663" s="65" t="s">
        <v>135</v>
      </c>
      <c r="B663" s="67">
        <v>298</v>
      </c>
      <c r="C663" s="60">
        <v>104</v>
      </c>
      <c r="D663" s="11">
        <v>12</v>
      </c>
      <c r="E663" s="12" t="s">
        <v>3</v>
      </c>
      <c r="F663" s="11" t="s">
        <v>2</v>
      </c>
      <c r="G663" s="68">
        <v>78793</v>
      </c>
      <c r="H663" s="10">
        <v>530</v>
      </c>
      <c r="I663" s="14">
        <v>875</v>
      </c>
      <c r="J663" s="14">
        <v>875</v>
      </c>
      <c r="K663" s="14">
        <v>875</v>
      </c>
      <c r="L663" s="14"/>
      <c r="M663" s="14"/>
      <c r="N663" s="14"/>
      <c r="O663" s="14">
        <f t="shared" si="474"/>
        <v>875</v>
      </c>
      <c r="P663" s="14">
        <f t="shared" si="475"/>
        <v>875</v>
      </c>
      <c r="Q663" s="14">
        <f t="shared" si="476"/>
        <v>875</v>
      </c>
    </row>
    <row r="664" spans="1:17" x14ac:dyDescent="0.2">
      <c r="A664" s="65" t="s">
        <v>88</v>
      </c>
      <c r="B664" s="67">
        <v>298</v>
      </c>
      <c r="C664" s="60">
        <v>105</v>
      </c>
      <c r="D664" s="11" t="s">
        <v>7</v>
      </c>
      <c r="E664" s="12" t="s">
        <v>7</v>
      </c>
      <c r="F664" s="11" t="s">
        <v>7</v>
      </c>
      <c r="G664" s="68" t="s">
        <v>7</v>
      </c>
      <c r="H664" s="10" t="s">
        <v>7</v>
      </c>
      <c r="I664" s="14">
        <f>I665</f>
        <v>9.7042199999999994</v>
      </c>
      <c r="J664" s="14">
        <f t="shared" ref="J664:K664" si="479">J665</f>
        <v>105.92458000000001</v>
      </c>
      <c r="K664" s="14">
        <f t="shared" si="479"/>
        <v>4.0055500000000004</v>
      </c>
      <c r="L664" s="14"/>
      <c r="M664" s="14"/>
      <c r="N664" s="14"/>
      <c r="O664" s="14">
        <f t="shared" si="474"/>
        <v>9.7042199999999994</v>
      </c>
      <c r="P664" s="14">
        <f t="shared" si="475"/>
        <v>105.92458000000001</v>
      </c>
      <c r="Q664" s="14">
        <f t="shared" si="476"/>
        <v>4.0055500000000004</v>
      </c>
    </row>
    <row r="665" spans="1:17" ht="54.6" customHeight="1" x14ac:dyDescent="0.2">
      <c r="A665" s="86" t="s">
        <v>275</v>
      </c>
      <c r="B665" s="67">
        <v>298</v>
      </c>
      <c r="C665" s="60">
        <v>105</v>
      </c>
      <c r="D665" s="11">
        <v>11</v>
      </c>
      <c r="E665" s="12">
        <v>0</v>
      </c>
      <c r="F665" s="11" t="s">
        <v>2</v>
      </c>
      <c r="G665" s="68" t="s">
        <v>9</v>
      </c>
      <c r="H665" s="10"/>
      <c r="I665" s="14">
        <f>I666</f>
        <v>9.7042199999999994</v>
      </c>
      <c r="J665" s="14">
        <f t="shared" ref="J665:K665" si="480">J666</f>
        <v>105.92458000000001</v>
      </c>
      <c r="K665" s="14">
        <f t="shared" si="480"/>
        <v>4.0055500000000004</v>
      </c>
      <c r="L665" s="14"/>
      <c r="M665" s="14"/>
      <c r="N665" s="14"/>
      <c r="O665" s="14">
        <f t="shared" si="474"/>
        <v>9.7042199999999994</v>
      </c>
      <c r="P665" s="14">
        <f t="shared" si="475"/>
        <v>105.92458000000001</v>
      </c>
      <c r="Q665" s="14">
        <f t="shared" si="476"/>
        <v>4.0055500000000004</v>
      </c>
    </row>
    <row r="666" spans="1:17" ht="23.1" customHeight="1" x14ac:dyDescent="0.2">
      <c r="A666" s="86" t="s">
        <v>298</v>
      </c>
      <c r="B666" s="67">
        <v>298</v>
      </c>
      <c r="C666" s="60">
        <v>105</v>
      </c>
      <c r="D666" s="11">
        <v>11</v>
      </c>
      <c r="E666" s="12">
        <v>2</v>
      </c>
      <c r="F666" s="11" t="s">
        <v>2</v>
      </c>
      <c r="G666" s="68" t="s">
        <v>9</v>
      </c>
      <c r="H666" s="10" t="s">
        <v>7</v>
      </c>
      <c r="I666" s="14">
        <f>I667</f>
        <v>9.7042199999999994</v>
      </c>
      <c r="J666" s="14">
        <f t="shared" ref="J666:K666" si="481">J667</f>
        <v>105.92458000000001</v>
      </c>
      <c r="K666" s="14">
        <f t="shared" si="481"/>
        <v>4.0055500000000004</v>
      </c>
      <c r="L666" s="14"/>
      <c r="M666" s="14"/>
      <c r="N666" s="14"/>
      <c r="O666" s="14">
        <f t="shared" si="474"/>
        <v>9.7042199999999994</v>
      </c>
      <c r="P666" s="14">
        <f t="shared" si="475"/>
        <v>105.92458000000001</v>
      </c>
      <c r="Q666" s="14">
        <f t="shared" si="476"/>
        <v>4.0055500000000004</v>
      </c>
    </row>
    <row r="667" spans="1:17" ht="41.1" customHeight="1" x14ac:dyDescent="0.2">
      <c r="A667" s="65" t="s">
        <v>87</v>
      </c>
      <c r="B667" s="67">
        <v>298</v>
      </c>
      <c r="C667" s="60">
        <v>105</v>
      </c>
      <c r="D667" s="11">
        <v>11</v>
      </c>
      <c r="E667" s="12">
        <v>2</v>
      </c>
      <c r="F667" s="11" t="s">
        <v>2</v>
      </c>
      <c r="G667" s="68" t="s">
        <v>86</v>
      </c>
      <c r="H667" s="10" t="s">
        <v>7</v>
      </c>
      <c r="I667" s="14">
        <f>I668</f>
        <v>9.7042199999999994</v>
      </c>
      <c r="J667" s="14">
        <f t="shared" ref="J667:K667" si="482">J668</f>
        <v>105.92458000000001</v>
      </c>
      <c r="K667" s="14">
        <f t="shared" si="482"/>
        <v>4.0055500000000004</v>
      </c>
      <c r="L667" s="14"/>
      <c r="M667" s="14"/>
      <c r="N667" s="14"/>
      <c r="O667" s="14">
        <f t="shared" si="474"/>
        <v>9.7042199999999994</v>
      </c>
      <c r="P667" s="14">
        <f t="shared" si="475"/>
        <v>105.92458000000001</v>
      </c>
      <c r="Q667" s="14">
        <f t="shared" si="476"/>
        <v>4.0055500000000004</v>
      </c>
    </row>
    <row r="668" spans="1:17" ht="28.5" customHeight="1" x14ac:dyDescent="0.2">
      <c r="A668" s="65" t="s">
        <v>14</v>
      </c>
      <c r="B668" s="67">
        <v>298</v>
      </c>
      <c r="C668" s="60">
        <v>105</v>
      </c>
      <c r="D668" s="11">
        <v>11</v>
      </c>
      <c r="E668" s="12">
        <v>2</v>
      </c>
      <c r="F668" s="11" t="s">
        <v>2</v>
      </c>
      <c r="G668" s="68" t="s">
        <v>86</v>
      </c>
      <c r="H668" s="10">
        <v>200</v>
      </c>
      <c r="I668" s="14">
        <f>I669</f>
        <v>9.7042199999999994</v>
      </c>
      <c r="J668" s="14">
        <f t="shared" ref="J668:K668" si="483">J669</f>
        <v>105.92458000000001</v>
      </c>
      <c r="K668" s="14">
        <f t="shared" si="483"/>
        <v>4.0055500000000004</v>
      </c>
      <c r="L668" s="14"/>
      <c r="M668" s="14"/>
      <c r="N668" s="14"/>
      <c r="O668" s="14">
        <f t="shared" si="474"/>
        <v>9.7042199999999994</v>
      </c>
      <c r="P668" s="14">
        <f t="shared" si="475"/>
        <v>105.92458000000001</v>
      </c>
      <c r="Q668" s="14">
        <f t="shared" si="476"/>
        <v>4.0055500000000004</v>
      </c>
    </row>
    <row r="669" spans="1:17" ht="26.65" customHeight="1" x14ac:dyDescent="0.2">
      <c r="A669" s="65" t="s">
        <v>13</v>
      </c>
      <c r="B669" s="67">
        <v>298</v>
      </c>
      <c r="C669" s="60">
        <v>105</v>
      </c>
      <c r="D669" s="11">
        <v>11</v>
      </c>
      <c r="E669" s="12">
        <v>2</v>
      </c>
      <c r="F669" s="11" t="s">
        <v>2</v>
      </c>
      <c r="G669" s="68" t="s">
        <v>86</v>
      </c>
      <c r="H669" s="10">
        <v>240</v>
      </c>
      <c r="I669" s="14">
        <v>9.7042199999999994</v>
      </c>
      <c r="J669" s="14">
        <v>105.92458000000001</v>
      </c>
      <c r="K669" s="14">
        <v>4.0055500000000004</v>
      </c>
      <c r="L669" s="14"/>
      <c r="M669" s="14"/>
      <c r="N669" s="14"/>
      <c r="O669" s="14">
        <f t="shared" si="474"/>
        <v>9.7042199999999994</v>
      </c>
      <c r="P669" s="14">
        <f t="shared" si="475"/>
        <v>105.92458000000001</v>
      </c>
      <c r="Q669" s="14">
        <f t="shared" si="476"/>
        <v>4.0055500000000004</v>
      </c>
    </row>
    <row r="670" spans="1:17" ht="26.65" customHeight="1" x14ac:dyDescent="0.2">
      <c r="A670" s="65" t="s">
        <v>354</v>
      </c>
      <c r="B670" s="67">
        <v>298</v>
      </c>
      <c r="C670" s="60">
        <v>107</v>
      </c>
      <c r="D670" s="11"/>
      <c r="E670" s="12"/>
      <c r="F670" s="11"/>
      <c r="G670" s="68"/>
      <c r="H670" s="10"/>
      <c r="I670" s="14">
        <f>I671</f>
        <v>0</v>
      </c>
      <c r="J670" s="14">
        <f t="shared" ref="J670:K673" si="484">J671</f>
        <v>0</v>
      </c>
      <c r="K670" s="14">
        <f t="shared" si="484"/>
        <v>1931.2</v>
      </c>
      <c r="L670" s="14"/>
      <c r="M670" s="14"/>
      <c r="N670" s="14"/>
      <c r="O670" s="14">
        <f t="shared" si="474"/>
        <v>0</v>
      </c>
      <c r="P670" s="14">
        <f t="shared" si="475"/>
        <v>0</v>
      </c>
      <c r="Q670" s="14">
        <f t="shared" si="476"/>
        <v>1931.2</v>
      </c>
    </row>
    <row r="671" spans="1:17" ht="41.25" customHeight="1" x14ac:dyDescent="0.2">
      <c r="A671" s="65" t="s">
        <v>351</v>
      </c>
      <c r="B671" s="67">
        <v>298</v>
      </c>
      <c r="C671" s="60">
        <v>107</v>
      </c>
      <c r="D671" s="11">
        <v>54</v>
      </c>
      <c r="E671" s="12">
        <v>0</v>
      </c>
      <c r="F671" s="11">
        <v>0</v>
      </c>
      <c r="G671" s="68">
        <v>0</v>
      </c>
      <c r="H671" s="10"/>
      <c r="I671" s="14">
        <f>I672</f>
        <v>0</v>
      </c>
      <c r="J671" s="14">
        <f t="shared" si="484"/>
        <v>0</v>
      </c>
      <c r="K671" s="14">
        <f t="shared" si="484"/>
        <v>1931.2</v>
      </c>
      <c r="L671" s="14"/>
      <c r="M671" s="14"/>
      <c r="N671" s="14"/>
      <c r="O671" s="14">
        <f t="shared" si="474"/>
        <v>0</v>
      </c>
      <c r="P671" s="14">
        <f t="shared" si="475"/>
        <v>0</v>
      </c>
      <c r="Q671" s="14">
        <f t="shared" si="476"/>
        <v>1931.2</v>
      </c>
    </row>
    <row r="672" spans="1:17" ht="26.65" customHeight="1" x14ac:dyDescent="0.2">
      <c r="A672" s="65" t="s">
        <v>352</v>
      </c>
      <c r="B672" s="67">
        <v>298</v>
      </c>
      <c r="C672" s="60">
        <v>107</v>
      </c>
      <c r="D672" s="11">
        <v>54</v>
      </c>
      <c r="E672" s="12">
        <v>0</v>
      </c>
      <c r="F672" s="11">
        <v>0</v>
      </c>
      <c r="G672" s="68">
        <v>81110</v>
      </c>
      <c r="H672" s="10"/>
      <c r="I672" s="14">
        <f>I673</f>
        <v>0</v>
      </c>
      <c r="J672" s="14">
        <f t="shared" si="484"/>
        <v>0</v>
      </c>
      <c r="K672" s="14">
        <f t="shared" si="484"/>
        <v>1931.2</v>
      </c>
      <c r="L672" s="14"/>
      <c r="M672" s="14"/>
      <c r="N672" s="14"/>
      <c r="O672" s="14">
        <f t="shared" si="474"/>
        <v>0</v>
      </c>
      <c r="P672" s="14">
        <f t="shared" si="475"/>
        <v>0</v>
      </c>
      <c r="Q672" s="14">
        <f t="shared" si="476"/>
        <v>1931.2</v>
      </c>
    </row>
    <row r="673" spans="1:17" ht="13.9" customHeight="1" x14ac:dyDescent="0.2">
      <c r="A673" s="65" t="s">
        <v>71</v>
      </c>
      <c r="B673" s="67">
        <v>298</v>
      </c>
      <c r="C673" s="60">
        <v>107</v>
      </c>
      <c r="D673" s="11">
        <v>54</v>
      </c>
      <c r="E673" s="12">
        <v>0</v>
      </c>
      <c r="F673" s="11">
        <v>0</v>
      </c>
      <c r="G673" s="68">
        <v>81110</v>
      </c>
      <c r="H673" s="10">
        <v>800</v>
      </c>
      <c r="I673" s="14">
        <f>I674</f>
        <v>0</v>
      </c>
      <c r="J673" s="14">
        <f t="shared" si="484"/>
        <v>0</v>
      </c>
      <c r="K673" s="14">
        <f t="shared" si="484"/>
        <v>1931.2</v>
      </c>
      <c r="L673" s="14"/>
      <c r="M673" s="14"/>
      <c r="N673" s="14"/>
      <c r="O673" s="14">
        <f t="shared" si="474"/>
        <v>0</v>
      </c>
      <c r="P673" s="14">
        <f t="shared" si="475"/>
        <v>0</v>
      </c>
      <c r="Q673" s="14">
        <f t="shared" si="476"/>
        <v>1931.2</v>
      </c>
    </row>
    <row r="674" spans="1:17" ht="17.45" customHeight="1" x14ac:dyDescent="0.2">
      <c r="A674" s="65" t="s">
        <v>353</v>
      </c>
      <c r="B674" s="67">
        <v>298</v>
      </c>
      <c r="C674" s="60">
        <v>107</v>
      </c>
      <c r="D674" s="11">
        <v>54</v>
      </c>
      <c r="E674" s="12">
        <v>0</v>
      </c>
      <c r="F674" s="11">
        <v>0</v>
      </c>
      <c r="G674" s="68">
        <v>81110</v>
      </c>
      <c r="H674" s="10">
        <v>880</v>
      </c>
      <c r="I674" s="14">
        <v>0</v>
      </c>
      <c r="J674" s="14">
        <v>0</v>
      </c>
      <c r="K674" s="14">
        <v>1931.2</v>
      </c>
      <c r="L674" s="14"/>
      <c r="M674" s="14"/>
      <c r="N674" s="14"/>
      <c r="O674" s="14">
        <f t="shared" si="474"/>
        <v>0</v>
      </c>
      <c r="P674" s="14">
        <f t="shared" si="475"/>
        <v>0</v>
      </c>
      <c r="Q674" s="14">
        <f t="shared" si="476"/>
        <v>1931.2</v>
      </c>
    </row>
    <row r="675" spans="1:17" x14ac:dyDescent="0.2">
      <c r="A675" s="65" t="s">
        <v>85</v>
      </c>
      <c r="B675" s="67">
        <v>298</v>
      </c>
      <c r="C675" s="60">
        <v>113</v>
      </c>
      <c r="D675" s="11" t="s">
        <v>7</v>
      </c>
      <c r="E675" s="12" t="s">
        <v>7</v>
      </c>
      <c r="F675" s="11" t="s">
        <v>7</v>
      </c>
      <c r="G675" s="68" t="s">
        <v>7</v>
      </c>
      <c r="H675" s="10" t="s">
        <v>7</v>
      </c>
      <c r="I675" s="14">
        <f>I680+I676</f>
        <v>2408.1347599999999</v>
      </c>
      <c r="J675" s="14">
        <f t="shared" ref="J675:K675" si="485">J680+J676</f>
        <v>1838.9102400000002</v>
      </c>
      <c r="K675" s="14">
        <f t="shared" si="485"/>
        <v>1838.9102400000002</v>
      </c>
      <c r="L675" s="14">
        <f>L676+L680</f>
        <v>447.65012000000002</v>
      </c>
      <c r="M675" s="14"/>
      <c r="N675" s="14"/>
      <c r="O675" s="14">
        <f t="shared" si="474"/>
        <v>2855.7848800000002</v>
      </c>
      <c r="P675" s="14">
        <f t="shared" si="475"/>
        <v>1838.9102400000002</v>
      </c>
      <c r="Q675" s="14">
        <f t="shared" si="476"/>
        <v>1838.9102400000002</v>
      </c>
    </row>
    <row r="676" spans="1:17" ht="45" x14ac:dyDescent="0.2">
      <c r="A676" s="86" t="s">
        <v>284</v>
      </c>
      <c r="B676" s="67">
        <v>298</v>
      </c>
      <c r="C676" s="60">
        <v>113</v>
      </c>
      <c r="D676" s="11">
        <v>8</v>
      </c>
      <c r="E676" s="12">
        <v>0</v>
      </c>
      <c r="F676" s="11">
        <v>0</v>
      </c>
      <c r="G676" s="68">
        <v>0</v>
      </c>
      <c r="H676" s="10"/>
      <c r="I676" s="14">
        <f>I677</f>
        <v>10</v>
      </c>
      <c r="J676" s="14">
        <f t="shared" ref="J676:K676" si="486">J677</f>
        <v>10</v>
      </c>
      <c r="K676" s="14">
        <f t="shared" si="486"/>
        <v>10</v>
      </c>
      <c r="L676" s="14"/>
      <c r="M676" s="14"/>
      <c r="N676" s="14"/>
      <c r="O676" s="14">
        <f t="shared" si="474"/>
        <v>10</v>
      </c>
      <c r="P676" s="14">
        <f t="shared" si="475"/>
        <v>10</v>
      </c>
      <c r="Q676" s="14">
        <f t="shared" si="476"/>
        <v>10</v>
      </c>
    </row>
    <row r="677" spans="1:17" ht="22.5" x14ac:dyDescent="0.2">
      <c r="A677" s="65" t="s">
        <v>290</v>
      </c>
      <c r="B677" s="67">
        <v>298</v>
      </c>
      <c r="C677" s="60">
        <v>113</v>
      </c>
      <c r="D677" s="11">
        <v>8</v>
      </c>
      <c r="E677" s="12" t="s">
        <v>3</v>
      </c>
      <c r="F677" s="11" t="s">
        <v>2</v>
      </c>
      <c r="G677" s="68">
        <v>80410</v>
      </c>
      <c r="H677" s="6"/>
      <c r="I677" s="14">
        <f>I678</f>
        <v>10</v>
      </c>
      <c r="J677" s="14">
        <f t="shared" ref="J677:K678" si="487">J678</f>
        <v>10</v>
      </c>
      <c r="K677" s="14">
        <f t="shared" si="487"/>
        <v>10</v>
      </c>
      <c r="L677" s="14"/>
      <c r="M677" s="14"/>
      <c r="N677" s="14"/>
      <c r="O677" s="14">
        <f t="shared" si="474"/>
        <v>10</v>
      </c>
      <c r="P677" s="14">
        <f t="shared" si="475"/>
        <v>10</v>
      </c>
      <c r="Q677" s="14">
        <f t="shared" si="476"/>
        <v>10</v>
      </c>
    </row>
    <row r="678" spans="1:17" ht="22.5" x14ac:dyDescent="0.2">
      <c r="A678" s="65" t="s">
        <v>14</v>
      </c>
      <c r="B678" s="67">
        <v>298</v>
      </c>
      <c r="C678" s="60">
        <v>113</v>
      </c>
      <c r="D678" s="11">
        <v>8</v>
      </c>
      <c r="E678" s="12" t="s">
        <v>3</v>
      </c>
      <c r="F678" s="11" t="s">
        <v>2</v>
      </c>
      <c r="G678" s="68">
        <v>80410</v>
      </c>
      <c r="H678" s="10">
        <v>200</v>
      </c>
      <c r="I678" s="14">
        <f>I679</f>
        <v>10</v>
      </c>
      <c r="J678" s="14">
        <f t="shared" si="487"/>
        <v>10</v>
      </c>
      <c r="K678" s="14">
        <f t="shared" si="487"/>
        <v>10</v>
      </c>
      <c r="L678" s="14"/>
      <c r="M678" s="14"/>
      <c r="N678" s="14"/>
      <c r="O678" s="14">
        <f t="shared" si="474"/>
        <v>10</v>
      </c>
      <c r="P678" s="14">
        <f t="shared" si="475"/>
        <v>10</v>
      </c>
      <c r="Q678" s="14">
        <f t="shared" si="476"/>
        <v>10</v>
      </c>
    </row>
    <row r="679" spans="1:17" ht="22.5" x14ac:dyDescent="0.2">
      <c r="A679" s="65" t="s">
        <v>13</v>
      </c>
      <c r="B679" s="67">
        <v>298</v>
      </c>
      <c r="C679" s="60">
        <v>113</v>
      </c>
      <c r="D679" s="11">
        <v>8</v>
      </c>
      <c r="E679" s="12" t="s">
        <v>3</v>
      </c>
      <c r="F679" s="11" t="s">
        <v>2</v>
      </c>
      <c r="G679" s="68">
        <v>80410</v>
      </c>
      <c r="H679" s="10">
        <v>240</v>
      </c>
      <c r="I679" s="14">
        <v>10</v>
      </c>
      <c r="J679" s="14">
        <v>10</v>
      </c>
      <c r="K679" s="14">
        <v>10</v>
      </c>
      <c r="L679" s="14"/>
      <c r="M679" s="14"/>
      <c r="N679" s="14"/>
      <c r="O679" s="14">
        <f t="shared" si="474"/>
        <v>10</v>
      </c>
      <c r="P679" s="14">
        <f t="shared" si="475"/>
        <v>10</v>
      </c>
      <c r="Q679" s="14">
        <f t="shared" si="476"/>
        <v>10</v>
      </c>
    </row>
    <row r="680" spans="1:17" ht="55.5" customHeight="1" x14ac:dyDescent="0.2">
      <c r="A680" s="86" t="s">
        <v>275</v>
      </c>
      <c r="B680" s="67">
        <v>298</v>
      </c>
      <c r="C680" s="60">
        <v>113</v>
      </c>
      <c r="D680" s="11">
        <v>11</v>
      </c>
      <c r="E680" s="12" t="s">
        <v>3</v>
      </c>
      <c r="F680" s="11" t="s">
        <v>2</v>
      </c>
      <c r="G680" s="68" t="s">
        <v>9</v>
      </c>
      <c r="H680" s="10" t="s">
        <v>7</v>
      </c>
      <c r="I680" s="14">
        <f>I698+I702+I685+I689+I681</f>
        <v>2398.1347599999999</v>
      </c>
      <c r="J680" s="14">
        <f>J698+J702+J685+J689+J681</f>
        <v>1828.9102400000002</v>
      </c>
      <c r="K680" s="14">
        <f>K698+K702+K685+K689+K681</f>
        <v>1828.9102400000002</v>
      </c>
      <c r="L680" s="14">
        <f>L681+L685+L689</f>
        <v>447.65012000000002</v>
      </c>
      <c r="M680" s="14"/>
      <c r="N680" s="14"/>
      <c r="O680" s="14">
        <f t="shared" si="474"/>
        <v>2845.7848800000002</v>
      </c>
      <c r="P680" s="14">
        <f t="shared" si="475"/>
        <v>1828.9102400000002</v>
      </c>
      <c r="Q680" s="14">
        <f t="shared" si="476"/>
        <v>1828.9102400000002</v>
      </c>
    </row>
    <row r="681" spans="1:17" ht="29.65" customHeight="1" x14ac:dyDescent="0.2">
      <c r="A681" s="86" t="s">
        <v>297</v>
      </c>
      <c r="B681" s="67">
        <v>298</v>
      </c>
      <c r="C681" s="60">
        <v>113</v>
      </c>
      <c r="D681" s="11">
        <v>11</v>
      </c>
      <c r="E681" s="12">
        <v>1</v>
      </c>
      <c r="F681" s="11">
        <v>0</v>
      </c>
      <c r="G681" s="68">
        <v>0</v>
      </c>
      <c r="H681" s="10"/>
      <c r="I681" s="14">
        <f>I682</f>
        <v>1462.7</v>
      </c>
      <c r="J681" s="14">
        <f t="shared" ref="J681:K681" si="488">J682</f>
        <v>1462.7</v>
      </c>
      <c r="K681" s="14">
        <f t="shared" si="488"/>
        <v>1462.7</v>
      </c>
      <c r="L681" s="14">
        <f>L682</f>
        <v>151.4</v>
      </c>
      <c r="M681" s="14"/>
      <c r="N681" s="14"/>
      <c r="O681" s="14">
        <f t="shared" si="474"/>
        <v>1614.1000000000001</v>
      </c>
      <c r="P681" s="14">
        <f t="shared" si="475"/>
        <v>1462.7</v>
      </c>
      <c r="Q681" s="14">
        <f t="shared" si="476"/>
        <v>1462.7</v>
      </c>
    </row>
    <row r="682" spans="1:17" ht="22.5" x14ac:dyDescent="0.2">
      <c r="A682" s="65" t="s">
        <v>80</v>
      </c>
      <c r="B682" s="67">
        <v>298</v>
      </c>
      <c r="C682" s="60">
        <v>113</v>
      </c>
      <c r="D682" s="11">
        <v>11</v>
      </c>
      <c r="E682" s="12">
        <v>1</v>
      </c>
      <c r="F682" s="11" t="s">
        <v>2</v>
      </c>
      <c r="G682" s="68" t="s">
        <v>79</v>
      </c>
      <c r="H682" s="10" t="s">
        <v>7</v>
      </c>
      <c r="I682" s="14">
        <f>I683</f>
        <v>1462.7</v>
      </c>
      <c r="J682" s="14">
        <f t="shared" ref="J682:K683" si="489">J683</f>
        <v>1462.7</v>
      </c>
      <c r="K682" s="14">
        <f t="shared" si="489"/>
        <v>1462.7</v>
      </c>
      <c r="L682" s="14">
        <f>L683</f>
        <v>151.4</v>
      </c>
      <c r="M682" s="14"/>
      <c r="N682" s="14"/>
      <c r="O682" s="14">
        <f t="shared" si="474"/>
        <v>1614.1000000000001</v>
      </c>
      <c r="P682" s="14">
        <f t="shared" si="475"/>
        <v>1462.7</v>
      </c>
      <c r="Q682" s="14">
        <f t="shared" si="476"/>
        <v>1462.7</v>
      </c>
    </row>
    <row r="683" spans="1:17" ht="22.5" x14ac:dyDescent="0.2">
      <c r="A683" s="65" t="s">
        <v>14</v>
      </c>
      <c r="B683" s="67">
        <v>298</v>
      </c>
      <c r="C683" s="60">
        <v>113</v>
      </c>
      <c r="D683" s="11">
        <v>11</v>
      </c>
      <c r="E683" s="12">
        <v>1</v>
      </c>
      <c r="F683" s="11" t="s">
        <v>2</v>
      </c>
      <c r="G683" s="68" t="s">
        <v>79</v>
      </c>
      <c r="H683" s="10">
        <v>200</v>
      </c>
      <c r="I683" s="14">
        <f>I684</f>
        <v>1462.7</v>
      </c>
      <c r="J683" s="14">
        <f t="shared" si="489"/>
        <v>1462.7</v>
      </c>
      <c r="K683" s="14">
        <f t="shared" si="489"/>
        <v>1462.7</v>
      </c>
      <c r="L683" s="14">
        <f>L684</f>
        <v>151.4</v>
      </c>
      <c r="M683" s="14"/>
      <c r="N683" s="14"/>
      <c r="O683" s="14">
        <f t="shared" si="474"/>
        <v>1614.1000000000001</v>
      </c>
      <c r="P683" s="14">
        <f t="shared" si="475"/>
        <v>1462.7</v>
      </c>
      <c r="Q683" s="14">
        <f t="shared" si="476"/>
        <v>1462.7</v>
      </c>
    </row>
    <row r="684" spans="1:17" ht="22.5" x14ac:dyDescent="0.2">
      <c r="A684" s="65" t="s">
        <v>13</v>
      </c>
      <c r="B684" s="67">
        <v>298</v>
      </c>
      <c r="C684" s="60">
        <v>113</v>
      </c>
      <c r="D684" s="11">
        <v>11</v>
      </c>
      <c r="E684" s="12">
        <v>1</v>
      </c>
      <c r="F684" s="11" t="s">
        <v>2</v>
      </c>
      <c r="G684" s="68" t="s">
        <v>79</v>
      </c>
      <c r="H684" s="10">
        <v>240</v>
      </c>
      <c r="I684" s="14">
        <v>1462.7</v>
      </c>
      <c r="J684" s="14">
        <v>1462.7</v>
      </c>
      <c r="K684" s="14">
        <v>1462.7</v>
      </c>
      <c r="L684" s="14">
        <v>151.4</v>
      </c>
      <c r="M684" s="14"/>
      <c r="N684" s="14"/>
      <c r="O684" s="14">
        <f t="shared" si="474"/>
        <v>1614.1000000000001</v>
      </c>
      <c r="P684" s="14">
        <f t="shared" si="475"/>
        <v>1462.7</v>
      </c>
      <c r="Q684" s="14">
        <f t="shared" si="476"/>
        <v>1462.7</v>
      </c>
    </row>
    <row r="685" spans="1:17" ht="22.5" x14ac:dyDescent="0.2">
      <c r="A685" s="86" t="s">
        <v>298</v>
      </c>
      <c r="B685" s="67">
        <v>298</v>
      </c>
      <c r="C685" s="60">
        <v>113</v>
      </c>
      <c r="D685" s="11">
        <v>11</v>
      </c>
      <c r="E685" s="12">
        <v>2</v>
      </c>
      <c r="F685" s="11" t="s">
        <v>2</v>
      </c>
      <c r="G685" s="68">
        <v>0</v>
      </c>
      <c r="H685" s="10"/>
      <c r="I685" s="14">
        <f>I686</f>
        <v>65</v>
      </c>
      <c r="J685" s="14">
        <f t="shared" ref="J685:K685" si="490">J686</f>
        <v>65</v>
      </c>
      <c r="K685" s="14">
        <f t="shared" si="490"/>
        <v>65</v>
      </c>
      <c r="L685" s="14"/>
      <c r="M685" s="14"/>
      <c r="N685" s="14"/>
      <c r="O685" s="14">
        <f t="shared" si="474"/>
        <v>65</v>
      </c>
      <c r="P685" s="14">
        <f t="shared" si="475"/>
        <v>65</v>
      </c>
      <c r="Q685" s="14">
        <f t="shared" si="476"/>
        <v>65</v>
      </c>
    </row>
    <row r="686" spans="1:17" ht="22.5" x14ac:dyDescent="0.2">
      <c r="A686" s="65" t="s">
        <v>84</v>
      </c>
      <c r="B686" s="67">
        <v>298</v>
      </c>
      <c r="C686" s="60">
        <v>113</v>
      </c>
      <c r="D686" s="11">
        <v>11</v>
      </c>
      <c r="E686" s="12">
        <v>2</v>
      </c>
      <c r="F686" s="11" t="s">
        <v>2</v>
      </c>
      <c r="G686" s="68" t="s">
        <v>83</v>
      </c>
      <c r="H686" s="10" t="s">
        <v>7</v>
      </c>
      <c r="I686" s="14">
        <f t="shared" ref="I686:K687" si="491">I687</f>
        <v>65</v>
      </c>
      <c r="J686" s="14">
        <f t="shared" si="491"/>
        <v>65</v>
      </c>
      <c r="K686" s="14">
        <f t="shared" si="491"/>
        <v>65</v>
      </c>
      <c r="L686" s="14"/>
      <c r="M686" s="14"/>
      <c r="N686" s="14"/>
      <c r="O686" s="14">
        <f t="shared" si="474"/>
        <v>65</v>
      </c>
      <c r="P686" s="14">
        <f t="shared" si="475"/>
        <v>65</v>
      </c>
      <c r="Q686" s="14">
        <f t="shared" si="476"/>
        <v>65</v>
      </c>
    </row>
    <row r="687" spans="1:17" x14ac:dyDescent="0.2">
      <c r="A687" s="65" t="s">
        <v>71</v>
      </c>
      <c r="B687" s="67">
        <v>298</v>
      </c>
      <c r="C687" s="60">
        <v>113</v>
      </c>
      <c r="D687" s="11">
        <v>11</v>
      </c>
      <c r="E687" s="12">
        <v>2</v>
      </c>
      <c r="F687" s="11" t="s">
        <v>2</v>
      </c>
      <c r="G687" s="68" t="s">
        <v>83</v>
      </c>
      <c r="H687" s="10">
        <v>800</v>
      </c>
      <c r="I687" s="14">
        <f t="shared" si="491"/>
        <v>65</v>
      </c>
      <c r="J687" s="14">
        <f t="shared" si="491"/>
        <v>65</v>
      </c>
      <c r="K687" s="14">
        <f t="shared" si="491"/>
        <v>65</v>
      </c>
      <c r="L687" s="14"/>
      <c r="M687" s="14"/>
      <c r="N687" s="14"/>
      <c r="O687" s="14">
        <f t="shared" si="474"/>
        <v>65</v>
      </c>
      <c r="P687" s="14">
        <f t="shared" si="475"/>
        <v>65</v>
      </c>
      <c r="Q687" s="14">
        <f t="shared" si="476"/>
        <v>65</v>
      </c>
    </row>
    <row r="688" spans="1:17" x14ac:dyDescent="0.2">
      <c r="A688" s="65" t="s">
        <v>70</v>
      </c>
      <c r="B688" s="67">
        <v>298</v>
      </c>
      <c r="C688" s="60">
        <v>113</v>
      </c>
      <c r="D688" s="11">
        <v>11</v>
      </c>
      <c r="E688" s="12">
        <v>2</v>
      </c>
      <c r="F688" s="11" t="s">
        <v>2</v>
      </c>
      <c r="G688" s="68" t="s">
        <v>83</v>
      </c>
      <c r="H688" s="10">
        <v>850</v>
      </c>
      <c r="I688" s="14">
        <v>65</v>
      </c>
      <c r="J688" s="14">
        <v>65</v>
      </c>
      <c r="K688" s="14">
        <v>65</v>
      </c>
      <c r="L688" s="14"/>
      <c r="M688" s="14"/>
      <c r="N688" s="14"/>
      <c r="O688" s="14">
        <f t="shared" si="474"/>
        <v>65</v>
      </c>
      <c r="P688" s="14">
        <f t="shared" si="475"/>
        <v>65</v>
      </c>
      <c r="Q688" s="14">
        <f t="shared" si="476"/>
        <v>65</v>
      </c>
    </row>
    <row r="689" spans="1:17" ht="22.5" x14ac:dyDescent="0.2">
      <c r="A689" s="86" t="s">
        <v>299</v>
      </c>
      <c r="B689" s="67">
        <v>298</v>
      </c>
      <c r="C689" s="60">
        <v>113</v>
      </c>
      <c r="D689" s="11">
        <v>11</v>
      </c>
      <c r="E689" s="12">
        <v>3</v>
      </c>
      <c r="F689" s="11">
        <v>0</v>
      </c>
      <c r="G689" s="68">
        <v>0</v>
      </c>
      <c r="H689" s="10"/>
      <c r="I689" s="14">
        <f>I690+I695</f>
        <v>647.23476000000005</v>
      </c>
      <c r="J689" s="14">
        <f t="shared" ref="J689:K689" si="492">J690+J695</f>
        <v>78.010239999999996</v>
      </c>
      <c r="K689" s="14">
        <f t="shared" si="492"/>
        <v>78.010239999999996</v>
      </c>
      <c r="L689" s="14">
        <f>L695</f>
        <v>296.25011999999998</v>
      </c>
      <c r="M689" s="14"/>
      <c r="N689" s="14"/>
      <c r="O689" s="14">
        <f t="shared" si="474"/>
        <v>943.48487999999998</v>
      </c>
      <c r="P689" s="14">
        <f t="shared" si="475"/>
        <v>78.010239999999996</v>
      </c>
      <c r="Q689" s="14">
        <f t="shared" si="476"/>
        <v>78.010239999999996</v>
      </c>
    </row>
    <row r="690" spans="1:17" ht="27" customHeight="1" x14ac:dyDescent="0.2">
      <c r="A690" s="65" t="s">
        <v>255</v>
      </c>
      <c r="B690" s="67">
        <v>298</v>
      </c>
      <c r="C690" s="60">
        <v>113</v>
      </c>
      <c r="D690" s="11">
        <v>11</v>
      </c>
      <c r="E690" s="12">
        <v>3</v>
      </c>
      <c r="F690" s="11">
        <v>0</v>
      </c>
      <c r="G690" s="68">
        <v>80550</v>
      </c>
      <c r="H690" s="10"/>
      <c r="I690" s="14">
        <f>I691+I693</f>
        <v>72</v>
      </c>
      <c r="J690" s="14">
        <f t="shared" ref="J690:K690" si="493">J691+J693</f>
        <v>72</v>
      </c>
      <c r="K690" s="14">
        <f t="shared" si="493"/>
        <v>72</v>
      </c>
      <c r="L690" s="14"/>
      <c r="M690" s="14"/>
      <c r="N690" s="14"/>
      <c r="O690" s="14">
        <f t="shared" si="474"/>
        <v>72</v>
      </c>
      <c r="P690" s="14">
        <f t="shared" si="475"/>
        <v>72</v>
      </c>
      <c r="Q690" s="14">
        <f t="shared" si="476"/>
        <v>72</v>
      </c>
    </row>
    <row r="691" spans="1:17" ht="52.15" customHeight="1" x14ac:dyDescent="0.2">
      <c r="A691" s="65" t="s">
        <v>6</v>
      </c>
      <c r="B691" s="67">
        <v>298</v>
      </c>
      <c r="C691" s="60">
        <v>113</v>
      </c>
      <c r="D691" s="11">
        <v>11</v>
      </c>
      <c r="E691" s="12">
        <v>3</v>
      </c>
      <c r="F691" s="11">
        <v>0</v>
      </c>
      <c r="G691" s="68">
        <v>80550</v>
      </c>
      <c r="H691" s="71">
        <v>100</v>
      </c>
      <c r="I691" s="14">
        <f t="shared" ref="I691:K691" si="494">I692</f>
        <v>20</v>
      </c>
      <c r="J691" s="14">
        <f t="shared" si="494"/>
        <v>20</v>
      </c>
      <c r="K691" s="14">
        <f t="shared" si="494"/>
        <v>20</v>
      </c>
      <c r="L691" s="14"/>
      <c r="M691" s="14"/>
      <c r="N691" s="14"/>
      <c r="O691" s="14">
        <f t="shared" si="474"/>
        <v>20</v>
      </c>
      <c r="P691" s="14">
        <f t="shared" si="475"/>
        <v>20</v>
      </c>
      <c r="Q691" s="14">
        <f t="shared" si="476"/>
        <v>20</v>
      </c>
    </row>
    <row r="692" spans="1:17" ht="26.1" customHeight="1" x14ac:dyDescent="0.2">
      <c r="A692" s="65" t="s">
        <v>5</v>
      </c>
      <c r="B692" s="67">
        <v>298</v>
      </c>
      <c r="C692" s="60">
        <v>113</v>
      </c>
      <c r="D692" s="11">
        <v>11</v>
      </c>
      <c r="E692" s="12">
        <v>3</v>
      </c>
      <c r="F692" s="11">
        <v>0</v>
      </c>
      <c r="G692" s="68">
        <v>80550</v>
      </c>
      <c r="H692" s="71">
        <v>120</v>
      </c>
      <c r="I692" s="14">
        <v>20</v>
      </c>
      <c r="J692" s="14">
        <v>20</v>
      </c>
      <c r="K692" s="14">
        <v>20</v>
      </c>
      <c r="L692" s="14"/>
      <c r="M692" s="14"/>
      <c r="N692" s="14"/>
      <c r="O692" s="14">
        <f t="shared" si="474"/>
        <v>20</v>
      </c>
      <c r="P692" s="14">
        <f t="shared" si="475"/>
        <v>20</v>
      </c>
      <c r="Q692" s="14">
        <f t="shared" si="476"/>
        <v>20</v>
      </c>
    </row>
    <row r="693" spans="1:17" ht="26.1" customHeight="1" x14ac:dyDescent="0.2">
      <c r="A693" s="65" t="s">
        <v>14</v>
      </c>
      <c r="B693" s="67">
        <v>298</v>
      </c>
      <c r="C693" s="60">
        <v>113</v>
      </c>
      <c r="D693" s="11">
        <v>11</v>
      </c>
      <c r="E693" s="12">
        <v>3</v>
      </c>
      <c r="F693" s="11">
        <v>0</v>
      </c>
      <c r="G693" s="68">
        <v>80550</v>
      </c>
      <c r="H693" s="71">
        <v>200</v>
      </c>
      <c r="I693" s="14">
        <f>I694</f>
        <v>52</v>
      </c>
      <c r="J693" s="14">
        <f t="shared" ref="J693:K693" si="495">J694</f>
        <v>52</v>
      </c>
      <c r="K693" s="14">
        <f t="shared" si="495"/>
        <v>52</v>
      </c>
      <c r="L693" s="14"/>
      <c r="M693" s="14"/>
      <c r="N693" s="14"/>
      <c r="O693" s="14">
        <f t="shared" si="474"/>
        <v>52</v>
      </c>
      <c r="P693" s="14">
        <f t="shared" si="475"/>
        <v>52</v>
      </c>
      <c r="Q693" s="14">
        <f t="shared" si="476"/>
        <v>52</v>
      </c>
    </row>
    <row r="694" spans="1:17" ht="26.1" customHeight="1" x14ac:dyDescent="0.2">
      <c r="A694" s="65" t="s">
        <v>13</v>
      </c>
      <c r="B694" s="67">
        <v>298</v>
      </c>
      <c r="C694" s="60">
        <v>113</v>
      </c>
      <c r="D694" s="11">
        <v>11</v>
      </c>
      <c r="E694" s="12">
        <v>3</v>
      </c>
      <c r="F694" s="11">
        <v>0</v>
      </c>
      <c r="G694" s="68">
        <v>80550</v>
      </c>
      <c r="H694" s="71">
        <v>240</v>
      </c>
      <c r="I694" s="14">
        <v>52</v>
      </c>
      <c r="J694" s="14">
        <v>52</v>
      </c>
      <c r="K694" s="14">
        <v>52</v>
      </c>
      <c r="L694" s="14"/>
      <c r="M694" s="14"/>
      <c r="N694" s="14"/>
      <c r="O694" s="14">
        <f t="shared" si="474"/>
        <v>52</v>
      </c>
      <c r="P694" s="14">
        <f t="shared" si="475"/>
        <v>52</v>
      </c>
      <c r="Q694" s="14">
        <f t="shared" si="476"/>
        <v>52</v>
      </c>
    </row>
    <row r="695" spans="1:17" ht="27" customHeight="1" x14ac:dyDescent="0.2">
      <c r="A695" s="65" t="s">
        <v>235</v>
      </c>
      <c r="B695" s="67">
        <v>298</v>
      </c>
      <c r="C695" s="60">
        <v>113</v>
      </c>
      <c r="D695" s="11">
        <v>11</v>
      </c>
      <c r="E695" s="12">
        <v>3</v>
      </c>
      <c r="F695" s="11" t="s">
        <v>2</v>
      </c>
      <c r="G695" s="68" t="s">
        <v>78</v>
      </c>
      <c r="H695" s="71" t="s">
        <v>7</v>
      </c>
      <c r="I695" s="14">
        <f>I696</f>
        <v>575.23476000000005</v>
      </c>
      <c r="J695" s="14">
        <f t="shared" ref="J695:K695" si="496">J696</f>
        <v>6.0102399999999996</v>
      </c>
      <c r="K695" s="14">
        <f t="shared" si="496"/>
        <v>6.0102399999999996</v>
      </c>
      <c r="L695" s="14">
        <f>L696</f>
        <v>296.25011999999998</v>
      </c>
      <c r="M695" s="14"/>
      <c r="N695" s="14"/>
      <c r="O695" s="14">
        <f t="shared" si="474"/>
        <v>871.48487999999998</v>
      </c>
      <c r="P695" s="14">
        <f t="shared" si="475"/>
        <v>6.0102399999999996</v>
      </c>
      <c r="Q695" s="14">
        <f t="shared" si="476"/>
        <v>6.0102399999999996</v>
      </c>
    </row>
    <row r="696" spans="1:17" ht="25.15" customHeight="1" x14ac:dyDescent="0.2">
      <c r="A696" s="65" t="s">
        <v>14</v>
      </c>
      <c r="B696" s="67">
        <v>298</v>
      </c>
      <c r="C696" s="60">
        <v>113</v>
      </c>
      <c r="D696" s="11">
        <v>11</v>
      </c>
      <c r="E696" s="12">
        <v>3</v>
      </c>
      <c r="F696" s="11" t="s">
        <v>2</v>
      </c>
      <c r="G696" s="68" t="s">
        <v>78</v>
      </c>
      <c r="H696" s="10">
        <v>200</v>
      </c>
      <c r="I696" s="14">
        <f t="shared" ref="I696:K696" si="497">I697</f>
        <v>575.23476000000005</v>
      </c>
      <c r="J696" s="14">
        <f t="shared" si="497"/>
        <v>6.0102399999999996</v>
      </c>
      <c r="K696" s="14">
        <f t="shared" si="497"/>
        <v>6.0102399999999996</v>
      </c>
      <c r="L696" s="14">
        <f>L697</f>
        <v>296.25011999999998</v>
      </c>
      <c r="M696" s="14"/>
      <c r="N696" s="14"/>
      <c r="O696" s="14">
        <f t="shared" si="474"/>
        <v>871.48487999999998</v>
      </c>
      <c r="P696" s="14">
        <f t="shared" si="475"/>
        <v>6.0102399999999996</v>
      </c>
      <c r="Q696" s="14">
        <f t="shared" si="476"/>
        <v>6.0102399999999996</v>
      </c>
    </row>
    <row r="697" spans="1:17" ht="28.5" customHeight="1" x14ac:dyDescent="0.2">
      <c r="A697" s="65" t="s">
        <v>13</v>
      </c>
      <c r="B697" s="67">
        <v>298</v>
      </c>
      <c r="C697" s="60">
        <v>113</v>
      </c>
      <c r="D697" s="11">
        <v>11</v>
      </c>
      <c r="E697" s="12">
        <v>3</v>
      </c>
      <c r="F697" s="11" t="s">
        <v>2</v>
      </c>
      <c r="G697" s="68" t="s">
        <v>78</v>
      </c>
      <c r="H697" s="10">
        <v>240</v>
      </c>
      <c r="I697" s="14">
        <f>144+431.23476</f>
        <v>575.23476000000005</v>
      </c>
      <c r="J697" s="14">
        <v>6.0102399999999996</v>
      </c>
      <c r="K697" s="14">
        <v>6.0102399999999996</v>
      </c>
      <c r="L697" s="14">
        <v>296.25011999999998</v>
      </c>
      <c r="M697" s="14"/>
      <c r="N697" s="14"/>
      <c r="O697" s="14">
        <f t="shared" si="474"/>
        <v>871.48487999999998</v>
      </c>
      <c r="P697" s="14">
        <f t="shared" si="475"/>
        <v>6.0102399999999996</v>
      </c>
      <c r="Q697" s="14">
        <f t="shared" si="476"/>
        <v>6.0102399999999996</v>
      </c>
    </row>
    <row r="698" spans="1:17" ht="22.5" x14ac:dyDescent="0.2">
      <c r="A698" s="86" t="s">
        <v>279</v>
      </c>
      <c r="B698" s="67">
        <v>298</v>
      </c>
      <c r="C698" s="60">
        <v>113</v>
      </c>
      <c r="D698" s="11">
        <v>11</v>
      </c>
      <c r="E698" s="12">
        <v>4</v>
      </c>
      <c r="F698" s="11" t="s">
        <v>2</v>
      </c>
      <c r="G698" s="68" t="s">
        <v>9</v>
      </c>
      <c r="H698" s="10" t="s">
        <v>7</v>
      </c>
      <c r="I698" s="14">
        <f>I699</f>
        <v>100</v>
      </c>
      <c r="J698" s="14">
        <f t="shared" ref="J698:K698" si="498">J699</f>
        <v>100</v>
      </c>
      <c r="K698" s="14">
        <f t="shared" si="498"/>
        <v>100</v>
      </c>
      <c r="L698" s="14"/>
      <c r="M698" s="14"/>
      <c r="N698" s="14"/>
      <c r="O698" s="14">
        <f t="shared" si="474"/>
        <v>100</v>
      </c>
      <c r="P698" s="14">
        <f t="shared" si="475"/>
        <v>100</v>
      </c>
      <c r="Q698" s="14">
        <f t="shared" si="476"/>
        <v>100</v>
      </c>
    </row>
    <row r="699" spans="1:17" ht="24" customHeight="1" x14ac:dyDescent="0.2">
      <c r="A699" s="65" t="s">
        <v>236</v>
      </c>
      <c r="B699" s="67">
        <v>298</v>
      </c>
      <c r="C699" s="60">
        <v>113</v>
      </c>
      <c r="D699" s="11">
        <v>11</v>
      </c>
      <c r="E699" s="12">
        <v>4</v>
      </c>
      <c r="F699" s="11" t="s">
        <v>2</v>
      </c>
      <c r="G699" s="68">
        <v>78410</v>
      </c>
      <c r="H699" s="10" t="s">
        <v>7</v>
      </c>
      <c r="I699" s="14">
        <f>I700</f>
        <v>100</v>
      </c>
      <c r="J699" s="14">
        <f t="shared" ref="J699:K699" si="499">J700</f>
        <v>100</v>
      </c>
      <c r="K699" s="14">
        <f t="shared" si="499"/>
        <v>100</v>
      </c>
      <c r="L699" s="14"/>
      <c r="M699" s="14"/>
      <c r="N699" s="14"/>
      <c r="O699" s="14">
        <f t="shared" si="474"/>
        <v>100</v>
      </c>
      <c r="P699" s="14">
        <f t="shared" si="475"/>
        <v>100</v>
      </c>
      <c r="Q699" s="14">
        <f t="shared" si="476"/>
        <v>100</v>
      </c>
    </row>
    <row r="700" spans="1:17" ht="26.65" customHeight="1" x14ac:dyDescent="0.2">
      <c r="A700" s="65" t="s">
        <v>77</v>
      </c>
      <c r="B700" s="67">
        <v>298</v>
      </c>
      <c r="C700" s="60">
        <v>113</v>
      </c>
      <c r="D700" s="11">
        <v>11</v>
      </c>
      <c r="E700" s="12">
        <v>4</v>
      </c>
      <c r="F700" s="11" t="s">
        <v>2</v>
      </c>
      <c r="G700" s="68">
        <v>78410</v>
      </c>
      <c r="H700" s="10">
        <v>600</v>
      </c>
      <c r="I700" s="14">
        <f>I701</f>
        <v>100</v>
      </c>
      <c r="J700" s="14">
        <f t="shared" ref="J700:K700" si="500">J701</f>
        <v>100</v>
      </c>
      <c r="K700" s="14">
        <f t="shared" si="500"/>
        <v>100</v>
      </c>
      <c r="L700" s="14"/>
      <c r="M700" s="14"/>
      <c r="N700" s="14"/>
      <c r="O700" s="14">
        <f t="shared" si="474"/>
        <v>100</v>
      </c>
      <c r="P700" s="14">
        <f t="shared" si="475"/>
        <v>100</v>
      </c>
      <c r="Q700" s="14">
        <f t="shared" si="476"/>
        <v>100</v>
      </c>
    </row>
    <row r="701" spans="1:17" ht="56.25" x14ac:dyDescent="0.2">
      <c r="A701" s="65" t="s">
        <v>363</v>
      </c>
      <c r="B701" s="67">
        <v>298</v>
      </c>
      <c r="C701" s="60">
        <v>113</v>
      </c>
      <c r="D701" s="11">
        <v>11</v>
      </c>
      <c r="E701" s="12">
        <v>4</v>
      </c>
      <c r="F701" s="11" t="s">
        <v>2</v>
      </c>
      <c r="G701" s="68">
        <v>78410</v>
      </c>
      <c r="H701" s="10">
        <v>630</v>
      </c>
      <c r="I701" s="14">
        <v>100</v>
      </c>
      <c r="J701" s="14">
        <v>100</v>
      </c>
      <c r="K701" s="14">
        <v>100</v>
      </c>
      <c r="L701" s="14"/>
      <c r="M701" s="14"/>
      <c r="N701" s="14"/>
      <c r="O701" s="14">
        <f t="shared" si="474"/>
        <v>100</v>
      </c>
      <c r="P701" s="14">
        <f t="shared" si="475"/>
        <v>100</v>
      </c>
      <c r="Q701" s="14">
        <f t="shared" si="476"/>
        <v>100</v>
      </c>
    </row>
    <row r="702" spans="1:17" x14ac:dyDescent="0.2">
      <c r="A702" s="86" t="s">
        <v>300</v>
      </c>
      <c r="B702" s="67">
        <v>298</v>
      </c>
      <c r="C702" s="60">
        <v>113</v>
      </c>
      <c r="D702" s="11">
        <v>11</v>
      </c>
      <c r="E702" s="12">
        <v>5</v>
      </c>
      <c r="F702" s="11" t="s">
        <v>2</v>
      </c>
      <c r="G702" s="68" t="s">
        <v>9</v>
      </c>
      <c r="H702" s="10" t="s">
        <v>7</v>
      </c>
      <c r="I702" s="14">
        <f>I703</f>
        <v>123.2</v>
      </c>
      <c r="J702" s="14">
        <f t="shared" ref="J702:K702" si="501">J703</f>
        <v>123.2</v>
      </c>
      <c r="K702" s="14">
        <f t="shared" si="501"/>
        <v>123.2</v>
      </c>
      <c r="L702" s="14"/>
      <c r="M702" s="14"/>
      <c r="N702" s="14"/>
      <c r="O702" s="14">
        <f t="shared" si="474"/>
        <v>123.2</v>
      </c>
      <c r="P702" s="14">
        <f t="shared" si="475"/>
        <v>123.2</v>
      </c>
      <c r="Q702" s="14">
        <f t="shared" si="476"/>
        <v>123.2</v>
      </c>
    </row>
    <row r="703" spans="1:17" ht="20.65" customHeight="1" x14ac:dyDescent="0.2">
      <c r="A703" s="100" t="s">
        <v>256</v>
      </c>
      <c r="B703" s="67">
        <v>298</v>
      </c>
      <c r="C703" s="60">
        <v>113</v>
      </c>
      <c r="D703" s="11">
        <v>11</v>
      </c>
      <c r="E703" s="12">
        <v>5</v>
      </c>
      <c r="F703" s="11" t="s">
        <v>2</v>
      </c>
      <c r="G703" s="68" t="s">
        <v>89</v>
      </c>
      <c r="H703" s="10" t="s">
        <v>7</v>
      </c>
      <c r="I703" s="14">
        <f>I704</f>
        <v>123.2</v>
      </c>
      <c r="J703" s="14">
        <f t="shared" ref="J703:K704" si="502">J704</f>
        <v>123.2</v>
      </c>
      <c r="K703" s="14">
        <f t="shared" si="502"/>
        <v>123.2</v>
      </c>
      <c r="L703" s="14"/>
      <c r="M703" s="14"/>
      <c r="N703" s="14"/>
      <c r="O703" s="14">
        <f t="shared" si="474"/>
        <v>123.2</v>
      </c>
      <c r="P703" s="14">
        <f t="shared" si="475"/>
        <v>123.2</v>
      </c>
      <c r="Q703" s="14">
        <f t="shared" si="476"/>
        <v>123.2</v>
      </c>
    </row>
    <row r="704" spans="1:17" ht="22.5" x14ac:dyDescent="0.2">
      <c r="A704" s="65" t="s">
        <v>14</v>
      </c>
      <c r="B704" s="67">
        <v>298</v>
      </c>
      <c r="C704" s="60">
        <v>113</v>
      </c>
      <c r="D704" s="11">
        <v>11</v>
      </c>
      <c r="E704" s="12">
        <v>5</v>
      </c>
      <c r="F704" s="11" t="s">
        <v>2</v>
      </c>
      <c r="G704" s="68" t="s">
        <v>89</v>
      </c>
      <c r="H704" s="10">
        <v>200</v>
      </c>
      <c r="I704" s="14">
        <f>I705</f>
        <v>123.2</v>
      </c>
      <c r="J704" s="14">
        <f t="shared" si="502"/>
        <v>123.2</v>
      </c>
      <c r="K704" s="14">
        <f t="shared" si="502"/>
        <v>123.2</v>
      </c>
      <c r="L704" s="14"/>
      <c r="M704" s="14"/>
      <c r="N704" s="14"/>
      <c r="O704" s="14">
        <f t="shared" si="474"/>
        <v>123.2</v>
      </c>
      <c r="P704" s="14">
        <f t="shared" si="475"/>
        <v>123.2</v>
      </c>
      <c r="Q704" s="14">
        <f t="shared" si="476"/>
        <v>123.2</v>
      </c>
    </row>
    <row r="705" spans="1:17" ht="28.15" customHeight="1" x14ac:dyDescent="0.2">
      <c r="A705" s="65" t="s">
        <v>13</v>
      </c>
      <c r="B705" s="67">
        <v>298</v>
      </c>
      <c r="C705" s="60">
        <v>113</v>
      </c>
      <c r="D705" s="11">
        <v>11</v>
      </c>
      <c r="E705" s="12">
        <v>5</v>
      </c>
      <c r="F705" s="11" t="s">
        <v>2</v>
      </c>
      <c r="G705" s="68" t="s">
        <v>89</v>
      </c>
      <c r="H705" s="10">
        <v>240</v>
      </c>
      <c r="I705" s="14">
        <v>123.2</v>
      </c>
      <c r="J705" s="14">
        <v>123.2</v>
      </c>
      <c r="K705" s="14">
        <v>123.2</v>
      </c>
      <c r="L705" s="14"/>
      <c r="M705" s="14"/>
      <c r="N705" s="14"/>
      <c r="O705" s="14">
        <f t="shared" si="474"/>
        <v>123.2</v>
      </c>
      <c r="P705" s="14">
        <f t="shared" si="475"/>
        <v>123.2</v>
      </c>
      <c r="Q705" s="14">
        <f t="shared" si="476"/>
        <v>123.2</v>
      </c>
    </row>
    <row r="706" spans="1:17" ht="25.15" customHeight="1" x14ac:dyDescent="0.2">
      <c r="A706" s="65" t="s">
        <v>74</v>
      </c>
      <c r="B706" s="67">
        <v>298</v>
      </c>
      <c r="C706" s="60">
        <v>300</v>
      </c>
      <c r="D706" s="11" t="s">
        <v>7</v>
      </c>
      <c r="E706" s="12" t="s">
        <v>7</v>
      </c>
      <c r="F706" s="11" t="s">
        <v>7</v>
      </c>
      <c r="G706" s="68" t="s">
        <v>7</v>
      </c>
      <c r="H706" s="10" t="s">
        <v>7</v>
      </c>
      <c r="I706" s="14">
        <f>I707+I732</f>
        <v>20429.939999999995</v>
      </c>
      <c r="J706" s="14">
        <f>J707+J732</f>
        <v>19186.654999999999</v>
      </c>
      <c r="K706" s="14">
        <f>K707+K732</f>
        <v>19766.255000000001</v>
      </c>
      <c r="L706" s="14">
        <f>L707+L732</f>
        <v>50.997</v>
      </c>
      <c r="M706" s="14"/>
      <c r="N706" s="14"/>
      <c r="O706" s="14">
        <f t="shared" si="474"/>
        <v>20480.936999999994</v>
      </c>
      <c r="P706" s="14">
        <f t="shared" si="475"/>
        <v>19186.654999999999</v>
      </c>
      <c r="Q706" s="14">
        <f t="shared" si="476"/>
        <v>19766.255000000001</v>
      </c>
    </row>
    <row r="707" spans="1:17" ht="24" customHeight="1" x14ac:dyDescent="0.2">
      <c r="A707" s="65" t="s">
        <v>316</v>
      </c>
      <c r="B707" s="67">
        <v>298</v>
      </c>
      <c r="C707" s="60">
        <v>310</v>
      </c>
      <c r="D707" s="11" t="s">
        <v>7</v>
      </c>
      <c r="E707" s="12" t="s">
        <v>7</v>
      </c>
      <c r="F707" s="11" t="s">
        <v>7</v>
      </c>
      <c r="G707" s="68" t="s">
        <v>7</v>
      </c>
      <c r="H707" s="10" t="s">
        <v>7</v>
      </c>
      <c r="I707" s="14">
        <f>I708</f>
        <v>20006.339999999997</v>
      </c>
      <c r="J707" s="14">
        <f t="shared" ref="J707:K707" si="503">J708</f>
        <v>19176.654999999999</v>
      </c>
      <c r="K707" s="14">
        <f t="shared" si="503"/>
        <v>19756.255000000001</v>
      </c>
      <c r="L707" s="14">
        <f>L708</f>
        <v>50.997</v>
      </c>
      <c r="M707" s="14"/>
      <c r="N707" s="14"/>
      <c r="O707" s="14">
        <f t="shared" si="474"/>
        <v>20057.336999999996</v>
      </c>
      <c r="P707" s="14">
        <f t="shared" si="475"/>
        <v>19176.654999999999</v>
      </c>
      <c r="Q707" s="14">
        <f t="shared" si="476"/>
        <v>19756.255000000001</v>
      </c>
    </row>
    <row r="708" spans="1:17" ht="67.5" x14ac:dyDescent="0.2">
      <c r="A708" s="86" t="s">
        <v>283</v>
      </c>
      <c r="B708" s="67">
        <v>298</v>
      </c>
      <c r="C708" s="60">
        <v>310</v>
      </c>
      <c r="D708" s="11" t="s">
        <v>66</v>
      </c>
      <c r="E708" s="12" t="s">
        <v>3</v>
      </c>
      <c r="F708" s="11" t="s">
        <v>2</v>
      </c>
      <c r="G708" s="68" t="s">
        <v>9</v>
      </c>
      <c r="H708" s="10" t="s">
        <v>7</v>
      </c>
      <c r="I708" s="14">
        <f>I709+I714+I721+I729+I724</f>
        <v>20006.339999999997</v>
      </c>
      <c r="J708" s="14">
        <f>J709+J714+J721+J729+J724</f>
        <v>19176.654999999999</v>
      </c>
      <c r="K708" s="14">
        <f>K709+K714+K721+K729+K724</f>
        <v>19756.255000000001</v>
      </c>
      <c r="L708" s="14">
        <f>L714</f>
        <v>50.997</v>
      </c>
      <c r="M708" s="14"/>
      <c r="N708" s="14"/>
      <c r="O708" s="14">
        <f t="shared" si="474"/>
        <v>20057.336999999996</v>
      </c>
      <c r="P708" s="14">
        <f t="shared" si="475"/>
        <v>19176.654999999999</v>
      </c>
      <c r="Q708" s="14">
        <f t="shared" si="476"/>
        <v>19756.255000000001</v>
      </c>
    </row>
    <row r="709" spans="1:17" ht="22.5" x14ac:dyDescent="0.2">
      <c r="A709" s="65" t="s">
        <v>15</v>
      </c>
      <c r="B709" s="67">
        <v>298</v>
      </c>
      <c r="C709" s="60">
        <v>310</v>
      </c>
      <c r="D709" s="11" t="s">
        <v>66</v>
      </c>
      <c r="E709" s="12" t="s">
        <v>3</v>
      </c>
      <c r="F709" s="11" t="s">
        <v>2</v>
      </c>
      <c r="G709" s="68" t="s">
        <v>11</v>
      </c>
      <c r="H709" s="10" t="s">
        <v>7</v>
      </c>
      <c r="I709" s="14">
        <f>I710+I712</f>
        <v>3120.5</v>
      </c>
      <c r="J709" s="14">
        <f t="shared" ref="J709:K709" si="504">J710+J712</f>
        <v>3149.7</v>
      </c>
      <c r="K709" s="14">
        <f t="shared" si="504"/>
        <v>3267.4</v>
      </c>
      <c r="L709" s="14"/>
      <c r="M709" s="14"/>
      <c r="N709" s="14"/>
      <c r="O709" s="14">
        <f t="shared" si="474"/>
        <v>3120.5</v>
      </c>
      <c r="P709" s="14">
        <f t="shared" si="475"/>
        <v>3149.7</v>
      </c>
      <c r="Q709" s="14">
        <f t="shared" si="476"/>
        <v>3267.4</v>
      </c>
    </row>
    <row r="710" spans="1:17" ht="45" x14ac:dyDescent="0.2">
      <c r="A710" s="65" t="s">
        <v>6</v>
      </c>
      <c r="B710" s="67">
        <v>298</v>
      </c>
      <c r="C710" s="60">
        <v>310</v>
      </c>
      <c r="D710" s="11" t="s">
        <v>66</v>
      </c>
      <c r="E710" s="12" t="s">
        <v>3</v>
      </c>
      <c r="F710" s="11" t="s">
        <v>2</v>
      </c>
      <c r="G710" s="68" t="s">
        <v>11</v>
      </c>
      <c r="H710" s="10">
        <v>100</v>
      </c>
      <c r="I710" s="14">
        <f>I711</f>
        <v>3067.5</v>
      </c>
      <c r="J710" s="14">
        <f t="shared" ref="J710:K710" si="505">J711</f>
        <v>3096.7</v>
      </c>
      <c r="K710" s="14">
        <f t="shared" si="505"/>
        <v>3214.4</v>
      </c>
      <c r="L710" s="14"/>
      <c r="M710" s="14"/>
      <c r="N710" s="14"/>
      <c r="O710" s="14">
        <f t="shared" si="474"/>
        <v>3067.5</v>
      </c>
      <c r="P710" s="14">
        <f t="shared" si="475"/>
        <v>3096.7</v>
      </c>
      <c r="Q710" s="14">
        <f t="shared" si="476"/>
        <v>3214.4</v>
      </c>
    </row>
    <row r="711" spans="1:17" ht="22.5" x14ac:dyDescent="0.2">
      <c r="A711" s="65" t="s">
        <v>5</v>
      </c>
      <c r="B711" s="67">
        <v>298</v>
      </c>
      <c r="C711" s="60">
        <v>310</v>
      </c>
      <c r="D711" s="11" t="s">
        <v>66</v>
      </c>
      <c r="E711" s="12" t="s">
        <v>3</v>
      </c>
      <c r="F711" s="11" t="s">
        <v>2</v>
      </c>
      <c r="G711" s="68" t="s">
        <v>11</v>
      </c>
      <c r="H711" s="10">
        <v>120</v>
      </c>
      <c r="I711" s="14">
        <v>3067.5</v>
      </c>
      <c r="J711" s="14">
        <v>3096.7</v>
      </c>
      <c r="K711" s="14">
        <v>3214.4</v>
      </c>
      <c r="L711" s="14"/>
      <c r="M711" s="14"/>
      <c r="N711" s="14"/>
      <c r="O711" s="14">
        <f t="shared" si="474"/>
        <v>3067.5</v>
      </c>
      <c r="P711" s="14">
        <f t="shared" si="475"/>
        <v>3096.7</v>
      </c>
      <c r="Q711" s="14">
        <f t="shared" si="476"/>
        <v>3214.4</v>
      </c>
    </row>
    <row r="712" spans="1:17" ht="22.5" x14ac:dyDescent="0.2">
      <c r="A712" s="65" t="s">
        <v>14</v>
      </c>
      <c r="B712" s="67">
        <v>298</v>
      </c>
      <c r="C712" s="60">
        <v>310</v>
      </c>
      <c r="D712" s="11" t="s">
        <v>66</v>
      </c>
      <c r="E712" s="12" t="s">
        <v>3</v>
      </c>
      <c r="F712" s="11" t="s">
        <v>2</v>
      </c>
      <c r="G712" s="68" t="s">
        <v>11</v>
      </c>
      <c r="H712" s="10">
        <v>200</v>
      </c>
      <c r="I712" s="14">
        <f>I713</f>
        <v>53</v>
      </c>
      <c r="J712" s="14">
        <f t="shared" ref="J712:K712" si="506">J713</f>
        <v>53</v>
      </c>
      <c r="K712" s="14">
        <f t="shared" si="506"/>
        <v>53</v>
      </c>
      <c r="L712" s="14"/>
      <c r="M712" s="14"/>
      <c r="N712" s="14"/>
      <c r="O712" s="14">
        <f t="shared" si="474"/>
        <v>53</v>
      </c>
      <c r="P712" s="14">
        <f t="shared" si="475"/>
        <v>53</v>
      </c>
      <c r="Q712" s="14">
        <f t="shared" si="476"/>
        <v>53</v>
      </c>
    </row>
    <row r="713" spans="1:17" ht="22.5" x14ac:dyDescent="0.2">
      <c r="A713" s="65" t="s">
        <v>13</v>
      </c>
      <c r="B713" s="67">
        <v>298</v>
      </c>
      <c r="C713" s="60">
        <v>310</v>
      </c>
      <c r="D713" s="11" t="s">
        <v>66</v>
      </c>
      <c r="E713" s="12" t="s">
        <v>3</v>
      </c>
      <c r="F713" s="11" t="s">
        <v>2</v>
      </c>
      <c r="G713" s="68" t="s">
        <v>11</v>
      </c>
      <c r="H713" s="10">
        <v>240</v>
      </c>
      <c r="I713" s="14">
        <v>53</v>
      </c>
      <c r="J713" s="14">
        <v>53</v>
      </c>
      <c r="K713" s="14">
        <v>53</v>
      </c>
      <c r="L713" s="14"/>
      <c r="M713" s="14"/>
      <c r="N713" s="14"/>
      <c r="O713" s="14">
        <f t="shared" si="474"/>
        <v>53</v>
      </c>
      <c r="P713" s="14">
        <f t="shared" si="475"/>
        <v>53</v>
      </c>
      <c r="Q713" s="14">
        <f t="shared" si="476"/>
        <v>53</v>
      </c>
    </row>
    <row r="714" spans="1:17" ht="22.5" x14ac:dyDescent="0.2">
      <c r="A714" s="65" t="s">
        <v>73</v>
      </c>
      <c r="B714" s="67">
        <v>298</v>
      </c>
      <c r="C714" s="60">
        <v>310</v>
      </c>
      <c r="D714" s="11" t="s">
        <v>66</v>
      </c>
      <c r="E714" s="12" t="s">
        <v>3</v>
      </c>
      <c r="F714" s="11" t="s">
        <v>2</v>
      </c>
      <c r="G714" s="68" t="s">
        <v>69</v>
      </c>
      <c r="H714" s="10" t="s">
        <v>7</v>
      </c>
      <c r="I714" s="14">
        <f t="shared" ref="I714:K714" si="507">I715+I717+I719</f>
        <v>14643.699999999999</v>
      </c>
      <c r="J714" s="14">
        <f t="shared" si="507"/>
        <v>14269.599999999999</v>
      </c>
      <c r="K714" s="14">
        <f t="shared" si="507"/>
        <v>14731.5</v>
      </c>
      <c r="L714" s="14">
        <f>L717</f>
        <v>50.997</v>
      </c>
      <c r="M714" s="14"/>
      <c r="N714" s="14"/>
      <c r="O714" s="14">
        <f t="shared" si="474"/>
        <v>14694.696999999998</v>
      </c>
      <c r="P714" s="14">
        <f t="shared" si="475"/>
        <v>14269.599999999999</v>
      </c>
      <c r="Q714" s="14">
        <f t="shared" si="476"/>
        <v>14731.5</v>
      </c>
    </row>
    <row r="715" spans="1:17" ht="45" x14ac:dyDescent="0.2">
      <c r="A715" s="65" t="s">
        <v>6</v>
      </c>
      <c r="B715" s="67">
        <v>298</v>
      </c>
      <c r="C715" s="60">
        <v>310</v>
      </c>
      <c r="D715" s="11" t="s">
        <v>66</v>
      </c>
      <c r="E715" s="12" t="s">
        <v>3</v>
      </c>
      <c r="F715" s="11" t="s">
        <v>2</v>
      </c>
      <c r="G715" s="68" t="s">
        <v>69</v>
      </c>
      <c r="H715" s="10">
        <v>100</v>
      </c>
      <c r="I715" s="14">
        <f t="shared" ref="I715:K715" si="508">I716</f>
        <v>8959.1</v>
      </c>
      <c r="J715" s="14">
        <f t="shared" si="508"/>
        <v>9047.2999999999993</v>
      </c>
      <c r="K715" s="14">
        <f t="shared" si="508"/>
        <v>9403.6</v>
      </c>
      <c r="L715" s="14"/>
      <c r="M715" s="14"/>
      <c r="N715" s="14"/>
      <c r="O715" s="14">
        <f t="shared" si="474"/>
        <v>8959.1</v>
      </c>
      <c r="P715" s="14">
        <f t="shared" si="475"/>
        <v>9047.2999999999993</v>
      </c>
      <c r="Q715" s="14">
        <f t="shared" si="476"/>
        <v>9403.6</v>
      </c>
    </row>
    <row r="716" spans="1:17" x14ac:dyDescent="0.2">
      <c r="A716" s="65" t="s">
        <v>72</v>
      </c>
      <c r="B716" s="67">
        <v>298</v>
      </c>
      <c r="C716" s="60">
        <v>310</v>
      </c>
      <c r="D716" s="11" t="s">
        <v>66</v>
      </c>
      <c r="E716" s="12" t="s">
        <v>3</v>
      </c>
      <c r="F716" s="11" t="s">
        <v>2</v>
      </c>
      <c r="G716" s="68" t="s">
        <v>69</v>
      </c>
      <c r="H716" s="10">
        <v>110</v>
      </c>
      <c r="I716" s="14">
        <v>8959.1</v>
      </c>
      <c r="J716" s="14">
        <v>9047.2999999999993</v>
      </c>
      <c r="K716" s="14">
        <v>9403.6</v>
      </c>
      <c r="L716" s="14"/>
      <c r="M716" s="14"/>
      <c r="N716" s="14"/>
      <c r="O716" s="14">
        <f t="shared" si="474"/>
        <v>8959.1</v>
      </c>
      <c r="P716" s="14">
        <f t="shared" si="475"/>
        <v>9047.2999999999993</v>
      </c>
      <c r="Q716" s="14">
        <f t="shared" si="476"/>
        <v>9403.6</v>
      </c>
    </row>
    <row r="717" spans="1:17" ht="22.5" x14ac:dyDescent="0.2">
      <c r="A717" s="65" t="s">
        <v>14</v>
      </c>
      <c r="B717" s="67">
        <v>298</v>
      </c>
      <c r="C717" s="60">
        <v>310</v>
      </c>
      <c r="D717" s="11" t="s">
        <v>66</v>
      </c>
      <c r="E717" s="12" t="s">
        <v>3</v>
      </c>
      <c r="F717" s="11" t="s">
        <v>2</v>
      </c>
      <c r="G717" s="68" t="s">
        <v>69</v>
      </c>
      <c r="H717" s="10">
        <v>200</v>
      </c>
      <c r="I717" s="14">
        <f t="shared" ref="I717:K717" si="509">I718</f>
        <v>5671.7</v>
      </c>
      <c r="J717" s="14">
        <f t="shared" si="509"/>
        <v>5209.3999999999996</v>
      </c>
      <c r="K717" s="14">
        <f t="shared" si="509"/>
        <v>5315</v>
      </c>
      <c r="L717" s="14">
        <f>L718</f>
        <v>50.997</v>
      </c>
      <c r="M717" s="14"/>
      <c r="N717" s="14"/>
      <c r="O717" s="14">
        <f t="shared" si="474"/>
        <v>5722.6970000000001</v>
      </c>
      <c r="P717" s="14">
        <f t="shared" si="475"/>
        <v>5209.3999999999996</v>
      </c>
      <c r="Q717" s="14">
        <f t="shared" si="476"/>
        <v>5315</v>
      </c>
    </row>
    <row r="718" spans="1:17" ht="22.5" x14ac:dyDescent="0.2">
      <c r="A718" s="65" t="s">
        <v>13</v>
      </c>
      <c r="B718" s="67">
        <v>298</v>
      </c>
      <c r="C718" s="60">
        <v>310</v>
      </c>
      <c r="D718" s="11" t="s">
        <v>66</v>
      </c>
      <c r="E718" s="12" t="s">
        <v>3</v>
      </c>
      <c r="F718" s="11" t="s">
        <v>2</v>
      </c>
      <c r="G718" s="68" t="s">
        <v>69</v>
      </c>
      <c r="H718" s="10">
        <v>240</v>
      </c>
      <c r="I718" s="14">
        <v>5671.7</v>
      </c>
      <c r="J718" s="14">
        <v>5209.3999999999996</v>
      </c>
      <c r="K718" s="14">
        <v>5315</v>
      </c>
      <c r="L718" s="14">
        <v>50.997</v>
      </c>
      <c r="M718" s="14"/>
      <c r="N718" s="14"/>
      <c r="O718" s="14">
        <f t="shared" si="474"/>
        <v>5722.6970000000001</v>
      </c>
      <c r="P718" s="14">
        <f t="shared" si="475"/>
        <v>5209.3999999999996</v>
      </c>
      <c r="Q718" s="14">
        <f t="shared" si="476"/>
        <v>5315</v>
      </c>
    </row>
    <row r="719" spans="1:17" x14ac:dyDescent="0.2">
      <c r="A719" s="65" t="s">
        <v>71</v>
      </c>
      <c r="B719" s="67">
        <v>298</v>
      </c>
      <c r="C719" s="60">
        <v>310</v>
      </c>
      <c r="D719" s="11" t="s">
        <v>66</v>
      </c>
      <c r="E719" s="12" t="s">
        <v>3</v>
      </c>
      <c r="F719" s="11" t="s">
        <v>2</v>
      </c>
      <c r="G719" s="68" t="s">
        <v>69</v>
      </c>
      <c r="H719" s="10">
        <v>800</v>
      </c>
      <c r="I719" s="14">
        <f t="shared" ref="I719:K719" si="510">I720</f>
        <v>12.9</v>
      </c>
      <c r="J719" s="14">
        <f t="shared" si="510"/>
        <v>12.9</v>
      </c>
      <c r="K719" s="14">
        <f t="shared" si="510"/>
        <v>12.9</v>
      </c>
      <c r="L719" s="14"/>
      <c r="M719" s="14"/>
      <c r="N719" s="14"/>
      <c r="O719" s="14">
        <f t="shared" si="474"/>
        <v>12.9</v>
      </c>
      <c r="P719" s="14">
        <f t="shared" si="475"/>
        <v>12.9</v>
      </c>
      <c r="Q719" s="14">
        <f t="shared" si="476"/>
        <v>12.9</v>
      </c>
    </row>
    <row r="720" spans="1:17" x14ac:dyDescent="0.2">
      <c r="A720" s="65" t="s">
        <v>70</v>
      </c>
      <c r="B720" s="67">
        <v>298</v>
      </c>
      <c r="C720" s="60">
        <v>310</v>
      </c>
      <c r="D720" s="11" t="s">
        <v>66</v>
      </c>
      <c r="E720" s="12" t="s">
        <v>3</v>
      </c>
      <c r="F720" s="11" t="s">
        <v>2</v>
      </c>
      <c r="G720" s="68" t="s">
        <v>69</v>
      </c>
      <c r="H720" s="10">
        <v>850</v>
      </c>
      <c r="I720" s="14">
        <v>12.9</v>
      </c>
      <c r="J720" s="14">
        <v>12.9</v>
      </c>
      <c r="K720" s="14">
        <v>12.9</v>
      </c>
      <c r="L720" s="14"/>
      <c r="M720" s="14"/>
      <c r="N720" s="14"/>
      <c r="O720" s="14">
        <f t="shared" si="474"/>
        <v>12.9</v>
      </c>
      <c r="P720" s="14">
        <f t="shared" si="475"/>
        <v>12.9</v>
      </c>
      <c r="Q720" s="14">
        <f t="shared" si="476"/>
        <v>12.9</v>
      </c>
    </row>
    <row r="721" spans="1:17" ht="33.75" x14ac:dyDescent="0.2">
      <c r="A721" s="65" t="s">
        <v>68</v>
      </c>
      <c r="B721" s="67">
        <v>298</v>
      </c>
      <c r="C721" s="60">
        <v>310</v>
      </c>
      <c r="D721" s="11" t="s">
        <v>66</v>
      </c>
      <c r="E721" s="12" t="s">
        <v>3</v>
      </c>
      <c r="F721" s="11" t="s">
        <v>2</v>
      </c>
      <c r="G721" s="68" t="s">
        <v>67</v>
      </c>
      <c r="H721" s="10" t="s">
        <v>7</v>
      </c>
      <c r="I721" s="14">
        <f>I722</f>
        <v>88</v>
      </c>
      <c r="J721" s="14">
        <f t="shared" ref="J721:K721" si="511">J722</f>
        <v>88</v>
      </c>
      <c r="K721" s="14">
        <f t="shared" si="511"/>
        <v>88</v>
      </c>
      <c r="L721" s="14"/>
      <c r="M721" s="14"/>
      <c r="N721" s="14"/>
      <c r="O721" s="14">
        <f t="shared" si="474"/>
        <v>88</v>
      </c>
      <c r="P721" s="14">
        <f t="shared" si="475"/>
        <v>88</v>
      </c>
      <c r="Q721" s="14">
        <f t="shared" si="476"/>
        <v>88</v>
      </c>
    </row>
    <row r="722" spans="1:17" ht="22.5" x14ac:dyDescent="0.2">
      <c r="A722" s="65" t="s">
        <v>14</v>
      </c>
      <c r="B722" s="67">
        <v>298</v>
      </c>
      <c r="C722" s="60">
        <v>310</v>
      </c>
      <c r="D722" s="11" t="s">
        <v>66</v>
      </c>
      <c r="E722" s="12" t="s">
        <v>3</v>
      </c>
      <c r="F722" s="11" t="s">
        <v>2</v>
      </c>
      <c r="G722" s="68" t="s">
        <v>67</v>
      </c>
      <c r="H722" s="10">
        <v>200</v>
      </c>
      <c r="I722" s="14">
        <f>I723</f>
        <v>88</v>
      </c>
      <c r="J722" s="14">
        <f t="shared" ref="J722:K722" si="512">J723</f>
        <v>88</v>
      </c>
      <c r="K722" s="14">
        <f t="shared" si="512"/>
        <v>88</v>
      </c>
      <c r="L722" s="14"/>
      <c r="M722" s="14"/>
      <c r="N722" s="14"/>
      <c r="O722" s="14">
        <f t="shared" si="474"/>
        <v>88</v>
      </c>
      <c r="P722" s="14">
        <f t="shared" si="475"/>
        <v>88</v>
      </c>
      <c r="Q722" s="14">
        <f t="shared" si="476"/>
        <v>88</v>
      </c>
    </row>
    <row r="723" spans="1:17" ht="22.5" x14ac:dyDescent="0.2">
      <c r="A723" s="65" t="s">
        <v>13</v>
      </c>
      <c r="B723" s="67">
        <v>298</v>
      </c>
      <c r="C723" s="60">
        <v>310</v>
      </c>
      <c r="D723" s="11" t="s">
        <v>66</v>
      </c>
      <c r="E723" s="12" t="s">
        <v>3</v>
      </c>
      <c r="F723" s="11" t="s">
        <v>2</v>
      </c>
      <c r="G723" s="68" t="s">
        <v>67</v>
      </c>
      <c r="H723" s="10">
        <v>240</v>
      </c>
      <c r="I723" s="14">
        <v>88</v>
      </c>
      <c r="J723" s="14">
        <v>88</v>
      </c>
      <c r="K723" s="14">
        <v>88</v>
      </c>
      <c r="L723" s="14"/>
      <c r="M723" s="14"/>
      <c r="N723" s="14"/>
      <c r="O723" s="14">
        <f t="shared" ref="O723:O791" si="513">I723+L723</f>
        <v>88</v>
      </c>
      <c r="P723" s="14">
        <f t="shared" ref="P723:P791" si="514">J723+M723</f>
        <v>88</v>
      </c>
      <c r="Q723" s="14">
        <f t="shared" ref="Q723:Q791" si="515">K723+N723</f>
        <v>88</v>
      </c>
    </row>
    <row r="724" spans="1:17" ht="22.5" x14ac:dyDescent="0.2">
      <c r="A724" s="65" t="s">
        <v>248</v>
      </c>
      <c r="B724" s="67">
        <v>298</v>
      </c>
      <c r="C724" s="60">
        <v>310</v>
      </c>
      <c r="D724" s="11" t="s">
        <v>66</v>
      </c>
      <c r="E724" s="12" t="s">
        <v>3</v>
      </c>
      <c r="F724" s="11" t="s">
        <v>2</v>
      </c>
      <c r="G724" s="68" t="s">
        <v>65</v>
      </c>
      <c r="H724" s="10" t="s">
        <v>7</v>
      </c>
      <c r="I724" s="106">
        <f>I725+I727</f>
        <v>215</v>
      </c>
      <c r="J724" s="106">
        <v>215</v>
      </c>
      <c r="K724" s="106">
        <v>215</v>
      </c>
      <c r="L724" s="106"/>
      <c r="M724" s="106"/>
      <c r="N724" s="106"/>
      <c r="O724" s="106">
        <f t="shared" si="513"/>
        <v>215</v>
      </c>
      <c r="P724" s="106">
        <f t="shared" si="514"/>
        <v>215</v>
      </c>
      <c r="Q724" s="106">
        <f t="shared" si="515"/>
        <v>215</v>
      </c>
    </row>
    <row r="725" spans="1:17" ht="22.5" x14ac:dyDescent="0.2">
      <c r="A725" s="65" t="s">
        <v>14</v>
      </c>
      <c r="B725" s="67">
        <v>298</v>
      </c>
      <c r="C725" s="60">
        <v>310</v>
      </c>
      <c r="D725" s="11" t="s">
        <v>66</v>
      </c>
      <c r="E725" s="12" t="s">
        <v>3</v>
      </c>
      <c r="F725" s="11" t="s">
        <v>2</v>
      </c>
      <c r="G725" s="68" t="s">
        <v>65</v>
      </c>
      <c r="H725" s="10">
        <v>200</v>
      </c>
      <c r="I725" s="106">
        <f>I726</f>
        <v>5</v>
      </c>
      <c r="J725" s="106">
        <f t="shared" ref="J725:K725" si="516">J726</f>
        <v>5</v>
      </c>
      <c r="K725" s="106">
        <f t="shared" si="516"/>
        <v>5</v>
      </c>
      <c r="L725" s="106"/>
      <c r="M725" s="106"/>
      <c r="N725" s="106"/>
      <c r="O725" s="106">
        <f t="shared" si="513"/>
        <v>5</v>
      </c>
      <c r="P725" s="106">
        <f t="shared" si="514"/>
        <v>5</v>
      </c>
      <c r="Q725" s="106">
        <f t="shared" si="515"/>
        <v>5</v>
      </c>
    </row>
    <row r="726" spans="1:17" ht="22.5" x14ac:dyDescent="0.2">
      <c r="A726" s="65" t="s">
        <v>13</v>
      </c>
      <c r="B726" s="67">
        <v>298</v>
      </c>
      <c r="C726" s="60">
        <v>310</v>
      </c>
      <c r="D726" s="11" t="s">
        <v>66</v>
      </c>
      <c r="E726" s="12" t="s">
        <v>3</v>
      </c>
      <c r="F726" s="11" t="s">
        <v>2</v>
      </c>
      <c r="G726" s="68" t="s">
        <v>65</v>
      </c>
      <c r="H726" s="10">
        <v>240</v>
      </c>
      <c r="I726" s="106">
        <v>5</v>
      </c>
      <c r="J726" s="106">
        <v>5</v>
      </c>
      <c r="K726" s="106">
        <v>5</v>
      </c>
      <c r="L726" s="106"/>
      <c r="M726" s="106"/>
      <c r="N726" s="106"/>
      <c r="O726" s="106">
        <f t="shared" si="513"/>
        <v>5</v>
      </c>
      <c r="P726" s="106">
        <f t="shared" si="514"/>
        <v>5</v>
      </c>
      <c r="Q726" s="106">
        <f t="shared" si="515"/>
        <v>5</v>
      </c>
    </row>
    <row r="727" spans="1:17" x14ac:dyDescent="0.2">
      <c r="A727" s="65" t="s">
        <v>29</v>
      </c>
      <c r="B727" s="67">
        <v>298</v>
      </c>
      <c r="C727" s="60">
        <v>310</v>
      </c>
      <c r="D727" s="11" t="s">
        <v>66</v>
      </c>
      <c r="E727" s="12" t="s">
        <v>3</v>
      </c>
      <c r="F727" s="11" t="s">
        <v>2</v>
      </c>
      <c r="G727" s="68" t="s">
        <v>65</v>
      </c>
      <c r="H727" s="10">
        <v>500</v>
      </c>
      <c r="I727" s="106">
        <f>I728</f>
        <v>210</v>
      </c>
      <c r="J727" s="106">
        <f t="shared" ref="J727:K727" si="517">J728</f>
        <v>210</v>
      </c>
      <c r="K727" s="106">
        <f t="shared" si="517"/>
        <v>210</v>
      </c>
      <c r="L727" s="106"/>
      <c r="M727" s="106"/>
      <c r="N727" s="106"/>
      <c r="O727" s="106">
        <f t="shared" si="513"/>
        <v>210</v>
      </c>
      <c r="P727" s="106">
        <f t="shared" si="514"/>
        <v>210</v>
      </c>
      <c r="Q727" s="106">
        <f t="shared" si="515"/>
        <v>210</v>
      </c>
    </row>
    <row r="728" spans="1:17" x14ac:dyDescent="0.2">
      <c r="A728" s="65" t="s">
        <v>28</v>
      </c>
      <c r="B728" s="67">
        <v>298</v>
      </c>
      <c r="C728" s="60">
        <v>310</v>
      </c>
      <c r="D728" s="11" t="s">
        <v>66</v>
      </c>
      <c r="E728" s="12" t="s">
        <v>3</v>
      </c>
      <c r="F728" s="11" t="s">
        <v>2</v>
      </c>
      <c r="G728" s="68" t="s">
        <v>65</v>
      </c>
      <c r="H728" s="10">
        <v>540</v>
      </c>
      <c r="I728" s="106">
        <v>210</v>
      </c>
      <c r="J728" s="106">
        <v>210</v>
      </c>
      <c r="K728" s="106">
        <v>210</v>
      </c>
      <c r="L728" s="106"/>
      <c r="M728" s="106"/>
      <c r="N728" s="106"/>
      <c r="O728" s="106">
        <f t="shared" si="513"/>
        <v>210</v>
      </c>
      <c r="P728" s="106">
        <f t="shared" si="514"/>
        <v>210</v>
      </c>
      <c r="Q728" s="106">
        <f t="shared" si="515"/>
        <v>210</v>
      </c>
    </row>
    <row r="729" spans="1:17" ht="33.75" x14ac:dyDescent="0.2">
      <c r="A729" s="65" t="s">
        <v>301</v>
      </c>
      <c r="B729" s="67">
        <v>298</v>
      </c>
      <c r="C729" s="60">
        <v>310</v>
      </c>
      <c r="D729" s="11" t="s">
        <v>66</v>
      </c>
      <c r="E729" s="12" t="s">
        <v>3</v>
      </c>
      <c r="F729" s="11" t="s">
        <v>2</v>
      </c>
      <c r="G729" s="68">
        <v>88530</v>
      </c>
      <c r="H729" s="10"/>
      <c r="I729" s="14">
        <f>I730</f>
        <v>1939.14</v>
      </c>
      <c r="J729" s="14">
        <f t="shared" ref="J729:K730" si="518">J730</f>
        <v>1454.355</v>
      </c>
      <c r="K729" s="14">
        <f t="shared" si="518"/>
        <v>1454.355</v>
      </c>
      <c r="L729" s="14"/>
      <c r="M729" s="14"/>
      <c r="N729" s="14"/>
      <c r="O729" s="14">
        <f t="shared" si="513"/>
        <v>1939.14</v>
      </c>
      <c r="P729" s="14">
        <f t="shared" si="514"/>
        <v>1454.355</v>
      </c>
      <c r="Q729" s="14">
        <f t="shared" si="515"/>
        <v>1454.355</v>
      </c>
    </row>
    <row r="730" spans="1:17" x14ac:dyDescent="0.2">
      <c r="A730" s="65" t="s">
        <v>29</v>
      </c>
      <c r="B730" s="67">
        <v>298</v>
      </c>
      <c r="C730" s="60">
        <v>310</v>
      </c>
      <c r="D730" s="11" t="s">
        <v>66</v>
      </c>
      <c r="E730" s="12" t="s">
        <v>3</v>
      </c>
      <c r="F730" s="11" t="s">
        <v>2</v>
      </c>
      <c r="G730" s="68">
        <v>88530</v>
      </c>
      <c r="H730" s="10">
        <v>500</v>
      </c>
      <c r="I730" s="14">
        <f>I731</f>
        <v>1939.14</v>
      </c>
      <c r="J730" s="14">
        <f t="shared" si="518"/>
        <v>1454.355</v>
      </c>
      <c r="K730" s="14">
        <f t="shared" si="518"/>
        <v>1454.355</v>
      </c>
      <c r="L730" s="14"/>
      <c r="M730" s="14"/>
      <c r="N730" s="14"/>
      <c r="O730" s="14">
        <f t="shared" si="513"/>
        <v>1939.14</v>
      </c>
      <c r="P730" s="14">
        <f t="shared" si="514"/>
        <v>1454.355</v>
      </c>
      <c r="Q730" s="14">
        <f t="shared" si="515"/>
        <v>1454.355</v>
      </c>
    </row>
    <row r="731" spans="1:17" x14ac:dyDescent="0.2">
      <c r="A731" s="65" t="s">
        <v>28</v>
      </c>
      <c r="B731" s="67">
        <v>298</v>
      </c>
      <c r="C731" s="60">
        <v>310</v>
      </c>
      <c r="D731" s="11" t="s">
        <v>66</v>
      </c>
      <c r="E731" s="12" t="s">
        <v>3</v>
      </c>
      <c r="F731" s="11" t="s">
        <v>2</v>
      </c>
      <c r="G731" s="68">
        <v>88530</v>
      </c>
      <c r="H731" s="10">
        <v>540</v>
      </c>
      <c r="I731" s="14">
        <v>1939.14</v>
      </c>
      <c r="J731" s="14">
        <v>1454.355</v>
      </c>
      <c r="K731" s="14">
        <v>1454.355</v>
      </c>
      <c r="L731" s="14"/>
      <c r="M731" s="14"/>
      <c r="N731" s="14"/>
      <c r="O731" s="14">
        <f t="shared" si="513"/>
        <v>1939.14</v>
      </c>
      <c r="P731" s="14">
        <f t="shared" si="514"/>
        <v>1454.355</v>
      </c>
      <c r="Q731" s="14">
        <f t="shared" si="515"/>
        <v>1454.355</v>
      </c>
    </row>
    <row r="732" spans="1:17" ht="31.15" customHeight="1" x14ac:dyDescent="0.2">
      <c r="A732" s="65" t="s">
        <v>64</v>
      </c>
      <c r="B732" s="67">
        <v>298</v>
      </c>
      <c r="C732" s="60">
        <v>314</v>
      </c>
      <c r="D732" s="11" t="s">
        <v>7</v>
      </c>
      <c r="E732" s="12" t="s">
        <v>7</v>
      </c>
      <c r="F732" s="11" t="s">
        <v>7</v>
      </c>
      <c r="G732" s="68" t="s">
        <v>7</v>
      </c>
      <c r="H732" s="10" t="s">
        <v>7</v>
      </c>
      <c r="I732" s="14">
        <f>I733</f>
        <v>423.6</v>
      </c>
      <c r="J732" s="14">
        <f t="shared" ref="J732:K732" si="519">J733</f>
        <v>10</v>
      </c>
      <c r="K732" s="14">
        <f t="shared" si="519"/>
        <v>10</v>
      </c>
      <c r="L732" s="14"/>
      <c r="M732" s="14"/>
      <c r="N732" s="14"/>
      <c r="O732" s="14">
        <f t="shared" si="513"/>
        <v>423.6</v>
      </c>
      <c r="P732" s="14">
        <f t="shared" si="514"/>
        <v>10</v>
      </c>
      <c r="Q732" s="14">
        <f t="shared" si="515"/>
        <v>10</v>
      </c>
    </row>
    <row r="733" spans="1:17" ht="45" x14ac:dyDescent="0.2">
      <c r="A733" s="86" t="s">
        <v>284</v>
      </c>
      <c r="B733" s="67">
        <v>298</v>
      </c>
      <c r="C733" s="60">
        <v>314</v>
      </c>
      <c r="D733" s="11">
        <v>8</v>
      </c>
      <c r="E733" s="12" t="s">
        <v>3</v>
      </c>
      <c r="F733" s="11" t="s">
        <v>2</v>
      </c>
      <c r="G733" s="68" t="s">
        <v>9</v>
      </c>
      <c r="H733" s="10" t="s">
        <v>7</v>
      </c>
      <c r="I733" s="14">
        <f>I734</f>
        <v>423.6</v>
      </c>
      <c r="J733" s="14">
        <f t="shared" ref="J733:K733" si="520">J734</f>
        <v>10</v>
      </c>
      <c r="K733" s="14">
        <f t="shared" si="520"/>
        <v>10</v>
      </c>
      <c r="L733" s="14"/>
      <c r="M733" s="14"/>
      <c r="N733" s="14"/>
      <c r="O733" s="14">
        <f t="shared" si="513"/>
        <v>423.6</v>
      </c>
      <c r="P733" s="14">
        <f t="shared" si="514"/>
        <v>10</v>
      </c>
      <c r="Q733" s="14">
        <f t="shared" si="515"/>
        <v>10</v>
      </c>
    </row>
    <row r="734" spans="1:17" ht="22.5" x14ac:dyDescent="0.2">
      <c r="A734" s="65" t="s">
        <v>63</v>
      </c>
      <c r="B734" s="67">
        <v>298</v>
      </c>
      <c r="C734" s="60">
        <v>314</v>
      </c>
      <c r="D734" s="11">
        <v>8</v>
      </c>
      <c r="E734" s="12" t="s">
        <v>3</v>
      </c>
      <c r="F734" s="11" t="s">
        <v>2</v>
      </c>
      <c r="G734" s="68" t="s">
        <v>62</v>
      </c>
      <c r="H734" s="10" t="s">
        <v>7</v>
      </c>
      <c r="I734" s="14">
        <f>I735</f>
        <v>423.6</v>
      </c>
      <c r="J734" s="14">
        <f t="shared" ref="J734:K734" si="521">J735</f>
        <v>10</v>
      </c>
      <c r="K734" s="14">
        <f t="shared" si="521"/>
        <v>10</v>
      </c>
      <c r="L734" s="14"/>
      <c r="M734" s="14"/>
      <c r="N734" s="14"/>
      <c r="O734" s="14">
        <f t="shared" si="513"/>
        <v>423.6</v>
      </c>
      <c r="P734" s="14">
        <f t="shared" si="514"/>
        <v>10</v>
      </c>
      <c r="Q734" s="14">
        <f t="shared" si="515"/>
        <v>10</v>
      </c>
    </row>
    <row r="735" spans="1:17" ht="22.5" x14ac:dyDescent="0.2">
      <c r="A735" s="65" t="s">
        <v>14</v>
      </c>
      <c r="B735" s="67">
        <v>298</v>
      </c>
      <c r="C735" s="60">
        <v>314</v>
      </c>
      <c r="D735" s="11">
        <v>8</v>
      </c>
      <c r="E735" s="12" t="s">
        <v>3</v>
      </c>
      <c r="F735" s="11" t="s">
        <v>2</v>
      </c>
      <c r="G735" s="68" t="s">
        <v>62</v>
      </c>
      <c r="H735" s="10">
        <v>200</v>
      </c>
      <c r="I735" s="14">
        <f>I736</f>
        <v>423.6</v>
      </c>
      <c r="J735" s="14">
        <f t="shared" ref="J735:K735" si="522">J736</f>
        <v>10</v>
      </c>
      <c r="K735" s="14">
        <f t="shared" si="522"/>
        <v>10</v>
      </c>
      <c r="L735" s="14"/>
      <c r="M735" s="14"/>
      <c r="N735" s="14"/>
      <c r="O735" s="14">
        <f t="shared" si="513"/>
        <v>423.6</v>
      </c>
      <c r="P735" s="14">
        <f t="shared" si="514"/>
        <v>10</v>
      </c>
      <c r="Q735" s="14">
        <f t="shared" si="515"/>
        <v>10</v>
      </c>
    </row>
    <row r="736" spans="1:17" ht="22.5" x14ac:dyDescent="0.2">
      <c r="A736" s="65" t="s">
        <v>13</v>
      </c>
      <c r="B736" s="67">
        <v>298</v>
      </c>
      <c r="C736" s="60">
        <v>314</v>
      </c>
      <c r="D736" s="11">
        <v>8</v>
      </c>
      <c r="E736" s="12" t="s">
        <v>3</v>
      </c>
      <c r="F736" s="11" t="s">
        <v>2</v>
      </c>
      <c r="G736" s="68" t="s">
        <v>62</v>
      </c>
      <c r="H736" s="10">
        <v>240</v>
      </c>
      <c r="I736" s="14">
        <v>423.6</v>
      </c>
      <c r="J736" s="14">
        <v>10</v>
      </c>
      <c r="K736" s="14">
        <v>10</v>
      </c>
      <c r="L736" s="14"/>
      <c r="M736" s="14"/>
      <c r="N736" s="14"/>
      <c r="O736" s="14">
        <f t="shared" si="513"/>
        <v>423.6</v>
      </c>
      <c r="P736" s="14">
        <f t="shared" si="514"/>
        <v>10</v>
      </c>
      <c r="Q736" s="14">
        <f t="shared" si="515"/>
        <v>10</v>
      </c>
    </row>
    <row r="737" spans="1:17" x14ac:dyDescent="0.2">
      <c r="A737" s="65" t="s">
        <v>61</v>
      </c>
      <c r="B737" s="67">
        <v>298</v>
      </c>
      <c r="C737" s="60">
        <v>700</v>
      </c>
      <c r="D737" s="11" t="s">
        <v>7</v>
      </c>
      <c r="E737" s="12" t="s">
        <v>7</v>
      </c>
      <c r="F737" s="11" t="s">
        <v>7</v>
      </c>
      <c r="G737" s="68" t="s">
        <v>7</v>
      </c>
      <c r="H737" s="10" t="s">
        <v>7</v>
      </c>
      <c r="I737" s="14">
        <f>I744+I738</f>
        <v>217</v>
      </c>
      <c r="J737" s="14">
        <f t="shared" ref="J737:K737" si="523">J744+J738</f>
        <v>217</v>
      </c>
      <c r="K737" s="14">
        <f t="shared" si="523"/>
        <v>217</v>
      </c>
      <c r="L737" s="14"/>
      <c r="M737" s="14"/>
      <c r="N737" s="14"/>
      <c r="O737" s="14">
        <f t="shared" si="513"/>
        <v>217</v>
      </c>
      <c r="P737" s="14">
        <f t="shared" si="514"/>
        <v>217</v>
      </c>
      <c r="Q737" s="14">
        <f t="shared" si="515"/>
        <v>217</v>
      </c>
    </row>
    <row r="738" spans="1:17" ht="22.5" x14ac:dyDescent="0.2">
      <c r="A738" s="65" t="s">
        <v>355</v>
      </c>
      <c r="B738" s="67">
        <v>298</v>
      </c>
      <c r="C738" s="60">
        <v>705</v>
      </c>
      <c r="D738" s="11"/>
      <c r="E738" s="12"/>
      <c r="F738" s="11"/>
      <c r="G738" s="68"/>
      <c r="H738" s="10"/>
      <c r="I738" s="14">
        <f>I739</f>
        <v>40</v>
      </c>
      <c r="J738" s="14">
        <f t="shared" ref="J738:K738" si="524">J739</f>
        <v>40</v>
      </c>
      <c r="K738" s="14">
        <f t="shared" si="524"/>
        <v>40</v>
      </c>
      <c r="L738" s="14"/>
      <c r="M738" s="14"/>
      <c r="N738" s="14"/>
      <c r="O738" s="14">
        <f t="shared" si="513"/>
        <v>40</v>
      </c>
      <c r="P738" s="14">
        <f t="shared" si="514"/>
        <v>40</v>
      </c>
      <c r="Q738" s="14">
        <f t="shared" si="515"/>
        <v>40</v>
      </c>
    </row>
    <row r="739" spans="1:17" ht="56.25" x14ac:dyDescent="0.2">
      <c r="A739" s="86" t="s">
        <v>275</v>
      </c>
      <c r="B739" s="67">
        <v>298</v>
      </c>
      <c r="C739" s="60">
        <v>705</v>
      </c>
      <c r="D739" s="11">
        <v>11</v>
      </c>
      <c r="E739" s="12" t="s">
        <v>3</v>
      </c>
      <c r="F739" s="11" t="s">
        <v>2</v>
      </c>
      <c r="G739" s="68" t="s">
        <v>9</v>
      </c>
      <c r="H739" s="10"/>
      <c r="I739" s="14">
        <f>I740</f>
        <v>40</v>
      </c>
      <c r="J739" s="14">
        <f t="shared" ref="J739:K740" si="525">J740</f>
        <v>40</v>
      </c>
      <c r="K739" s="14">
        <f t="shared" si="525"/>
        <v>40</v>
      </c>
      <c r="L739" s="14"/>
      <c r="M739" s="14"/>
      <c r="N739" s="14"/>
      <c r="O739" s="14">
        <f t="shared" si="513"/>
        <v>40</v>
      </c>
      <c r="P739" s="14">
        <f t="shared" si="514"/>
        <v>40</v>
      </c>
      <c r="Q739" s="14">
        <f t="shared" si="515"/>
        <v>40</v>
      </c>
    </row>
    <row r="740" spans="1:17" ht="22.5" x14ac:dyDescent="0.2">
      <c r="A740" s="86" t="s">
        <v>298</v>
      </c>
      <c r="B740" s="67">
        <v>298</v>
      </c>
      <c r="C740" s="60">
        <v>705</v>
      </c>
      <c r="D740" s="11">
        <v>11</v>
      </c>
      <c r="E740" s="12">
        <v>2</v>
      </c>
      <c r="F740" s="11" t="s">
        <v>2</v>
      </c>
      <c r="G740" s="68">
        <v>0</v>
      </c>
      <c r="H740" s="10"/>
      <c r="I740" s="14">
        <f>I741</f>
        <v>40</v>
      </c>
      <c r="J740" s="14">
        <f t="shared" si="525"/>
        <v>40</v>
      </c>
      <c r="K740" s="14">
        <f t="shared" si="525"/>
        <v>40</v>
      </c>
      <c r="L740" s="14"/>
      <c r="M740" s="14"/>
      <c r="N740" s="14"/>
      <c r="O740" s="14">
        <f t="shared" si="513"/>
        <v>40</v>
      </c>
      <c r="P740" s="14">
        <f t="shared" si="514"/>
        <v>40</v>
      </c>
      <c r="Q740" s="14">
        <f t="shared" si="515"/>
        <v>40</v>
      </c>
    </row>
    <row r="741" spans="1:17" x14ac:dyDescent="0.2">
      <c r="A741" s="65" t="s">
        <v>82</v>
      </c>
      <c r="B741" s="67">
        <v>298</v>
      </c>
      <c r="C741" s="60">
        <v>705</v>
      </c>
      <c r="D741" s="11">
        <v>11</v>
      </c>
      <c r="E741" s="12">
        <v>2</v>
      </c>
      <c r="F741" s="11">
        <v>0</v>
      </c>
      <c r="G741" s="68" t="s">
        <v>81</v>
      </c>
      <c r="H741" s="10" t="s">
        <v>7</v>
      </c>
      <c r="I741" s="14">
        <f>I742</f>
        <v>40</v>
      </c>
      <c r="J741" s="14">
        <f t="shared" ref="J741:K742" si="526">J742</f>
        <v>40</v>
      </c>
      <c r="K741" s="14">
        <f t="shared" si="526"/>
        <v>40</v>
      </c>
      <c r="L741" s="14"/>
      <c r="M741" s="14"/>
      <c r="N741" s="14"/>
      <c r="O741" s="14">
        <f t="shared" si="513"/>
        <v>40</v>
      </c>
      <c r="P741" s="14">
        <f t="shared" si="514"/>
        <v>40</v>
      </c>
      <c r="Q741" s="14">
        <f t="shared" si="515"/>
        <v>40</v>
      </c>
    </row>
    <row r="742" spans="1:17" ht="22.5" x14ac:dyDescent="0.2">
      <c r="A742" s="65" t="s">
        <v>14</v>
      </c>
      <c r="B742" s="67">
        <v>298</v>
      </c>
      <c r="C742" s="60">
        <v>705</v>
      </c>
      <c r="D742" s="11">
        <v>11</v>
      </c>
      <c r="E742" s="12">
        <v>2</v>
      </c>
      <c r="F742" s="11" t="s">
        <v>2</v>
      </c>
      <c r="G742" s="68" t="s">
        <v>81</v>
      </c>
      <c r="H742" s="10">
        <v>200</v>
      </c>
      <c r="I742" s="14">
        <f>I743</f>
        <v>40</v>
      </c>
      <c r="J742" s="14">
        <f t="shared" si="526"/>
        <v>40</v>
      </c>
      <c r="K742" s="14">
        <f t="shared" si="526"/>
        <v>40</v>
      </c>
      <c r="L742" s="14"/>
      <c r="M742" s="14"/>
      <c r="N742" s="14"/>
      <c r="O742" s="14">
        <f t="shared" si="513"/>
        <v>40</v>
      </c>
      <c r="P742" s="14">
        <f t="shared" si="514"/>
        <v>40</v>
      </c>
      <c r="Q742" s="14">
        <f t="shared" si="515"/>
        <v>40</v>
      </c>
    </row>
    <row r="743" spans="1:17" ht="22.5" x14ac:dyDescent="0.2">
      <c r="A743" s="65" t="s">
        <v>13</v>
      </c>
      <c r="B743" s="67">
        <v>298</v>
      </c>
      <c r="C743" s="60">
        <v>705</v>
      </c>
      <c r="D743" s="11">
        <v>11</v>
      </c>
      <c r="E743" s="12">
        <v>2</v>
      </c>
      <c r="F743" s="11" t="s">
        <v>2</v>
      </c>
      <c r="G743" s="68" t="s">
        <v>81</v>
      </c>
      <c r="H743" s="10">
        <v>240</v>
      </c>
      <c r="I743" s="14">
        <v>40</v>
      </c>
      <c r="J743" s="14">
        <v>40</v>
      </c>
      <c r="K743" s="14">
        <v>40</v>
      </c>
      <c r="L743" s="14"/>
      <c r="M743" s="14"/>
      <c r="N743" s="14"/>
      <c r="O743" s="14">
        <f t="shared" si="513"/>
        <v>40</v>
      </c>
      <c r="P743" s="14">
        <f t="shared" si="514"/>
        <v>40</v>
      </c>
      <c r="Q743" s="14">
        <f t="shared" si="515"/>
        <v>40</v>
      </c>
    </row>
    <row r="744" spans="1:17" x14ac:dyDescent="0.2">
      <c r="A744" s="65" t="s">
        <v>60</v>
      </c>
      <c r="B744" s="67">
        <v>298</v>
      </c>
      <c r="C744" s="60">
        <v>707</v>
      </c>
      <c r="D744" s="11" t="s">
        <v>7</v>
      </c>
      <c r="E744" s="12" t="s">
        <v>7</v>
      </c>
      <c r="F744" s="11" t="s">
        <v>7</v>
      </c>
      <c r="G744" s="68" t="s">
        <v>7</v>
      </c>
      <c r="H744" s="10" t="s">
        <v>7</v>
      </c>
      <c r="I744" s="14">
        <f>I745+I752</f>
        <v>177</v>
      </c>
      <c r="J744" s="14">
        <f t="shared" ref="J744:K744" si="527">J745+J752</f>
        <v>177</v>
      </c>
      <c r="K744" s="14">
        <f t="shared" si="527"/>
        <v>177</v>
      </c>
      <c r="L744" s="14"/>
      <c r="M744" s="14"/>
      <c r="N744" s="14"/>
      <c r="O744" s="14">
        <f t="shared" si="513"/>
        <v>177</v>
      </c>
      <c r="P744" s="14">
        <f t="shared" si="514"/>
        <v>177</v>
      </c>
      <c r="Q744" s="14">
        <f t="shared" si="515"/>
        <v>177</v>
      </c>
    </row>
    <row r="745" spans="1:17" ht="56.25" x14ac:dyDescent="0.2">
      <c r="A745" s="86" t="s">
        <v>274</v>
      </c>
      <c r="B745" s="67">
        <v>298</v>
      </c>
      <c r="C745" s="60">
        <v>707</v>
      </c>
      <c r="D745" s="11" t="s">
        <v>36</v>
      </c>
      <c r="E745" s="12" t="s">
        <v>3</v>
      </c>
      <c r="F745" s="11" t="s">
        <v>2</v>
      </c>
      <c r="G745" s="68" t="s">
        <v>9</v>
      </c>
      <c r="H745" s="10" t="s">
        <v>7</v>
      </c>
      <c r="I745" s="14">
        <f>I746</f>
        <v>157</v>
      </c>
      <c r="J745" s="14">
        <f t="shared" ref="J745:K746" si="528">J746</f>
        <v>157</v>
      </c>
      <c r="K745" s="14">
        <f t="shared" si="528"/>
        <v>157</v>
      </c>
      <c r="L745" s="14"/>
      <c r="M745" s="14"/>
      <c r="N745" s="14"/>
      <c r="O745" s="14">
        <f t="shared" si="513"/>
        <v>157</v>
      </c>
      <c r="P745" s="14">
        <f t="shared" si="514"/>
        <v>157</v>
      </c>
      <c r="Q745" s="14">
        <f t="shared" si="515"/>
        <v>157</v>
      </c>
    </row>
    <row r="746" spans="1:17" x14ac:dyDescent="0.2">
      <c r="A746" s="86" t="s">
        <v>287</v>
      </c>
      <c r="B746" s="67">
        <v>298</v>
      </c>
      <c r="C746" s="60">
        <v>707</v>
      </c>
      <c r="D746" s="11" t="s">
        <v>36</v>
      </c>
      <c r="E746" s="12">
        <v>2</v>
      </c>
      <c r="F746" s="11">
        <v>0</v>
      </c>
      <c r="G746" s="68">
        <v>0</v>
      </c>
      <c r="H746" s="10"/>
      <c r="I746" s="14">
        <f>I747</f>
        <v>157</v>
      </c>
      <c r="J746" s="14">
        <f t="shared" si="528"/>
        <v>157</v>
      </c>
      <c r="K746" s="14">
        <f t="shared" si="528"/>
        <v>157</v>
      </c>
      <c r="L746" s="14"/>
      <c r="M746" s="14"/>
      <c r="N746" s="14"/>
      <c r="O746" s="14">
        <f t="shared" si="513"/>
        <v>157</v>
      </c>
      <c r="P746" s="14">
        <f t="shared" si="514"/>
        <v>157</v>
      </c>
      <c r="Q746" s="14">
        <f t="shared" si="515"/>
        <v>157</v>
      </c>
    </row>
    <row r="747" spans="1:17" x14ac:dyDescent="0.2">
      <c r="A747" s="65" t="s">
        <v>59</v>
      </c>
      <c r="B747" s="67">
        <v>298</v>
      </c>
      <c r="C747" s="60">
        <v>707</v>
      </c>
      <c r="D747" s="11" t="s">
        <v>36</v>
      </c>
      <c r="E747" s="12">
        <v>2</v>
      </c>
      <c r="F747" s="11" t="s">
        <v>2</v>
      </c>
      <c r="G747" s="68" t="s">
        <v>58</v>
      </c>
      <c r="H747" s="10" t="s">
        <v>7</v>
      </c>
      <c r="I747" s="14">
        <f>I748+I750</f>
        <v>157</v>
      </c>
      <c r="J747" s="14">
        <f t="shared" ref="J747:K747" si="529">J748+J750</f>
        <v>157</v>
      </c>
      <c r="K747" s="14">
        <f t="shared" si="529"/>
        <v>157</v>
      </c>
      <c r="L747" s="14"/>
      <c r="M747" s="14"/>
      <c r="N747" s="14"/>
      <c r="O747" s="14">
        <f t="shared" si="513"/>
        <v>157</v>
      </c>
      <c r="P747" s="14">
        <f t="shared" si="514"/>
        <v>157</v>
      </c>
      <c r="Q747" s="14">
        <f t="shared" si="515"/>
        <v>157</v>
      </c>
    </row>
    <row r="748" spans="1:17" ht="45" x14ac:dyDescent="0.2">
      <c r="A748" s="65" t="s">
        <v>6</v>
      </c>
      <c r="B748" s="67">
        <v>298</v>
      </c>
      <c r="C748" s="60">
        <v>707</v>
      </c>
      <c r="D748" s="11" t="s">
        <v>36</v>
      </c>
      <c r="E748" s="12">
        <v>2</v>
      </c>
      <c r="F748" s="11" t="s">
        <v>2</v>
      </c>
      <c r="G748" s="68" t="s">
        <v>58</v>
      </c>
      <c r="H748" s="10">
        <v>100</v>
      </c>
      <c r="I748" s="14">
        <f>I749</f>
        <v>20</v>
      </c>
      <c r="J748" s="14">
        <f t="shared" ref="J748:K748" si="530">J749</f>
        <v>20</v>
      </c>
      <c r="K748" s="14">
        <f t="shared" si="530"/>
        <v>20</v>
      </c>
      <c r="L748" s="14"/>
      <c r="M748" s="14"/>
      <c r="N748" s="14"/>
      <c r="O748" s="14">
        <f t="shared" si="513"/>
        <v>20</v>
      </c>
      <c r="P748" s="14">
        <f t="shared" si="514"/>
        <v>20</v>
      </c>
      <c r="Q748" s="14">
        <f t="shared" si="515"/>
        <v>20</v>
      </c>
    </row>
    <row r="749" spans="1:17" ht="22.5" x14ac:dyDescent="0.2">
      <c r="A749" s="65" t="s">
        <v>5</v>
      </c>
      <c r="B749" s="67">
        <v>298</v>
      </c>
      <c r="C749" s="60">
        <v>707</v>
      </c>
      <c r="D749" s="11" t="s">
        <v>36</v>
      </c>
      <c r="E749" s="12">
        <v>2</v>
      </c>
      <c r="F749" s="11" t="s">
        <v>2</v>
      </c>
      <c r="G749" s="68" t="s">
        <v>58</v>
      </c>
      <c r="H749" s="10">
        <v>120</v>
      </c>
      <c r="I749" s="14">
        <v>20</v>
      </c>
      <c r="J749" s="14">
        <v>20</v>
      </c>
      <c r="K749" s="14">
        <v>20</v>
      </c>
      <c r="L749" s="14"/>
      <c r="M749" s="14"/>
      <c r="N749" s="14"/>
      <c r="O749" s="14">
        <f t="shared" si="513"/>
        <v>20</v>
      </c>
      <c r="P749" s="14">
        <f t="shared" si="514"/>
        <v>20</v>
      </c>
      <c r="Q749" s="14">
        <f t="shared" si="515"/>
        <v>20</v>
      </c>
    </row>
    <row r="750" spans="1:17" ht="22.5" x14ac:dyDescent="0.2">
      <c r="A750" s="65" t="s">
        <v>14</v>
      </c>
      <c r="B750" s="67">
        <v>298</v>
      </c>
      <c r="C750" s="60">
        <v>707</v>
      </c>
      <c r="D750" s="11" t="s">
        <v>36</v>
      </c>
      <c r="E750" s="12">
        <v>2</v>
      </c>
      <c r="F750" s="11" t="s">
        <v>2</v>
      </c>
      <c r="G750" s="68" t="s">
        <v>58</v>
      </c>
      <c r="H750" s="10">
        <v>200</v>
      </c>
      <c r="I750" s="14">
        <f>I751</f>
        <v>137</v>
      </c>
      <c r="J750" s="14">
        <f t="shared" ref="J750:K750" si="531">J751</f>
        <v>137</v>
      </c>
      <c r="K750" s="14">
        <f t="shared" si="531"/>
        <v>137</v>
      </c>
      <c r="L750" s="14"/>
      <c r="M750" s="14"/>
      <c r="N750" s="14"/>
      <c r="O750" s="14">
        <f t="shared" si="513"/>
        <v>137</v>
      </c>
      <c r="P750" s="14">
        <f t="shared" si="514"/>
        <v>137</v>
      </c>
      <c r="Q750" s="14">
        <f t="shared" si="515"/>
        <v>137</v>
      </c>
    </row>
    <row r="751" spans="1:17" ht="22.5" x14ac:dyDescent="0.2">
      <c r="A751" s="65" t="s">
        <v>13</v>
      </c>
      <c r="B751" s="67">
        <v>298</v>
      </c>
      <c r="C751" s="60">
        <v>707</v>
      </c>
      <c r="D751" s="11" t="s">
        <v>36</v>
      </c>
      <c r="E751" s="12">
        <v>2</v>
      </c>
      <c r="F751" s="11" t="s">
        <v>2</v>
      </c>
      <c r="G751" s="68" t="s">
        <v>58</v>
      </c>
      <c r="H751" s="10">
        <v>240</v>
      </c>
      <c r="I751" s="14">
        <v>137</v>
      </c>
      <c r="J751" s="14">
        <v>137</v>
      </c>
      <c r="K751" s="14">
        <v>137</v>
      </c>
      <c r="L751" s="14"/>
      <c r="M751" s="14"/>
      <c r="N751" s="14"/>
      <c r="O751" s="14">
        <f t="shared" si="513"/>
        <v>137</v>
      </c>
      <c r="P751" s="14">
        <f t="shared" si="514"/>
        <v>137</v>
      </c>
      <c r="Q751" s="14">
        <f t="shared" si="515"/>
        <v>137</v>
      </c>
    </row>
    <row r="752" spans="1:17" ht="45" x14ac:dyDescent="0.2">
      <c r="A752" s="86" t="s">
        <v>284</v>
      </c>
      <c r="B752" s="67">
        <v>298</v>
      </c>
      <c r="C752" s="60">
        <v>707</v>
      </c>
      <c r="D752" s="11">
        <v>8</v>
      </c>
      <c r="E752" s="12" t="s">
        <v>3</v>
      </c>
      <c r="F752" s="11" t="s">
        <v>2</v>
      </c>
      <c r="G752" s="68" t="s">
        <v>9</v>
      </c>
      <c r="H752" s="10" t="s">
        <v>7</v>
      </c>
      <c r="I752" s="14">
        <f>I753</f>
        <v>20</v>
      </c>
      <c r="J752" s="14">
        <f t="shared" ref="J752:K752" si="532">J753</f>
        <v>20</v>
      </c>
      <c r="K752" s="14">
        <f t="shared" si="532"/>
        <v>20</v>
      </c>
      <c r="L752" s="14"/>
      <c r="M752" s="14"/>
      <c r="N752" s="14"/>
      <c r="O752" s="14">
        <f t="shared" si="513"/>
        <v>20</v>
      </c>
      <c r="P752" s="14">
        <f t="shared" si="514"/>
        <v>20</v>
      </c>
      <c r="Q752" s="14">
        <f t="shared" si="515"/>
        <v>20</v>
      </c>
    </row>
    <row r="753" spans="1:17" x14ac:dyDescent="0.2">
      <c r="A753" s="65" t="s">
        <v>59</v>
      </c>
      <c r="B753" s="67">
        <v>298</v>
      </c>
      <c r="C753" s="60">
        <v>707</v>
      </c>
      <c r="D753" s="11">
        <v>8</v>
      </c>
      <c r="E753" s="12" t="s">
        <v>3</v>
      </c>
      <c r="F753" s="11" t="s">
        <v>2</v>
      </c>
      <c r="G753" s="68" t="s">
        <v>58</v>
      </c>
      <c r="H753" s="10" t="s">
        <v>7</v>
      </c>
      <c r="I753" s="14">
        <f>I754</f>
        <v>20</v>
      </c>
      <c r="J753" s="14">
        <f t="shared" ref="J753:K754" si="533">J754</f>
        <v>20</v>
      </c>
      <c r="K753" s="14">
        <f t="shared" si="533"/>
        <v>20</v>
      </c>
      <c r="L753" s="14"/>
      <c r="M753" s="14"/>
      <c r="N753" s="14"/>
      <c r="O753" s="14">
        <f t="shared" si="513"/>
        <v>20</v>
      </c>
      <c r="P753" s="14">
        <f t="shared" si="514"/>
        <v>20</v>
      </c>
      <c r="Q753" s="14">
        <f t="shared" si="515"/>
        <v>20</v>
      </c>
    </row>
    <row r="754" spans="1:17" ht="22.5" x14ac:dyDescent="0.2">
      <c r="A754" s="65" t="s">
        <v>14</v>
      </c>
      <c r="B754" s="67">
        <v>298</v>
      </c>
      <c r="C754" s="60">
        <v>707</v>
      </c>
      <c r="D754" s="11">
        <v>8</v>
      </c>
      <c r="E754" s="12" t="s">
        <v>3</v>
      </c>
      <c r="F754" s="11" t="s">
        <v>2</v>
      </c>
      <c r="G754" s="68" t="s">
        <v>58</v>
      </c>
      <c r="H754" s="10">
        <v>200</v>
      </c>
      <c r="I754" s="14">
        <f>I755</f>
        <v>20</v>
      </c>
      <c r="J754" s="14">
        <f t="shared" si="533"/>
        <v>20</v>
      </c>
      <c r="K754" s="14">
        <f t="shared" si="533"/>
        <v>20</v>
      </c>
      <c r="L754" s="14"/>
      <c r="M754" s="14"/>
      <c r="N754" s="14"/>
      <c r="O754" s="14">
        <f t="shared" si="513"/>
        <v>20</v>
      </c>
      <c r="P754" s="14">
        <f t="shared" si="514"/>
        <v>20</v>
      </c>
      <c r="Q754" s="14">
        <f t="shared" si="515"/>
        <v>20</v>
      </c>
    </row>
    <row r="755" spans="1:17" ht="22.5" x14ac:dyDescent="0.2">
      <c r="A755" s="65" t="s">
        <v>13</v>
      </c>
      <c r="B755" s="67">
        <v>298</v>
      </c>
      <c r="C755" s="60">
        <v>707</v>
      </c>
      <c r="D755" s="11">
        <v>8</v>
      </c>
      <c r="E755" s="12" t="s">
        <v>3</v>
      </c>
      <c r="F755" s="11" t="s">
        <v>2</v>
      </c>
      <c r="G755" s="68" t="s">
        <v>58</v>
      </c>
      <c r="H755" s="10">
        <v>240</v>
      </c>
      <c r="I755" s="14">
        <v>20</v>
      </c>
      <c r="J755" s="14">
        <v>20</v>
      </c>
      <c r="K755" s="14">
        <v>20</v>
      </c>
      <c r="L755" s="14"/>
      <c r="M755" s="14"/>
      <c r="N755" s="14"/>
      <c r="O755" s="14">
        <f t="shared" si="513"/>
        <v>20</v>
      </c>
      <c r="P755" s="14">
        <f t="shared" si="514"/>
        <v>20</v>
      </c>
      <c r="Q755" s="14">
        <f t="shared" si="515"/>
        <v>20</v>
      </c>
    </row>
    <row r="756" spans="1:17" x14ac:dyDescent="0.2">
      <c r="A756" s="65" t="s">
        <v>55</v>
      </c>
      <c r="B756" s="67">
        <v>298</v>
      </c>
      <c r="C756" s="60">
        <v>1000</v>
      </c>
      <c r="D756" s="11" t="s">
        <v>7</v>
      </c>
      <c r="E756" s="12" t="s">
        <v>7</v>
      </c>
      <c r="F756" s="11" t="s">
        <v>7</v>
      </c>
      <c r="G756" s="68" t="s">
        <v>7</v>
      </c>
      <c r="H756" s="10" t="s">
        <v>7</v>
      </c>
      <c r="I756" s="14">
        <f>I757+I763+I772+I782</f>
        <v>9434.058860000001</v>
      </c>
      <c r="J756" s="14">
        <f t="shared" ref="J756" si="534">J757+J763+J772+J782</f>
        <v>9039.26008</v>
      </c>
      <c r="K756" s="14">
        <f>K757+K763+K772+K782</f>
        <v>9176.9411600000003</v>
      </c>
      <c r="L756" s="14">
        <f>L757+L763+L772+L782</f>
        <v>473.25592999999998</v>
      </c>
      <c r="M756" s="14"/>
      <c r="N756" s="14"/>
      <c r="O756" s="14">
        <f t="shared" si="513"/>
        <v>9907.3147900000004</v>
      </c>
      <c r="P756" s="14">
        <f t="shared" si="514"/>
        <v>9039.26008</v>
      </c>
      <c r="Q756" s="14">
        <f t="shared" si="515"/>
        <v>9176.9411600000003</v>
      </c>
    </row>
    <row r="757" spans="1:17" x14ac:dyDescent="0.2">
      <c r="A757" s="65" t="s">
        <v>54</v>
      </c>
      <c r="B757" s="67">
        <v>298</v>
      </c>
      <c r="C757" s="60">
        <v>1001</v>
      </c>
      <c r="D757" s="11" t="s">
        <v>7</v>
      </c>
      <c r="E757" s="12" t="s">
        <v>7</v>
      </c>
      <c r="F757" s="11" t="s">
        <v>7</v>
      </c>
      <c r="G757" s="68" t="s">
        <v>7</v>
      </c>
      <c r="H757" s="10" t="s">
        <v>7</v>
      </c>
      <c r="I757" s="14">
        <f>I758</f>
        <v>2000</v>
      </c>
      <c r="J757" s="14">
        <f t="shared" ref="J757:K759" si="535">J758</f>
        <v>2000</v>
      </c>
      <c r="K757" s="14">
        <f>K758</f>
        <v>2000</v>
      </c>
      <c r="L757" s="14"/>
      <c r="M757" s="14"/>
      <c r="N757" s="14"/>
      <c r="O757" s="14">
        <f t="shared" si="513"/>
        <v>2000</v>
      </c>
      <c r="P757" s="14">
        <f t="shared" si="514"/>
        <v>2000</v>
      </c>
      <c r="Q757" s="14">
        <f t="shared" si="515"/>
        <v>2000</v>
      </c>
    </row>
    <row r="758" spans="1:17" ht="56.25" x14ac:dyDescent="0.2">
      <c r="A758" s="86" t="s">
        <v>274</v>
      </c>
      <c r="B758" s="67">
        <v>298</v>
      </c>
      <c r="C758" s="60">
        <v>1001</v>
      </c>
      <c r="D758" s="11" t="s">
        <v>36</v>
      </c>
      <c r="E758" s="12" t="s">
        <v>3</v>
      </c>
      <c r="F758" s="11" t="s">
        <v>2</v>
      </c>
      <c r="G758" s="68" t="s">
        <v>9</v>
      </c>
      <c r="H758" s="10" t="s">
        <v>7</v>
      </c>
      <c r="I758" s="14">
        <f t="shared" ref="I758:I760" si="536">I759</f>
        <v>2000</v>
      </c>
      <c r="J758" s="14">
        <f t="shared" si="535"/>
        <v>2000</v>
      </c>
      <c r="K758" s="14">
        <f t="shared" si="535"/>
        <v>2000</v>
      </c>
      <c r="L758" s="14"/>
      <c r="M758" s="14"/>
      <c r="N758" s="14"/>
      <c r="O758" s="14">
        <f t="shared" si="513"/>
        <v>2000</v>
      </c>
      <c r="P758" s="14">
        <f t="shared" si="514"/>
        <v>2000</v>
      </c>
      <c r="Q758" s="14">
        <f t="shared" si="515"/>
        <v>2000</v>
      </c>
    </row>
    <row r="759" spans="1:17" ht="22.5" x14ac:dyDescent="0.2">
      <c r="A759" s="86" t="s">
        <v>286</v>
      </c>
      <c r="B759" s="67">
        <v>298</v>
      </c>
      <c r="C759" s="60">
        <v>1001</v>
      </c>
      <c r="D759" s="11" t="s">
        <v>36</v>
      </c>
      <c r="E759" s="12">
        <v>3</v>
      </c>
      <c r="F759" s="11">
        <v>0</v>
      </c>
      <c r="G759" s="68">
        <v>0</v>
      </c>
      <c r="H759" s="10"/>
      <c r="I759" s="14">
        <f t="shared" si="536"/>
        <v>2000</v>
      </c>
      <c r="J759" s="14">
        <f t="shared" si="535"/>
        <v>2000</v>
      </c>
      <c r="K759" s="14">
        <f t="shared" si="535"/>
        <v>2000</v>
      </c>
      <c r="L759" s="14"/>
      <c r="M759" s="14"/>
      <c r="N759" s="14"/>
      <c r="O759" s="14">
        <f t="shared" si="513"/>
        <v>2000</v>
      </c>
      <c r="P759" s="14">
        <f t="shared" si="514"/>
        <v>2000</v>
      </c>
      <c r="Q759" s="14">
        <f t="shared" si="515"/>
        <v>2000</v>
      </c>
    </row>
    <row r="760" spans="1:17" x14ac:dyDescent="0.2">
      <c r="A760" s="65" t="s">
        <v>241</v>
      </c>
      <c r="B760" s="67">
        <v>298</v>
      </c>
      <c r="C760" s="60">
        <v>1001</v>
      </c>
      <c r="D760" s="11" t="s">
        <v>36</v>
      </c>
      <c r="E760" s="12">
        <v>3</v>
      </c>
      <c r="F760" s="11" t="s">
        <v>2</v>
      </c>
      <c r="G760" s="68" t="s">
        <v>53</v>
      </c>
      <c r="H760" s="10" t="s">
        <v>7</v>
      </c>
      <c r="I760" s="14">
        <f t="shared" si="536"/>
        <v>2000</v>
      </c>
      <c r="J760" s="14">
        <f t="shared" ref="J760:K761" si="537">J761</f>
        <v>2000</v>
      </c>
      <c r="K760" s="14">
        <f t="shared" si="537"/>
        <v>2000</v>
      </c>
      <c r="L760" s="14"/>
      <c r="M760" s="14"/>
      <c r="N760" s="14"/>
      <c r="O760" s="14">
        <f t="shared" si="513"/>
        <v>2000</v>
      </c>
      <c r="P760" s="14">
        <f t="shared" si="514"/>
        <v>2000</v>
      </c>
      <c r="Q760" s="14">
        <f t="shared" si="515"/>
        <v>2000</v>
      </c>
    </row>
    <row r="761" spans="1:17" x14ac:dyDescent="0.2">
      <c r="A761" s="65" t="s">
        <v>40</v>
      </c>
      <c r="B761" s="67">
        <v>298</v>
      </c>
      <c r="C761" s="60">
        <v>1001</v>
      </c>
      <c r="D761" s="11" t="s">
        <v>36</v>
      </c>
      <c r="E761" s="12">
        <v>3</v>
      </c>
      <c r="F761" s="11" t="s">
        <v>2</v>
      </c>
      <c r="G761" s="68" t="s">
        <v>53</v>
      </c>
      <c r="H761" s="10">
        <v>300</v>
      </c>
      <c r="I761" s="14">
        <f>I762</f>
        <v>2000</v>
      </c>
      <c r="J761" s="14">
        <f t="shared" si="537"/>
        <v>2000</v>
      </c>
      <c r="K761" s="14">
        <f t="shared" si="537"/>
        <v>2000</v>
      </c>
      <c r="L761" s="14"/>
      <c r="M761" s="14"/>
      <c r="N761" s="14"/>
      <c r="O761" s="14">
        <f t="shared" si="513"/>
        <v>2000</v>
      </c>
      <c r="P761" s="14">
        <f t="shared" si="514"/>
        <v>2000</v>
      </c>
      <c r="Q761" s="14">
        <f t="shared" si="515"/>
        <v>2000</v>
      </c>
    </row>
    <row r="762" spans="1:17" ht="22.5" x14ac:dyDescent="0.2">
      <c r="A762" s="65" t="s">
        <v>44</v>
      </c>
      <c r="B762" s="67">
        <v>298</v>
      </c>
      <c r="C762" s="60">
        <v>1001</v>
      </c>
      <c r="D762" s="11" t="s">
        <v>36</v>
      </c>
      <c r="E762" s="12">
        <v>3</v>
      </c>
      <c r="F762" s="11" t="s">
        <v>2</v>
      </c>
      <c r="G762" s="68" t="s">
        <v>53</v>
      </c>
      <c r="H762" s="10">
        <v>320</v>
      </c>
      <c r="I762" s="14">
        <v>2000</v>
      </c>
      <c r="J762" s="14">
        <v>2000</v>
      </c>
      <c r="K762" s="14">
        <v>2000</v>
      </c>
      <c r="L762" s="14"/>
      <c r="M762" s="14"/>
      <c r="N762" s="14"/>
      <c r="O762" s="14">
        <f t="shared" si="513"/>
        <v>2000</v>
      </c>
      <c r="P762" s="14">
        <f t="shared" si="514"/>
        <v>2000</v>
      </c>
      <c r="Q762" s="14">
        <f t="shared" si="515"/>
        <v>2000</v>
      </c>
    </row>
    <row r="763" spans="1:17" x14ac:dyDescent="0.2">
      <c r="A763" s="65" t="s">
        <v>52</v>
      </c>
      <c r="B763" s="67">
        <v>298</v>
      </c>
      <c r="C763" s="60">
        <v>1003</v>
      </c>
      <c r="D763" s="11" t="s">
        <v>7</v>
      </c>
      <c r="E763" s="12" t="s">
        <v>7</v>
      </c>
      <c r="F763" s="11" t="s">
        <v>7</v>
      </c>
      <c r="G763" s="68" t="s">
        <v>7</v>
      </c>
      <c r="H763" s="10" t="s">
        <v>7</v>
      </c>
      <c r="I763" s="14">
        <f>I764</f>
        <v>580.71400000000006</v>
      </c>
      <c r="J763" s="14">
        <f t="shared" ref="J763:K764" si="538">J764</f>
        <v>24.114000000000001</v>
      </c>
      <c r="K763" s="14">
        <f t="shared" si="538"/>
        <v>24.114000000000001</v>
      </c>
      <c r="L763" s="14">
        <f>L764</f>
        <v>-556.6</v>
      </c>
      <c r="M763" s="14"/>
      <c r="N763" s="14"/>
      <c r="O763" s="14">
        <f t="shared" si="513"/>
        <v>24.114000000000033</v>
      </c>
      <c r="P763" s="14">
        <f t="shared" si="514"/>
        <v>24.114000000000001</v>
      </c>
      <c r="Q763" s="14">
        <f t="shared" si="515"/>
        <v>24.114000000000001</v>
      </c>
    </row>
    <row r="764" spans="1:17" ht="56.25" x14ac:dyDescent="0.2">
      <c r="A764" s="86" t="s">
        <v>274</v>
      </c>
      <c r="B764" s="67">
        <v>298</v>
      </c>
      <c r="C764" s="60">
        <v>1003</v>
      </c>
      <c r="D764" s="11" t="s">
        <v>36</v>
      </c>
      <c r="E764" s="12" t="s">
        <v>3</v>
      </c>
      <c r="F764" s="11" t="s">
        <v>2</v>
      </c>
      <c r="G764" s="68" t="s">
        <v>9</v>
      </c>
      <c r="H764" s="10" t="s">
        <v>7</v>
      </c>
      <c r="I764" s="14">
        <f>I765</f>
        <v>580.71400000000006</v>
      </c>
      <c r="J764" s="14">
        <f t="shared" si="538"/>
        <v>24.114000000000001</v>
      </c>
      <c r="K764" s="14">
        <f t="shared" si="538"/>
        <v>24.114000000000001</v>
      </c>
      <c r="L764" s="14">
        <f>L765</f>
        <v>-556.6</v>
      </c>
      <c r="M764" s="14"/>
      <c r="N764" s="14"/>
      <c r="O764" s="14">
        <f t="shared" si="513"/>
        <v>24.114000000000033</v>
      </c>
      <c r="P764" s="14">
        <f t="shared" si="514"/>
        <v>24.114000000000001</v>
      </c>
      <c r="Q764" s="14">
        <f t="shared" si="515"/>
        <v>24.114000000000001</v>
      </c>
    </row>
    <row r="765" spans="1:17" x14ac:dyDescent="0.2">
      <c r="A765" s="86" t="s">
        <v>278</v>
      </c>
      <c r="B765" s="67">
        <v>298</v>
      </c>
      <c r="C765" s="60">
        <v>1003</v>
      </c>
      <c r="D765" s="11">
        <v>6</v>
      </c>
      <c r="E765" s="12">
        <v>3</v>
      </c>
      <c r="F765" s="11">
        <v>0</v>
      </c>
      <c r="G765" s="68">
        <v>0</v>
      </c>
      <c r="H765" s="10"/>
      <c r="I765" s="14">
        <f>I766+I769</f>
        <v>580.71400000000006</v>
      </c>
      <c r="J765" s="14">
        <f t="shared" ref="J765:K765" si="539">J766+J769</f>
        <v>24.114000000000001</v>
      </c>
      <c r="K765" s="14">
        <f t="shared" si="539"/>
        <v>24.114000000000001</v>
      </c>
      <c r="L765" s="14">
        <f>L769</f>
        <v>-556.6</v>
      </c>
      <c r="M765" s="14"/>
      <c r="N765" s="14"/>
      <c r="O765" s="14">
        <f t="shared" si="513"/>
        <v>24.114000000000033</v>
      </c>
      <c r="P765" s="14">
        <f t="shared" si="514"/>
        <v>24.114000000000001</v>
      </c>
      <c r="Q765" s="14">
        <f t="shared" si="515"/>
        <v>24.114000000000001</v>
      </c>
    </row>
    <row r="766" spans="1:17" ht="45" x14ac:dyDescent="0.2">
      <c r="A766" s="65" t="s">
        <v>51</v>
      </c>
      <c r="B766" s="67">
        <v>298</v>
      </c>
      <c r="C766" s="60">
        <v>1003</v>
      </c>
      <c r="D766" s="11" t="s">
        <v>36</v>
      </c>
      <c r="E766" s="12">
        <v>3</v>
      </c>
      <c r="F766" s="11" t="s">
        <v>2</v>
      </c>
      <c r="G766" s="68" t="s">
        <v>50</v>
      </c>
      <c r="H766" s="10" t="s">
        <v>7</v>
      </c>
      <c r="I766" s="14">
        <f>I767</f>
        <v>24.114000000000001</v>
      </c>
      <c r="J766" s="14">
        <f t="shared" ref="J766:K766" si="540">J767</f>
        <v>24.114000000000001</v>
      </c>
      <c r="K766" s="14">
        <f t="shared" si="540"/>
        <v>24.114000000000001</v>
      </c>
      <c r="L766" s="14"/>
      <c r="M766" s="14"/>
      <c r="N766" s="14"/>
      <c r="O766" s="14">
        <f t="shared" si="513"/>
        <v>24.114000000000001</v>
      </c>
      <c r="P766" s="14">
        <f t="shared" si="514"/>
        <v>24.114000000000001</v>
      </c>
      <c r="Q766" s="14">
        <f t="shared" si="515"/>
        <v>24.114000000000001</v>
      </c>
    </row>
    <row r="767" spans="1:17" x14ac:dyDescent="0.2">
      <c r="A767" s="65" t="s">
        <v>40</v>
      </c>
      <c r="B767" s="67">
        <v>298</v>
      </c>
      <c r="C767" s="60">
        <v>1003</v>
      </c>
      <c r="D767" s="11" t="s">
        <v>36</v>
      </c>
      <c r="E767" s="12">
        <v>3</v>
      </c>
      <c r="F767" s="11" t="s">
        <v>2</v>
      </c>
      <c r="G767" s="68" t="s">
        <v>50</v>
      </c>
      <c r="H767" s="10">
        <v>300</v>
      </c>
      <c r="I767" s="14">
        <f>I768</f>
        <v>24.114000000000001</v>
      </c>
      <c r="J767" s="14">
        <f t="shared" ref="J767:K767" si="541">J768</f>
        <v>24.114000000000001</v>
      </c>
      <c r="K767" s="14">
        <f t="shared" si="541"/>
        <v>24.114000000000001</v>
      </c>
      <c r="L767" s="14"/>
      <c r="M767" s="14"/>
      <c r="N767" s="14"/>
      <c r="O767" s="14">
        <f t="shared" si="513"/>
        <v>24.114000000000001</v>
      </c>
      <c r="P767" s="14">
        <f t="shared" si="514"/>
        <v>24.114000000000001</v>
      </c>
      <c r="Q767" s="14">
        <f t="shared" si="515"/>
        <v>24.114000000000001</v>
      </c>
    </row>
    <row r="768" spans="1:17" ht="22.5" x14ac:dyDescent="0.2">
      <c r="A768" s="65" t="s">
        <v>44</v>
      </c>
      <c r="B768" s="67">
        <v>298</v>
      </c>
      <c r="C768" s="60">
        <v>1003</v>
      </c>
      <c r="D768" s="11" t="s">
        <v>36</v>
      </c>
      <c r="E768" s="12">
        <v>3</v>
      </c>
      <c r="F768" s="11" t="s">
        <v>2</v>
      </c>
      <c r="G768" s="68" t="s">
        <v>50</v>
      </c>
      <c r="H768" s="10">
        <v>320</v>
      </c>
      <c r="I768" s="14">
        <v>24.114000000000001</v>
      </c>
      <c r="J768" s="14">
        <v>24.114000000000001</v>
      </c>
      <c r="K768" s="14">
        <v>24.114000000000001</v>
      </c>
      <c r="L768" s="14"/>
      <c r="M768" s="14"/>
      <c r="N768" s="14"/>
      <c r="O768" s="14">
        <f t="shared" si="513"/>
        <v>24.114000000000001</v>
      </c>
      <c r="P768" s="14">
        <f t="shared" si="514"/>
        <v>24.114000000000001</v>
      </c>
      <c r="Q768" s="14">
        <f t="shared" si="515"/>
        <v>24.114000000000001</v>
      </c>
    </row>
    <row r="769" spans="1:17" ht="30.6" customHeight="1" x14ac:dyDescent="0.2">
      <c r="A769" s="65" t="s">
        <v>48</v>
      </c>
      <c r="B769" s="67">
        <v>298</v>
      </c>
      <c r="C769" s="60">
        <v>1003</v>
      </c>
      <c r="D769" s="11" t="s">
        <v>36</v>
      </c>
      <c r="E769" s="12">
        <v>3</v>
      </c>
      <c r="F769" s="11" t="s">
        <v>2</v>
      </c>
      <c r="G769" s="68" t="s">
        <v>49</v>
      </c>
      <c r="H769" s="10" t="s">
        <v>7</v>
      </c>
      <c r="I769" s="14">
        <f>I770</f>
        <v>556.6</v>
      </c>
      <c r="J769" s="14">
        <f t="shared" ref="J769:K769" si="542">J770</f>
        <v>0</v>
      </c>
      <c r="K769" s="14">
        <f t="shared" si="542"/>
        <v>0</v>
      </c>
      <c r="L769" s="14">
        <f>L770</f>
        <v>-556.6</v>
      </c>
      <c r="M769" s="14"/>
      <c r="N769" s="14"/>
      <c r="O769" s="14">
        <f t="shared" si="513"/>
        <v>0</v>
      </c>
      <c r="P769" s="14">
        <f t="shared" si="514"/>
        <v>0</v>
      </c>
      <c r="Q769" s="14">
        <f t="shared" si="515"/>
        <v>0</v>
      </c>
    </row>
    <row r="770" spans="1:17" x14ac:dyDescent="0.2">
      <c r="A770" s="65" t="s">
        <v>40</v>
      </c>
      <c r="B770" s="67">
        <v>298</v>
      </c>
      <c r="C770" s="60">
        <v>1003</v>
      </c>
      <c r="D770" s="11" t="s">
        <v>36</v>
      </c>
      <c r="E770" s="12">
        <v>3</v>
      </c>
      <c r="F770" s="11" t="s">
        <v>2</v>
      </c>
      <c r="G770" s="68" t="s">
        <v>49</v>
      </c>
      <c r="H770" s="10">
        <v>300</v>
      </c>
      <c r="I770" s="14">
        <f>I771</f>
        <v>556.6</v>
      </c>
      <c r="J770" s="14">
        <f t="shared" ref="J770:K770" si="543">J771</f>
        <v>0</v>
      </c>
      <c r="K770" s="14">
        <f t="shared" si="543"/>
        <v>0</v>
      </c>
      <c r="L770" s="14">
        <f>L771</f>
        <v>-556.6</v>
      </c>
      <c r="M770" s="14"/>
      <c r="N770" s="14"/>
      <c r="O770" s="14">
        <f t="shared" si="513"/>
        <v>0</v>
      </c>
      <c r="P770" s="14">
        <f t="shared" si="514"/>
        <v>0</v>
      </c>
      <c r="Q770" s="14">
        <f t="shared" si="515"/>
        <v>0</v>
      </c>
    </row>
    <row r="771" spans="1:17" ht="22.5" x14ac:dyDescent="0.2">
      <c r="A771" s="65" t="s">
        <v>44</v>
      </c>
      <c r="B771" s="67">
        <v>298</v>
      </c>
      <c r="C771" s="60">
        <v>1003</v>
      </c>
      <c r="D771" s="11" t="s">
        <v>36</v>
      </c>
      <c r="E771" s="12">
        <v>3</v>
      </c>
      <c r="F771" s="11" t="s">
        <v>2</v>
      </c>
      <c r="G771" s="68" t="s">
        <v>49</v>
      </c>
      <c r="H771" s="10">
        <v>320</v>
      </c>
      <c r="I771" s="14">
        <v>556.6</v>
      </c>
      <c r="J771" s="14">
        <v>0</v>
      </c>
      <c r="K771" s="14">
        <v>0</v>
      </c>
      <c r="L771" s="14">
        <f>-I771</f>
        <v>-556.6</v>
      </c>
      <c r="M771" s="14"/>
      <c r="N771" s="14"/>
      <c r="O771" s="14">
        <f t="shared" si="513"/>
        <v>0</v>
      </c>
      <c r="P771" s="14">
        <f t="shared" si="514"/>
        <v>0</v>
      </c>
      <c r="Q771" s="14">
        <f t="shared" si="515"/>
        <v>0</v>
      </c>
    </row>
    <row r="772" spans="1:17" x14ac:dyDescent="0.2">
      <c r="A772" s="65" t="s">
        <v>102</v>
      </c>
      <c r="B772" s="67">
        <v>298</v>
      </c>
      <c r="C772" s="60">
        <v>1004</v>
      </c>
      <c r="D772" s="11"/>
      <c r="E772" s="12"/>
      <c r="F772" s="11"/>
      <c r="G772" s="68"/>
      <c r="H772" s="10"/>
      <c r="I772" s="14">
        <f>I778</f>
        <v>10</v>
      </c>
      <c r="J772" s="14">
        <f t="shared" ref="J772:K772" si="544">J778</f>
        <v>10</v>
      </c>
      <c r="K772" s="14">
        <f t="shared" si="544"/>
        <v>10</v>
      </c>
      <c r="L772" s="14">
        <f>L773+L778</f>
        <v>556.6</v>
      </c>
      <c r="M772" s="14"/>
      <c r="N772" s="14"/>
      <c r="O772" s="14">
        <f t="shared" si="513"/>
        <v>566.6</v>
      </c>
      <c r="P772" s="14">
        <f t="shared" si="514"/>
        <v>10</v>
      </c>
      <c r="Q772" s="14">
        <f t="shared" si="515"/>
        <v>10</v>
      </c>
    </row>
    <row r="773" spans="1:17" ht="56.25" x14ac:dyDescent="0.2">
      <c r="A773" s="86" t="s">
        <v>274</v>
      </c>
      <c r="B773" s="67">
        <v>298</v>
      </c>
      <c r="C773" s="60">
        <v>1004</v>
      </c>
      <c r="D773" s="11" t="s">
        <v>36</v>
      </c>
      <c r="E773" s="12" t="s">
        <v>3</v>
      </c>
      <c r="F773" s="11" t="s">
        <v>2</v>
      </c>
      <c r="G773" s="68" t="s">
        <v>9</v>
      </c>
      <c r="H773" s="10"/>
      <c r="I773" s="14"/>
      <c r="J773" s="14"/>
      <c r="K773" s="14"/>
      <c r="L773" s="14">
        <f>L774</f>
        <v>556.6</v>
      </c>
      <c r="M773" s="14"/>
      <c r="N773" s="14"/>
      <c r="O773" s="14">
        <f t="shared" ref="O773:O777" si="545">I773+L773</f>
        <v>556.6</v>
      </c>
      <c r="P773" s="14">
        <f t="shared" ref="P773:P777" si="546">J773+M773</f>
        <v>0</v>
      </c>
      <c r="Q773" s="14">
        <f t="shared" ref="Q773:Q777" si="547">K773+N773</f>
        <v>0</v>
      </c>
    </row>
    <row r="774" spans="1:17" x14ac:dyDescent="0.2">
      <c r="A774" s="86" t="s">
        <v>278</v>
      </c>
      <c r="B774" s="67">
        <v>298</v>
      </c>
      <c r="C774" s="60">
        <v>1004</v>
      </c>
      <c r="D774" s="11">
        <v>6</v>
      </c>
      <c r="E774" s="12">
        <v>3</v>
      </c>
      <c r="F774" s="11">
        <v>0</v>
      </c>
      <c r="G774" s="68">
        <v>0</v>
      </c>
      <c r="H774" s="10"/>
      <c r="I774" s="14"/>
      <c r="J774" s="14"/>
      <c r="K774" s="14"/>
      <c r="L774" s="14">
        <f>L775</f>
        <v>556.6</v>
      </c>
      <c r="M774" s="14"/>
      <c r="N774" s="14"/>
      <c r="O774" s="14">
        <f t="shared" si="545"/>
        <v>556.6</v>
      </c>
      <c r="P774" s="14">
        <f t="shared" si="546"/>
        <v>0</v>
      </c>
      <c r="Q774" s="14">
        <f t="shared" si="547"/>
        <v>0</v>
      </c>
    </row>
    <row r="775" spans="1:17" ht="22.5" x14ac:dyDescent="0.2">
      <c r="A775" s="65" t="s">
        <v>48</v>
      </c>
      <c r="B775" s="67">
        <v>298</v>
      </c>
      <c r="C775" s="60">
        <v>1004</v>
      </c>
      <c r="D775" s="11" t="s">
        <v>36</v>
      </c>
      <c r="E775" s="12">
        <v>3</v>
      </c>
      <c r="F775" s="11" t="s">
        <v>2</v>
      </c>
      <c r="G775" s="68" t="s">
        <v>49</v>
      </c>
      <c r="H775" s="10" t="s">
        <v>7</v>
      </c>
      <c r="I775" s="14"/>
      <c r="J775" s="14"/>
      <c r="K775" s="14"/>
      <c r="L775" s="14">
        <f>L776</f>
        <v>556.6</v>
      </c>
      <c r="M775" s="14"/>
      <c r="N775" s="14"/>
      <c r="O775" s="14">
        <f t="shared" si="545"/>
        <v>556.6</v>
      </c>
      <c r="P775" s="14">
        <f t="shared" si="546"/>
        <v>0</v>
      </c>
      <c r="Q775" s="14">
        <f t="shared" si="547"/>
        <v>0</v>
      </c>
    </row>
    <row r="776" spans="1:17" x14ac:dyDescent="0.2">
      <c r="A776" s="65" t="s">
        <v>40</v>
      </c>
      <c r="B776" s="67">
        <v>298</v>
      </c>
      <c r="C776" s="60">
        <v>1004</v>
      </c>
      <c r="D776" s="11" t="s">
        <v>36</v>
      </c>
      <c r="E776" s="12">
        <v>3</v>
      </c>
      <c r="F776" s="11" t="s">
        <v>2</v>
      </c>
      <c r="G776" s="68" t="s">
        <v>49</v>
      </c>
      <c r="H776" s="10">
        <v>300</v>
      </c>
      <c r="I776" s="14"/>
      <c r="J776" s="14"/>
      <c r="K776" s="14"/>
      <c r="L776" s="14">
        <f>L777</f>
        <v>556.6</v>
      </c>
      <c r="M776" s="14"/>
      <c r="N776" s="14"/>
      <c r="O776" s="14">
        <f t="shared" si="545"/>
        <v>556.6</v>
      </c>
      <c r="P776" s="14">
        <f t="shared" si="546"/>
        <v>0</v>
      </c>
      <c r="Q776" s="14">
        <f t="shared" si="547"/>
        <v>0</v>
      </c>
    </row>
    <row r="777" spans="1:17" ht="22.5" x14ac:dyDescent="0.2">
      <c r="A777" s="65" t="s">
        <v>44</v>
      </c>
      <c r="B777" s="67">
        <v>298</v>
      </c>
      <c r="C777" s="60">
        <v>1004</v>
      </c>
      <c r="D777" s="11" t="s">
        <v>36</v>
      </c>
      <c r="E777" s="12">
        <v>3</v>
      </c>
      <c r="F777" s="11" t="s">
        <v>2</v>
      </c>
      <c r="G777" s="68" t="s">
        <v>49</v>
      </c>
      <c r="H777" s="10">
        <v>320</v>
      </c>
      <c r="I777" s="14"/>
      <c r="J777" s="14"/>
      <c r="K777" s="14"/>
      <c r="L777" s="14">
        <v>556.6</v>
      </c>
      <c r="M777" s="14"/>
      <c r="N777" s="14"/>
      <c r="O777" s="14">
        <f t="shared" si="545"/>
        <v>556.6</v>
      </c>
      <c r="P777" s="14">
        <f t="shared" si="546"/>
        <v>0</v>
      </c>
      <c r="Q777" s="14">
        <f t="shared" si="547"/>
        <v>0</v>
      </c>
    </row>
    <row r="778" spans="1:17" ht="45" x14ac:dyDescent="0.2">
      <c r="A778" s="86" t="s">
        <v>284</v>
      </c>
      <c r="B778" s="67">
        <v>298</v>
      </c>
      <c r="C778" s="60">
        <v>1004</v>
      </c>
      <c r="D778" s="11">
        <v>8</v>
      </c>
      <c r="E778" s="12">
        <v>0</v>
      </c>
      <c r="F778" s="11">
        <v>0</v>
      </c>
      <c r="G778" s="68">
        <v>0</v>
      </c>
      <c r="H778" s="10"/>
      <c r="I778" s="14">
        <f>I779</f>
        <v>10</v>
      </c>
      <c r="J778" s="14">
        <f t="shared" ref="J778:K778" si="548">J779</f>
        <v>10</v>
      </c>
      <c r="K778" s="14">
        <f t="shared" si="548"/>
        <v>10</v>
      </c>
      <c r="L778" s="14"/>
      <c r="M778" s="14"/>
      <c r="N778" s="14"/>
      <c r="O778" s="14">
        <f t="shared" si="513"/>
        <v>10</v>
      </c>
      <c r="P778" s="14">
        <f t="shared" si="514"/>
        <v>10</v>
      </c>
      <c r="Q778" s="14">
        <f t="shared" si="515"/>
        <v>10</v>
      </c>
    </row>
    <row r="779" spans="1:17" x14ac:dyDescent="0.2">
      <c r="A779" s="65" t="s">
        <v>57</v>
      </c>
      <c r="B779" s="67">
        <v>298</v>
      </c>
      <c r="C779" s="60">
        <v>1004</v>
      </c>
      <c r="D779" s="11">
        <v>8</v>
      </c>
      <c r="E779" s="12">
        <v>0</v>
      </c>
      <c r="F779" s="11">
        <v>0</v>
      </c>
      <c r="G779" s="68">
        <v>80460</v>
      </c>
      <c r="H779" s="10"/>
      <c r="I779" s="14">
        <f>I780</f>
        <v>10</v>
      </c>
      <c r="J779" s="14">
        <f t="shared" ref="J779:K779" si="549">J780</f>
        <v>10</v>
      </c>
      <c r="K779" s="14">
        <f t="shared" si="549"/>
        <v>10</v>
      </c>
      <c r="L779" s="14"/>
      <c r="M779" s="14"/>
      <c r="N779" s="14"/>
      <c r="O779" s="14">
        <f t="shared" si="513"/>
        <v>10</v>
      </c>
      <c r="P779" s="14">
        <f t="shared" si="514"/>
        <v>10</v>
      </c>
      <c r="Q779" s="14">
        <f t="shared" si="515"/>
        <v>10</v>
      </c>
    </row>
    <row r="780" spans="1:17" ht="22.5" x14ac:dyDescent="0.2">
      <c r="A780" s="65" t="s">
        <v>14</v>
      </c>
      <c r="B780" s="67">
        <v>298</v>
      </c>
      <c r="C780" s="60">
        <v>1004</v>
      </c>
      <c r="D780" s="11">
        <v>8</v>
      </c>
      <c r="E780" s="12">
        <v>0</v>
      </c>
      <c r="F780" s="11">
        <v>0</v>
      </c>
      <c r="G780" s="68">
        <v>80460</v>
      </c>
      <c r="H780" s="10">
        <v>200</v>
      </c>
      <c r="I780" s="14">
        <f>I781</f>
        <v>10</v>
      </c>
      <c r="J780" s="14">
        <f t="shared" ref="J780:K780" si="550">J781</f>
        <v>10</v>
      </c>
      <c r="K780" s="14">
        <f t="shared" si="550"/>
        <v>10</v>
      </c>
      <c r="L780" s="14"/>
      <c r="M780" s="14"/>
      <c r="N780" s="14"/>
      <c r="O780" s="14">
        <f t="shared" si="513"/>
        <v>10</v>
      </c>
      <c r="P780" s="14">
        <f t="shared" si="514"/>
        <v>10</v>
      </c>
      <c r="Q780" s="14">
        <f t="shared" si="515"/>
        <v>10</v>
      </c>
    </row>
    <row r="781" spans="1:17" ht="22.5" x14ac:dyDescent="0.2">
      <c r="A781" s="65" t="s">
        <v>13</v>
      </c>
      <c r="B781" s="67">
        <v>298</v>
      </c>
      <c r="C781" s="60">
        <v>1004</v>
      </c>
      <c r="D781" s="11">
        <v>8</v>
      </c>
      <c r="E781" s="12">
        <v>0</v>
      </c>
      <c r="F781" s="11">
        <v>0</v>
      </c>
      <c r="G781" s="68">
        <v>80460</v>
      </c>
      <c r="H781" s="10">
        <v>240</v>
      </c>
      <c r="I781" s="14">
        <v>10</v>
      </c>
      <c r="J781" s="14">
        <v>10</v>
      </c>
      <c r="K781" s="14">
        <v>10</v>
      </c>
      <c r="L781" s="14"/>
      <c r="M781" s="14"/>
      <c r="N781" s="14"/>
      <c r="O781" s="14">
        <f t="shared" si="513"/>
        <v>10</v>
      </c>
      <c r="P781" s="14">
        <f t="shared" si="514"/>
        <v>10</v>
      </c>
      <c r="Q781" s="14">
        <f t="shared" si="515"/>
        <v>10</v>
      </c>
    </row>
    <row r="782" spans="1:17" x14ac:dyDescent="0.2">
      <c r="A782" s="65" t="s">
        <v>47</v>
      </c>
      <c r="B782" s="67">
        <v>298</v>
      </c>
      <c r="C782" s="60">
        <v>1006</v>
      </c>
      <c r="D782" s="11" t="s">
        <v>7</v>
      </c>
      <c r="E782" s="12" t="s">
        <v>7</v>
      </c>
      <c r="F782" s="11" t="s">
        <v>7</v>
      </c>
      <c r="G782" s="68" t="s">
        <v>7</v>
      </c>
      <c r="H782" s="10" t="s">
        <v>7</v>
      </c>
      <c r="I782" s="14">
        <f>I783+I805</f>
        <v>6843.3448600000002</v>
      </c>
      <c r="J782" s="14">
        <f>J783+J805</f>
        <v>7005.1460800000004</v>
      </c>
      <c r="K782" s="14">
        <f>K783+K805</f>
        <v>7142.8271599999998</v>
      </c>
      <c r="L782" s="14">
        <f>L783</f>
        <v>473.25592999999998</v>
      </c>
      <c r="M782" s="14"/>
      <c r="N782" s="14"/>
      <c r="O782" s="14">
        <f t="shared" si="513"/>
        <v>7316.6007900000004</v>
      </c>
      <c r="P782" s="14">
        <f t="shared" si="514"/>
        <v>7005.1460800000004</v>
      </c>
      <c r="Q782" s="14">
        <f t="shared" si="515"/>
        <v>7142.8271599999998</v>
      </c>
    </row>
    <row r="783" spans="1:17" ht="56.25" x14ac:dyDescent="0.2">
      <c r="A783" s="86" t="s">
        <v>274</v>
      </c>
      <c r="B783" s="67">
        <v>298</v>
      </c>
      <c r="C783" s="60">
        <v>1006</v>
      </c>
      <c r="D783" s="11">
        <v>6</v>
      </c>
      <c r="E783" s="12">
        <v>0</v>
      </c>
      <c r="F783" s="11" t="s">
        <v>2</v>
      </c>
      <c r="G783" s="68" t="s">
        <v>9</v>
      </c>
      <c r="H783" s="10" t="s">
        <v>7</v>
      </c>
      <c r="I783" s="14">
        <f>I784</f>
        <v>252.82299999999998</v>
      </c>
      <c r="J783" s="14">
        <f t="shared" ref="J783:K783" si="551">J784</f>
        <v>356.81900000000002</v>
      </c>
      <c r="K783" s="14">
        <f t="shared" si="551"/>
        <v>260.96699999999998</v>
      </c>
      <c r="L783" s="14">
        <f>L784</f>
        <v>473.25592999999998</v>
      </c>
      <c r="M783" s="14"/>
      <c r="N783" s="14"/>
      <c r="O783" s="14">
        <f t="shared" si="513"/>
        <v>726.0789299999999</v>
      </c>
      <c r="P783" s="14">
        <f t="shared" si="514"/>
        <v>356.81900000000002</v>
      </c>
      <c r="Q783" s="14">
        <f t="shared" si="515"/>
        <v>260.96699999999998</v>
      </c>
    </row>
    <row r="784" spans="1:17" ht="22.5" x14ac:dyDescent="0.2">
      <c r="A784" s="86" t="s">
        <v>286</v>
      </c>
      <c r="B784" s="67">
        <v>298</v>
      </c>
      <c r="C784" s="60">
        <v>1006</v>
      </c>
      <c r="D784" s="11">
        <v>6</v>
      </c>
      <c r="E784" s="12">
        <v>3</v>
      </c>
      <c r="F784" s="11">
        <v>0</v>
      </c>
      <c r="G784" s="68">
        <v>0</v>
      </c>
      <c r="H784" s="10"/>
      <c r="I784" s="14">
        <f>I785+I788+I799+I802</f>
        <v>252.82299999999998</v>
      </c>
      <c r="J784" s="14">
        <f>J785+J788+J799+J802</f>
        <v>356.81900000000002</v>
      </c>
      <c r="K784" s="14">
        <f>K785+K788+K799+K802</f>
        <v>260.96699999999998</v>
      </c>
      <c r="L784" s="14">
        <f>L793</f>
        <v>473.25592999999998</v>
      </c>
      <c r="M784" s="14"/>
      <c r="N784" s="14"/>
      <c r="O784" s="14">
        <f t="shared" si="513"/>
        <v>726.0789299999999</v>
      </c>
      <c r="P784" s="14">
        <f t="shared" si="514"/>
        <v>356.81900000000002</v>
      </c>
      <c r="Q784" s="14">
        <f t="shared" si="515"/>
        <v>260.96699999999998</v>
      </c>
    </row>
    <row r="785" spans="1:17" ht="22.5" x14ac:dyDescent="0.2">
      <c r="A785" s="65" t="s">
        <v>244</v>
      </c>
      <c r="B785" s="67">
        <v>298</v>
      </c>
      <c r="C785" s="60">
        <v>1006</v>
      </c>
      <c r="D785" s="11">
        <v>6</v>
      </c>
      <c r="E785" s="12">
        <v>3</v>
      </c>
      <c r="F785" s="11">
        <v>0</v>
      </c>
      <c r="G785" s="68">
        <v>78730</v>
      </c>
      <c r="H785" s="10"/>
      <c r="I785" s="14">
        <f>I786</f>
        <v>100.023</v>
      </c>
      <c r="J785" s="14">
        <f t="shared" ref="J785:K785" si="552">J786</f>
        <v>104.01900000000001</v>
      </c>
      <c r="K785" s="14">
        <f t="shared" si="552"/>
        <v>108.167</v>
      </c>
      <c r="L785" s="14"/>
      <c r="M785" s="14"/>
      <c r="N785" s="14"/>
      <c r="O785" s="14">
        <f t="shared" si="513"/>
        <v>100.023</v>
      </c>
      <c r="P785" s="14">
        <f t="shared" si="514"/>
        <v>104.01900000000001</v>
      </c>
      <c r="Q785" s="14">
        <f t="shared" si="515"/>
        <v>108.167</v>
      </c>
    </row>
    <row r="786" spans="1:17" x14ac:dyDescent="0.2">
      <c r="A786" s="65" t="s">
        <v>40</v>
      </c>
      <c r="B786" s="67">
        <v>298</v>
      </c>
      <c r="C786" s="60">
        <v>1006</v>
      </c>
      <c r="D786" s="11" t="s">
        <v>36</v>
      </c>
      <c r="E786" s="12">
        <v>3</v>
      </c>
      <c r="F786" s="11" t="s">
        <v>2</v>
      </c>
      <c r="G786" s="68">
        <v>78730</v>
      </c>
      <c r="H786" s="10">
        <v>300</v>
      </c>
      <c r="I786" s="14">
        <f>I787</f>
        <v>100.023</v>
      </c>
      <c r="J786" s="14">
        <f t="shared" ref="J786:K786" si="553">J787</f>
        <v>104.01900000000001</v>
      </c>
      <c r="K786" s="14">
        <f t="shared" si="553"/>
        <v>108.167</v>
      </c>
      <c r="L786" s="14"/>
      <c r="M786" s="14"/>
      <c r="N786" s="14"/>
      <c r="O786" s="14">
        <f t="shared" si="513"/>
        <v>100.023</v>
      </c>
      <c r="P786" s="14">
        <f t="shared" si="514"/>
        <v>104.01900000000001</v>
      </c>
      <c r="Q786" s="14">
        <f t="shared" si="515"/>
        <v>108.167</v>
      </c>
    </row>
    <row r="787" spans="1:17" ht="22.5" x14ac:dyDescent="0.2">
      <c r="A787" s="65" t="s">
        <v>44</v>
      </c>
      <c r="B787" s="67">
        <v>298</v>
      </c>
      <c r="C787" s="60">
        <v>1006</v>
      </c>
      <c r="D787" s="11" t="s">
        <v>36</v>
      </c>
      <c r="E787" s="12">
        <v>3</v>
      </c>
      <c r="F787" s="11" t="s">
        <v>2</v>
      </c>
      <c r="G787" s="68">
        <v>78730</v>
      </c>
      <c r="H787" s="10">
        <v>320</v>
      </c>
      <c r="I787" s="14">
        <v>100.023</v>
      </c>
      <c r="J787" s="14">
        <v>104.01900000000001</v>
      </c>
      <c r="K787" s="14">
        <v>108.167</v>
      </c>
      <c r="L787" s="14"/>
      <c r="M787" s="14"/>
      <c r="N787" s="14"/>
      <c r="O787" s="14">
        <f t="shared" si="513"/>
        <v>100.023</v>
      </c>
      <c r="P787" s="14">
        <f t="shared" si="514"/>
        <v>104.01900000000001</v>
      </c>
      <c r="Q787" s="14">
        <f t="shared" si="515"/>
        <v>108.167</v>
      </c>
    </row>
    <row r="788" spans="1:17" ht="20.65" customHeight="1" x14ac:dyDescent="0.2">
      <c r="A788" s="65" t="s">
        <v>46</v>
      </c>
      <c r="B788" s="67">
        <v>298</v>
      </c>
      <c r="C788" s="60">
        <v>1006</v>
      </c>
      <c r="D788" s="11" t="s">
        <v>36</v>
      </c>
      <c r="E788" s="12">
        <v>3</v>
      </c>
      <c r="F788" s="11" t="s">
        <v>2</v>
      </c>
      <c r="G788" s="68" t="s">
        <v>45</v>
      </c>
      <c r="H788" s="10" t="s">
        <v>7</v>
      </c>
      <c r="I788" s="14">
        <f>I789+I791</f>
        <v>82.8</v>
      </c>
      <c r="J788" s="14">
        <f t="shared" ref="J788:K788" si="554">J789+J791</f>
        <v>82.8</v>
      </c>
      <c r="K788" s="14">
        <f t="shared" si="554"/>
        <v>82.8</v>
      </c>
      <c r="L788" s="14"/>
      <c r="M788" s="14"/>
      <c r="N788" s="14"/>
      <c r="O788" s="14">
        <f t="shared" si="513"/>
        <v>82.8</v>
      </c>
      <c r="P788" s="14">
        <f t="shared" si="514"/>
        <v>82.8</v>
      </c>
      <c r="Q788" s="14">
        <f t="shared" si="515"/>
        <v>82.8</v>
      </c>
    </row>
    <row r="789" spans="1:17" ht="22.5" x14ac:dyDescent="0.2">
      <c r="A789" s="65" t="s">
        <v>14</v>
      </c>
      <c r="B789" s="67">
        <v>298</v>
      </c>
      <c r="C789" s="60">
        <v>1006</v>
      </c>
      <c r="D789" s="11" t="s">
        <v>36</v>
      </c>
      <c r="E789" s="12">
        <v>3</v>
      </c>
      <c r="F789" s="11" t="s">
        <v>2</v>
      </c>
      <c r="G789" s="68" t="s">
        <v>45</v>
      </c>
      <c r="H789" s="10">
        <v>200</v>
      </c>
      <c r="I789" s="14">
        <f>I790</f>
        <v>71</v>
      </c>
      <c r="J789" s="14">
        <f t="shared" ref="J789:K789" si="555">J790</f>
        <v>71</v>
      </c>
      <c r="K789" s="14">
        <f t="shared" si="555"/>
        <v>71</v>
      </c>
      <c r="L789" s="14"/>
      <c r="M789" s="14"/>
      <c r="N789" s="14"/>
      <c r="O789" s="14">
        <f t="shared" si="513"/>
        <v>71</v>
      </c>
      <c r="P789" s="14">
        <f t="shared" si="514"/>
        <v>71</v>
      </c>
      <c r="Q789" s="14">
        <f t="shared" si="515"/>
        <v>71</v>
      </c>
    </row>
    <row r="790" spans="1:17" ht="22.5" x14ac:dyDescent="0.2">
      <c r="A790" s="65" t="s">
        <v>13</v>
      </c>
      <c r="B790" s="67">
        <v>298</v>
      </c>
      <c r="C790" s="60">
        <v>1006</v>
      </c>
      <c r="D790" s="11" t="s">
        <v>36</v>
      </c>
      <c r="E790" s="12">
        <v>3</v>
      </c>
      <c r="F790" s="11" t="s">
        <v>2</v>
      </c>
      <c r="G790" s="68" t="s">
        <v>45</v>
      </c>
      <c r="H790" s="10">
        <v>240</v>
      </c>
      <c r="I790" s="14">
        <v>71</v>
      </c>
      <c r="J790" s="14">
        <v>71</v>
      </c>
      <c r="K790" s="14">
        <v>71</v>
      </c>
      <c r="L790" s="14"/>
      <c r="M790" s="14"/>
      <c r="N790" s="14"/>
      <c r="O790" s="14">
        <f t="shared" si="513"/>
        <v>71</v>
      </c>
      <c r="P790" s="14">
        <f t="shared" si="514"/>
        <v>71</v>
      </c>
      <c r="Q790" s="14">
        <f t="shared" si="515"/>
        <v>71</v>
      </c>
    </row>
    <row r="791" spans="1:17" ht="24" customHeight="1" x14ac:dyDescent="0.2">
      <c r="A791" s="65" t="s">
        <v>40</v>
      </c>
      <c r="B791" s="67">
        <v>298</v>
      </c>
      <c r="C791" s="60">
        <v>1006</v>
      </c>
      <c r="D791" s="11" t="s">
        <v>36</v>
      </c>
      <c r="E791" s="12">
        <v>3</v>
      </c>
      <c r="F791" s="11" t="s">
        <v>2</v>
      </c>
      <c r="G791" s="68" t="s">
        <v>45</v>
      </c>
      <c r="H791" s="10">
        <v>300</v>
      </c>
      <c r="I791" s="14">
        <f>I792</f>
        <v>11.8</v>
      </c>
      <c r="J791" s="14">
        <f t="shared" ref="J791:K791" si="556">J792</f>
        <v>11.8</v>
      </c>
      <c r="K791" s="14">
        <f t="shared" si="556"/>
        <v>11.8</v>
      </c>
      <c r="L791" s="14"/>
      <c r="M791" s="14"/>
      <c r="N791" s="14"/>
      <c r="O791" s="14">
        <f t="shared" si="513"/>
        <v>11.8</v>
      </c>
      <c r="P791" s="14">
        <f t="shared" si="514"/>
        <v>11.8</v>
      </c>
      <c r="Q791" s="14">
        <f t="shared" si="515"/>
        <v>11.8</v>
      </c>
    </row>
    <row r="792" spans="1:17" ht="22.5" x14ac:dyDescent="0.2">
      <c r="A792" s="65" t="s">
        <v>44</v>
      </c>
      <c r="B792" s="67">
        <v>298</v>
      </c>
      <c r="C792" s="60">
        <v>1006</v>
      </c>
      <c r="D792" s="11" t="s">
        <v>36</v>
      </c>
      <c r="E792" s="12">
        <v>3</v>
      </c>
      <c r="F792" s="11" t="s">
        <v>2</v>
      </c>
      <c r="G792" s="68" t="s">
        <v>45</v>
      </c>
      <c r="H792" s="10">
        <v>320</v>
      </c>
      <c r="I792" s="14">
        <v>11.8</v>
      </c>
      <c r="J792" s="14">
        <v>11.8</v>
      </c>
      <c r="K792" s="14">
        <v>11.8</v>
      </c>
      <c r="L792" s="14"/>
      <c r="M792" s="14"/>
      <c r="N792" s="14"/>
      <c r="O792" s="14">
        <f t="shared" ref="O792:O857" si="557">I792+L792</f>
        <v>11.8</v>
      </c>
      <c r="P792" s="14">
        <f t="shared" ref="P792:P857" si="558">J792+M792</f>
        <v>11.8</v>
      </c>
      <c r="Q792" s="14">
        <f t="shared" ref="Q792:Q857" si="559">K792+N792</f>
        <v>11.8</v>
      </c>
    </row>
    <row r="793" spans="1:17" ht="30.6" customHeight="1" x14ac:dyDescent="0.2">
      <c r="A793" s="65" t="s">
        <v>435</v>
      </c>
      <c r="B793" s="67">
        <v>298</v>
      </c>
      <c r="C793" s="60">
        <v>1006</v>
      </c>
      <c r="D793" s="11" t="s">
        <v>36</v>
      </c>
      <c r="E793" s="12">
        <v>3</v>
      </c>
      <c r="F793" s="11" t="s">
        <v>2</v>
      </c>
      <c r="G793" s="68">
        <v>80790</v>
      </c>
      <c r="H793" s="10"/>
      <c r="I793" s="14"/>
      <c r="J793" s="14"/>
      <c r="K793" s="14"/>
      <c r="L793" s="14">
        <f>L794+L796</f>
        <v>473.25592999999998</v>
      </c>
      <c r="M793" s="14"/>
      <c r="N793" s="14"/>
      <c r="O793" s="14">
        <f t="shared" ref="O793:O798" si="560">I793+L793</f>
        <v>473.25592999999998</v>
      </c>
      <c r="P793" s="14">
        <f t="shared" ref="P793:P798" si="561">J793+M793</f>
        <v>0</v>
      </c>
      <c r="Q793" s="14">
        <f t="shared" ref="Q793:Q798" si="562">K793+N793</f>
        <v>0</v>
      </c>
    </row>
    <row r="794" spans="1:17" ht="22.5" x14ac:dyDescent="0.2">
      <c r="A794" s="65" t="s">
        <v>14</v>
      </c>
      <c r="B794" s="67">
        <v>298</v>
      </c>
      <c r="C794" s="60">
        <v>1006</v>
      </c>
      <c r="D794" s="11" t="s">
        <v>36</v>
      </c>
      <c r="E794" s="12">
        <v>3</v>
      </c>
      <c r="F794" s="11" t="s">
        <v>2</v>
      </c>
      <c r="G794" s="68">
        <v>80790</v>
      </c>
      <c r="H794" s="10">
        <v>200</v>
      </c>
      <c r="I794" s="14"/>
      <c r="J794" s="14"/>
      <c r="K794" s="14"/>
      <c r="L794" s="14">
        <f>L795</f>
        <v>10.467000000000001</v>
      </c>
      <c r="M794" s="14"/>
      <c r="N794" s="14"/>
      <c r="O794" s="14">
        <f t="shared" si="560"/>
        <v>10.467000000000001</v>
      </c>
      <c r="P794" s="14">
        <f t="shared" si="561"/>
        <v>0</v>
      </c>
      <c r="Q794" s="14">
        <f t="shared" si="562"/>
        <v>0</v>
      </c>
    </row>
    <row r="795" spans="1:17" ht="22.5" x14ac:dyDescent="0.2">
      <c r="A795" s="65" t="s">
        <v>13</v>
      </c>
      <c r="B795" s="67">
        <v>298</v>
      </c>
      <c r="C795" s="60">
        <v>1006</v>
      </c>
      <c r="D795" s="11" t="s">
        <v>36</v>
      </c>
      <c r="E795" s="12">
        <v>3</v>
      </c>
      <c r="F795" s="11" t="s">
        <v>2</v>
      </c>
      <c r="G795" s="68">
        <v>80790</v>
      </c>
      <c r="H795" s="10">
        <v>240</v>
      </c>
      <c r="I795" s="14"/>
      <c r="J795" s="14"/>
      <c r="K795" s="14"/>
      <c r="L795" s="14">
        <v>10.467000000000001</v>
      </c>
      <c r="M795" s="14"/>
      <c r="N795" s="14"/>
      <c r="O795" s="14">
        <f t="shared" si="560"/>
        <v>10.467000000000001</v>
      </c>
      <c r="P795" s="14">
        <f t="shared" si="561"/>
        <v>0</v>
      </c>
      <c r="Q795" s="14">
        <f t="shared" si="562"/>
        <v>0</v>
      </c>
    </row>
    <row r="796" spans="1:17" x14ac:dyDescent="0.2">
      <c r="A796" s="65" t="s">
        <v>40</v>
      </c>
      <c r="B796" s="67">
        <v>298</v>
      </c>
      <c r="C796" s="60">
        <v>1006</v>
      </c>
      <c r="D796" s="11" t="s">
        <v>36</v>
      </c>
      <c r="E796" s="12">
        <v>3</v>
      </c>
      <c r="F796" s="11" t="s">
        <v>2</v>
      </c>
      <c r="G796" s="68">
        <v>80790</v>
      </c>
      <c r="H796" s="10">
        <v>300</v>
      </c>
      <c r="I796" s="14"/>
      <c r="J796" s="14"/>
      <c r="K796" s="14"/>
      <c r="L796" s="14">
        <f>L797+L798</f>
        <v>462.78892999999999</v>
      </c>
      <c r="M796" s="14"/>
      <c r="N796" s="14"/>
      <c r="O796" s="14">
        <f t="shared" si="560"/>
        <v>462.78892999999999</v>
      </c>
      <c r="P796" s="14">
        <f t="shared" si="561"/>
        <v>0</v>
      </c>
      <c r="Q796" s="14">
        <f t="shared" si="562"/>
        <v>0</v>
      </c>
    </row>
    <row r="797" spans="1:17" ht="22.5" x14ac:dyDescent="0.2">
      <c r="A797" s="65" t="s">
        <v>44</v>
      </c>
      <c r="B797" s="67">
        <v>298</v>
      </c>
      <c r="C797" s="60">
        <v>1006</v>
      </c>
      <c r="D797" s="11" t="s">
        <v>36</v>
      </c>
      <c r="E797" s="12">
        <v>3</v>
      </c>
      <c r="F797" s="11" t="s">
        <v>2</v>
      </c>
      <c r="G797" s="68">
        <v>80790</v>
      </c>
      <c r="H797" s="10">
        <v>320</v>
      </c>
      <c r="I797" s="14"/>
      <c r="J797" s="14"/>
      <c r="K797" s="14"/>
      <c r="L797" s="14">
        <v>400</v>
      </c>
      <c r="M797" s="14"/>
      <c r="N797" s="14"/>
      <c r="O797" s="14">
        <f t="shared" si="560"/>
        <v>400</v>
      </c>
      <c r="P797" s="14">
        <f t="shared" si="561"/>
        <v>0</v>
      </c>
      <c r="Q797" s="14">
        <f t="shared" si="562"/>
        <v>0</v>
      </c>
    </row>
    <row r="798" spans="1:17" x14ac:dyDescent="0.2">
      <c r="A798" s="65" t="s">
        <v>436</v>
      </c>
      <c r="B798" s="67">
        <v>298</v>
      </c>
      <c r="C798" s="60">
        <v>1006</v>
      </c>
      <c r="D798" s="11" t="s">
        <v>36</v>
      </c>
      <c r="E798" s="12">
        <v>3</v>
      </c>
      <c r="F798" s="11" t="s">
        <v>2</v>
      </c>
      <c r="G798" s="68">
        <v>80790</v>
      </c>
      <c r="H798" s="10">
        <v>360</v>
      </c>
      <c r="I798" s="14"/>
      <c r="J798" s="14"/>
      <c r="K798" s="14"/>
      <c r="L798" s="14">
        <v>62.788930000000001</v>
      </c>
      <c r="M798" s="14"/>
      <c r="N798" s="14"/>
      <c r="O798" s="14">
        <f t="shared" si="560"/>
        <v>62.788930000000001</v>
      </c>
      <c r="P798" s="14">
        <f t="shared" si="561"/>
        <v>0</v>
      </c>
      <c r="Q798" s="14">
        <f t="shared" si="562"/>
        <v>0</v>
      </c>
    </row>
    <row r="799" spans="1:17" ht="58.15" customHeight="1" x14ac:dyDescent="0.2">
      <c r="A799" s="65" t="s">
        <v>289</v>
      </c>
      <c r="B799" s="67">
        <v>298</v>
      </c>
      <c r="C799" s="60">
        <v>1006</v>
      </c>
      <c r="D799" s="11">
        <v>6</v>
      </c>
      <c r="E799" s="12">
        <v>3</v>
      </c>
      <c r="F799" s="11" t="s">
        <v>2</v>
      </c>
      <c r="G799" s="68">
        <v>87010</v>
      </c>
      <c r="H799" s="10"/>
      <c r="I799" s="14">
        <f t="shared" ref="I799:K800" si="563">I800</f>
        <v>0</v>
      </c>
      <c r="J799" s="14">
        <f t="shared" si="563"/>
        <v>100</v>
      </c>
      <c r="K799" s="14">
        <f t="shared" si="563"/>
        <v>0</v>
      </c>
      <c r="L799" s="14"/>
      <c r="M799" s="14"/>
      <c r="N799" s="14"/>
      <c r="O799" s="14">
        <f t="shared" si="557"/>
        <v>0</v>
      </c>
      <c r="P799" s="14">
        <f t="shared" si="558"/>
        <v>100</v>
      </c>
      <c r="Q799" s="14">
        <f t="shared" si="559"/>
        <v>0</v>
      </c>
    </row>
    <row r="800" spans="1:17" x14ac:dyDescent="0.2">
      <c r="A800" s="65" t="s">
        <v>40</v>
      </c>
      <c r="B800" s="67">
        <v>298</v>
      </c>
      <c r="C800" s="60">
        <v>1006</v>
      </c>
      <c r="D800" s="11">
        <v>6</v>
      </c>
      <c r="E800" s="12">
        <v>3</v>
      </c>
      <c r="F800" s="11" t="s">
        <v>2</v>
      </c>
      <c r="G800" s="68">
        <v>87010</v>
      </c>
      <c r="H800" s="10">
        <v>300</v>
      </c>
      <c r="I800" s="14">
        <f>I801</f>
        <v>0</v>
      </c>
      <c r="J800" s="14">
        <f t="shared" si="563"/>
        <v>100</v>
      </c>
      <c r="K800" s="14">
        <f t="shared" si="563"/>
        <v>0</v>
      </c>
      <c r="L800" s="14"/>
      <c r="M800" s="14"/>
      <c r="N800" s="14"/>
      <c r="O800" s="14">
        <f t="shared" si="557"/>
        <v>0</v>
      </c>
      <c r="P800" s="14">
        <f t="shared" si="558"/>
        <v>100</v>
      </c>
      <c r="Q800" s="14">
        <f t="shared" si="559"/>
        <v>0</v>
      </c>
    </row>
    <row r="801" spans="1:17" x14ac:dyDescent="0.2">
      <c r="A801" s="65" t="s">
        <v>42</v>
      </c>
      <c r="B801" s="67">
        <v>298</v>
      </c>
      <c r="C801" s="60">
        <v>1006</v>
      </c>
      <c r="D801" s="11">
        <v>6</v>
      </c>
      <c r="E801" s="12">
        <v>3</v>
      </c>
      <c r="F801" s="11" t="s">
        <v>2</v>
      </c>
      <c r="G801" s="68">
        <v>87010</v>
      </c>
      <c r="H801" s="10">
        <v>310</v>
      </c>
      <c r="I801" s="14">
        <v>0</v>
      </c>
      <c r="J801" s="14">
        <v>100</v>
      </c>
      <c r="K801" s="14">
        <v>0</v>
      </c>
      <c r="L801" s="14"/>
      <c r="M801" s="14"/>
      <c r="N801" s="14"/>
      <c r="O801" s="14">
        <f t="shared" si="557"/>
        <v>0</v>
      </c>
      <c r="P801" s="14">
        <f t="shared" si="558"/>
        <v>100</v>
      </c>
      <c r="Q801" s="14">
        <f t="shared" si="559"/>
        <v>0</v>
      </c>
    </row>
    <row r="802" spans="1:17" ht="60.6" customHeight="1" x14ac:dyDescent="0.2">
      <c r="A802" s="65" t="s">
        <v>43</v>
      </c>
      <c r="B802" s="67">
        <v>298</v>
      </c>
      <c r="C802" s="60">
        <v>1006</v>
      </c>
      <c r="D802" s="11" t="s">
        <v>36</v>
      </c>
      <c r="E802" s="12">
        <v>3</v>
      </c>
      <c r="F802" s="11" t="s">
        <v>2</v>
      </c>
      <c r="G802" s="68" t="s">
        <v>41</v>
      </c>
      <c r="H802" s="10" t="s">
        <v>7</v>
      </c>
      <c r="I802" s="14">
        <f>I803</f>
        <v>70</v>
      </c>
      <c r="J802" s="14">
        <f t="shared" ref="J802:K802" si="564">J803</f>
        <v>70</v>
      </c>
      <c r="K802" s="14">
        <f t="shared" si="564"/>
        <v>70</v>
      </c>
      <c r="L802" s="14"/>
      <c r="M802" s="14"/>
      <c r="N802" s="14"/>
      <c r="O802" s="14">
        <f t="shared" si="557"/>
        <v>70</v>
      </c>
      <c r="P802" s="14">
        <f t="shared" si="558"/>
        <v>70</v>
      </c>
      <c r="Q802" s="14">
        <f t="shared" si="559"/>
        <v>70</v>
      </c>
    </row>
    <row r="803" spans="1:17" x14ac:dyDescent="0.2">
      <c r="A803" s="65" t="s">
        <v>40</v>
      </c>
      <c r="B803" s="67">
        <v>298</v>
      </c>
      <c r="C803" s="60">
        <v>1006</v>
      </c>
      <c r="D803" s="11" t="s">
        <v>36</v>
      </c>
      <c r="E803" s="12">
        <v>3</v>
      </c>
      <c r="F803" s="11" t="s">
        <v>2</v>
      </c>
      <c r="G803" s="68" t="s">
        <v>41</v>
      </c>
      <c r="H803" s="10">
        <v>300</v>
      </c>
      <c r="I803" s="14">
        <f>I804</f>
        <v>70</v>
      </c>
      <c r="J803" s="14">
        <f t="shared" ref="J803:K803" si="565">J804</f>
        <v>70</v>
      </c>
      <c r="K803" s="14">
        <f t="shared" si="565"/>
        <v>70</v>
      </c>
      <c r="L803" s="14"/>
      <c r="M803" s="14"/>
      <c r="N803" s="14"/>
      <c r="O803" s="14">
        <f t="shared" si="557"/>
        <v>70</v>
      </c>
      <c r="P803" s="14">
        <f t="shared" si="558"/>
        <v>70</v>
      </c>
      <c r="Q803" s="14">
        <f t="shared" si="559"/>
        <v>70</v>
      </c>
    </row>
    <row r="804" spans="1:17" ht="20.65" customHeight="1" x14ac:dyDescent="0.2">
      <c r="A804" s="65" t="s">
        <v>42</v>
      </c>
      <c r="B804" s="67">
        <v>298</v>
      </c>
      <c r="C804" s="60">
        <v>1006</v>
      </c>
      <c r="D804" s="11" t="s">
        <v>36</v>
      </c>
      <c r="E804" s="12">
        <v>3</v>
      </c>
      <c r="F804" s="11" t="s">
        <v>2</v>
      </c>
      <c r="G804" s="68" t="s">
        <v>41</v>
      </c>
      <c r="H804" s="10">
        <v>310</v>
      </c>
      <c r="I804" s="14">
        <v>70</v>
      </c>
      <c r="J804" s="14">
        <v>70</v>
      </c>
      <c r="K804" s="14">
        <v>70</v>
      </c>
      <c r="L804" s="14"/>
      <c r="M804" s="14"/>
      <c r="N804" s="14"/>
      <c r="O804" s="14">
        <f t="shared" si="557"/>
        <v>70</v>
      </c>
      <c r="P804" s="14">
        <f t="shared" si="558"/>
        <v>70</v>
      </c>
      <c r="Q804" s="14">
        <f t="shared" si="559"/>
        <v>70</v>
      </c>
    </row>
    <row r="805" spans="1:17" ht="56.25" x14ac:dyDescent="0.2">
      <c r="A805" s="86" t="s">
        <v>275</v>
      </c>
      <c r="B805" s="67">
        <v>298</v>
      </c>
      <c r="C805" s="60">
        <v>1006</v>
      </c>
      <c r="D805" s="11">
        <v>11</v>
      </c>
      <c r="E805" s="12">
        <v>0</v>
      </c>
      <c r="F805" s="11">
        <v>0</v>
      </c>
      <c r="G805" s="68">
        <v>0</v>
      </c>
      <c r="H805" s="10"/>
      <c r="I805" s="14">
        <f>I806</f>
        <v>6590.5218599999998</v>
      </c>
      <c r="J805" s="14">
        <f t="shared" ref="J805:K805" si="566">J806</f>
        <v>6648.32708</v>
      </c>
      <c r="K805" s="14">
        <f t="shared" si="566"/>
        <v>6881.8601600000002</v>
      </c>
      <c r="L805" s="14"/>
      <c r="M805" s="14"/>
      <c r="N805" s="14"/>
      <c r="O805" s="14">
        <f t="shared" si="557"/>
        <v>6590.5218599999998</v>
      </c>
      <c r="P805" s="14">
        <f t="shared" si="558"/>
        <v>6648.32708</v>
      </c>
      <c r="Q805" s="14">
        <f t="shared" si="559"/>
        <v>6881.8601600000002</v>
      </c>
    </row>
    <row r="806" spans="1:17" ht="22.5" x14ac:dyDescent="0.2">
      <c r="A806" s="86" t="s">
        <v>298</v>
      </c>
      <c r="B806" s="67">
        <v>298</v>
      </c>
      <c r="C806" s="60">
        <v>1006</v>
      </c>
      <c r="D806" s="11">
        <v>11</v>
      </c>
      <c r="E806" s="12">
        <v>2</v>
      </c>
      <c r="F806" s="11" t="s">
        <v>2</v>
      </c>
      <c r="G806" s="68">
        <v>0</v>
      </c>
      <c r="H806" s="10"/>
      <c r="I806" s="14">
        <f>I807</f>
        <v>6590.5218599999998</v>
      </c>
      <c r="J806" s="14">
        <f t="shared" ref="J806:K806" si="567">J807</f>
        <v>6648.32708</v>
      </c>
      <c r="K806" s="14">
        <f t="shared" si="567"/>
        <v>6881.8601600000002</v>
      </c>
      <c r="L806" s="14"/>
      <c r="M806" s="14"/>
      <c r="N806" s="14"/>
      <c r="O806" s="14">
        <f t="shared" si="557"/>
        <v>6590.5218599999998</v>
      </c>
      <c r="P806" s="14">
        <f t="shared" si="558"/>
        <v>6648.32708</v>
      </c>
      <c r="Q806" s="14">
        <f t="shared" si="559"/>
        <v>6881.8601600000002</v>
      </c>
    </row>
    <row r="807" spans="1:17" ht="59.1" customHeight="1" x14ac:dyDescent="0.2">
      <c r="A807" s="65" t="s">
        <v>245</v>
      </c>
      <c r="B807" s="67">
        <v>298</v>
      </c>
      <c r="C807" s="60">
        <v>1006</v>
      </c>
      <c r="D807" s="11">
        <v>11</v>
      </c>
      <c r="E807" s="12">
        <v>2</v>
      </c>
      <c r="F807" s="11" t="s">
        <v>2</v>
      </c>
      <c r="G807" s="68">
        <v>78792</v>
      </c>
      <c r="H807" s="10" t="s">
        <v>7</v>
      </c>
      <c r="I807" s="14">
        <f>I808+I810</f>
        <v>6590.5218599999998</v>
      </c>
      <c r="J807" s="14">
        <f>J808+J810</f>
        <v>6648.32708</v>
      </c>
      <c r="K807" s="14">
        <f>K808+K810</f>
        <v>6881.8601600000002</v>
      </c>
      <c r="L807" s="14"/>
      <c r="M807" s="14"/>
      <c r="N807" s="14"/>
      <c r="O807" s="14">
        <f t="shared" si="557"/>
        <v>6590.5218599999998</v>
      </c>
      <c r="P807" s="14">
        <f t="shared" si="558"/>
        <v>6648.32708</v>
      </c>
      <c r="Q807" s="14">
        <f t="shared" si="559"/>
        <v>6881.8601600000002</v>
      </c>
    </row>
    <row r="808" spans="1:17" ht="45" x14ac:dyDescent="0.2">
      <c r="A808" s="65" t="s">
        <v>6</v>
      </c>
      <c r="B808" s="67">
        <v>298</v>
      </c>
      <c r="C808" s="60">
        <v>1006</v>
      </c>
      <c r="D808" s="11">
        <v>11</v>
      </c>
      <c r="E808" s="12">
        <v>2</v>
      </c>
      <c r="F808" s="11" t="s">
        <v>2</v>
      </c>
      <c r="G808" s="68">
        <v>78792</v>
      </c>
      <c r="H808" s="10">
        <v>100</v>
      </c>
      <c r="I808" s="14">
        <f>I809</f>
        <v>5960.5218599999998</v>
      </c>
      <c r="J808" s="14">
        <f>J809</f>
        <v>6018.32708</v>
      </c>
      <c r="K808" s="14">
        <f>K809</f>
        <v>6251.8601600000002</v>
      </c>
      <c r="L808" s="14"/>
      <c r="M808" s="14"/>
      <c r="N808" s="14"/>
      <c r="O808" s="14">
        <f t="shared" si="557"/>
        <v>5960.5218599999998</v>
      </c>
      <c r="P808" s="14">
        <f t="shared" si="558"/>
        <v>6018.32708</v>
      </c>
      <c r="Q808" s="14">
        <f t="shared" si="559"/>
        <v>6251.8601600000002</v>
      </c>
    </row>
    <row r="809" spans="1:17" ht="22.5" x14ac:dyDescent="0.2">
      <c r="A809" s="65" t="s">
        <v>5</v>
      </c>
      <c r="B809" s="67">
        <v>298</v>
      </c>
      <c r="C809" s="60">
        <v>1006</v>
      </c>
      <c r="D809" s="11">
        <v>11</v>
      </c>
      <c r="E809" s="12">
        <v>2</v>
      </c>
      <c r="F809" s="11" t="s">
        <v>2</v>
      </c>
      <c r="G809" s="68">
        <v>78792</v>
      </c>
      <c r="H809" s="10">
        <v>120</v>
      </c>
      <c r="I809" s="14">
        <v>5960.5218599999998</v>
      </c>
      <c r="J809" s="14">
        <v>6018.32708</v>
      </c>
      <c r="K809" s="14">
        <v>6251.8601600000002</v>
      </c>
      <c r="L809" s="14"/>
      <c r="M809" s="14"/>
      <c r="N809" s="14"/>
      <c r="O809" s="14">
        <f t="shared" si="557"/>
        <v>5960.5218599999998</v>
      </c>
      <c r="P809" s="14">
        <f t="shared" si="558"/>
        <v>6018.32708</v>
      </c>
      <c r="Q809" s="14">
        <f t="shared" si="559"/>
        <v>6251.8601600000002</v>
      </c>
    </row>
    <row r="810" spans="1:17" ht="22.5" x14ac:dyDescent="0.2">
      <c r="A810" s="65" t="s">
        <v>14</v>
      </c>
      <c r="B810" s="67">
        <v>298</v>
      </c>
      <c r="C810" s="60">
        <v>1006</v>
      </c>
      <c r="D810" s="11">
        <v>11</v>
      </c>
      <c r="E810" s="12">
        <v>2</v>
      </c>
      <c r="F810" s="11" t="s">
        <v>2</v>
      </c>
      <c r="G810" s="68">
        <v>78792</v>
      </c>
      <c r="H810" s="10">
        <v>200</v>
      </c>
      <c r="I810" s="14">
        <f>I811</f>
        <v>630</v>
      </c>
      <c r="J810" s="14">
        <f>J811</f>
        <v>630</v>
      </c>
      <c r="K810" s="14">
        <f>K811</f>
        <v>630</v>
      </c>
      <c r="L810" s="14"/>
      <c r="M810" s="14"/>
      <c r="N810" s="14"/>
      <c r="O810" s="14">
        <f t="shared" si="557"/>
        <v>630</v>
      </c>
      <c r="P810" s="14">
        <f t="shared" si="558"/>
        <v>630</v>
      </c>
      <c r="Q810" s="14">
        <f t="shared" si="559"/>
        <v>630</v>
      </c>
    </row>
    <row r="811" spans="1:17" ht="31.15" customHeight="1" x14ac:dyDescent="0.2">
      <c r="A811" s="65" t="s">
        <v>13</v>
      </c>
      <c r="B811" s="67">
        <v>298</v>
      </c>
      <c r="C811" s="60">
        <v>1006</v>
      </c>
      <c r="D811" s="11">
        <v>11</v>
      </c>
      <c r="E811" s="12">
        <v>2</v>
      </c>
      <c r="F811" s="11" t="s">
        <v>2</v>
      </c>
      <c r="G811" s="68">
        <v>78792</v>
      </c>
      <c r="H811" s="10">
        <v>240</v>
      </c>
      <c r="I811" s="14">
        <v>630</v>
      </c>
      <c r="J811" s="14">
        <v>630</v>
      </c>
      <c r="K811" s="14">
        <v>630</v>
      </c>
      <c r="L811" s="14"/>
      <c r="M811" s="14"/>
      <c r="N811" s="14"/>
      <c r="O811" s="14">
        <f t="shared" si="557"/>
        <v>630</v>
      </c>
      <c r="P811" s="14">
        <f t="shared" si="558"/>
        <v>630</v>
      </c>
      <c r="Q811" s="14">
        <f t="shared" si="559"/>
        <v>630</v>
      </c>
    </row>
    <row r="812" spans="1:17" x14ac:dyDescent="0.2">
      <c r="A812" s="65" t="s">
        <v>39</v>
      </c>
      <c r="B812" s="67">
        <v>298</v>
      </c>
      <c r="C812" s="60">
        <v>1100</v>
      </c>
      <c r="D812" s="11" t="s">
        <v>7</v>
      </c>
      <c r="E812" s="12" t="s">
        <v>7</v>
      </c>
      <c r="F812" s="11" t="s">
        <v>7</v>
      </c>
      <c r="G812" s="68" t="s">
        <v>7</v>
      </c>
      <c r="H812" s="10" t="s">
        <v>7</v>
      </c>
      <c r="I812" s="14">
        <f>I813</f>
        <v>724.1</v>
      </c>
      <c r="J812" s="14">
        <f t="shared" ref="J812:K812" si="568">J813</f>
        <v>724.1</v>
      </c>
      <c r="K812" s="14">
        <f t="shared" si="568"/>
        <v>724.1</v>
      </c>
      <c r="L812" s="14"/>
      <c r="M812" s="14"/>
      <c r="N812" s="14"/>
      <c r="O812" s="14">
        <f t="shared" si="557"/>
        <v>724.1</v>
      </c>
      <c r="P812" s="14">
        <f t="shared" si="558"/>
        <v>724.1</v>
      </c>
      <c r="Q812" s="14">
        <f t="shared" si="559"/>
        <v>724.1</v>
      </c>
    </row>
    <row r="813" spans="1:17" x14ac:dyDescent="0.2">
      <c r="A813" s="65" t="s">
        <v>38</v>
      </c>
      <c r="B813" s="67">
        <v>298</v>
      </c>
      <c r="C813" s="60">
        <v>1102</v>
      </c>
      <c r="D813" s="11" t="s">
        <v>7</v>
      </c>
      <c r="E813" s="12" t="s">
        <v>7</v>
      </c>
      <c r="F813" s="11" t="s">
        <v>7</v>
      </c>
      <c r="G813" s="68" t="s">
        <v>7</v>
      </c>
      <c r="H813" s="10" t="s">
        <v>7</v>
      </c>
      <c r="I813" s="14">
        <f>I814</f>
        <v>724.1</v>
      </c>
      <c r="J813" s="14">
        <f t="shared" ref="J813:K814" si="569">J814</f>
        <v>724.1</v>
      </c>
      <c r="K813" s="14">
        <f t="shared" si="569"/>
        <v>724.1</v>
      </c>
      <c r="L813" s="14"/>
      <c r="M813" s="14"/>
      <c r="N813" s="14"/>
      <c r="O813" s="14">
        <f t="shared" si="557"/>
        <v>724.1</v>
      </c>
      <c r="P813" s="14">
        <f t="shared" si="558"/>
        <v>724.1</v>
      </c>
      <c r="Q813" s="14">
        <f t="shared" si="559"/>
        <v>724.1</v>
      </c>
    </row>
    <row r="814" spans="1:17" ht="56.25" x14ac:dyDescent="0.2">
      <c r="A814" s="86" t="s">
        <v>274</v>
      </c>
      <c r="B814" s="67">
        <v>298</v>
      </c>
      <c r="C814" s="60">
        <v>1102</v>
      </c>
      <c r="D814" s="11" t="s">
        <v>36</v>
      </c>
      <c r="E814" s="12" t="s">
        <v>3</v>
      </c>
      <c r="F814" s="11" t="s">
        <v>2</v>
      </c>
      <c r="G814" s="68" t="s">
        <v>9</v>
      </c>
      <c r="H814" s="10" t="s">
        <v>7</v>
      </c>
      <c r="I814" s="14">
        <f>I815</f>
        <v>724.1</v>
      </c>
      <c r="J814" s="14">
        <f t="shared" si="569"/>
        <v>724.1</v>
      </c>
      <c r="K814" s="14">
        <f t="shared" si="569"/>
        <v>724.1</v>
      </c>
      <c r="L814" s="14"/>
      <c r="M814" s="14"/>
      <c r="N814" s="14"/>
      <c r="O814" s="14">
        <f t="shared" si="557"/>
        <v>724.1</v>
      </c>
      <c r="P814" s="14">
        <f t="shared" si="558"/>
        <v>724.1</v>
      </c>
      <c r="Q814" s="14">
        <f t="shared" si="559"/>
        <v>724.1</v>
      </c>
    </row>
    <row r="815" spans="1:17" ht="22.5" x14ac:dyDescent="0.2">
      <c r="A815" s="86" t="s">
        <v>288</v>
      </c>
      <c r="B815" s="67">
        <v>298</v>
      </c>
      <c r="C815" s="60">
        <v>1102</v>
      </c>
      <c r="D815" s="11" t="s">
        <v>36</v>
      </c>
      <c r="E815" s="12">
        <v>1</v>
      </c>
      <c r="F815" s="11">
        <v>0</v>
      </c>
      <c r="G815" s="68">
        <v>0</v>
      </c>
      <c r="H815" s="10"/>
      <c r="I815" s="14">
        <f>I816+I821</f>
        <v>724.1</v>
      </c>
      <c r="J815" s="14">
        <f t="shared" ref="J815:K815" si="570">J816+J821</f>
        <v>724.1</v>
      </c>
      <c r="K815" s="14">
        <f t="shared" si="570"/>
        <v>724.1</v>
      </c>
      <c r="L815" s="14"/>
      <c r="M815" s="14"/>
      <c r="N815" s="14"/>
      <c r="O815" s="14">
        <f t="shared" si="557"/>
        <v>724.1</v>
      </c>
      <c r="P815" s="14">
        <f t="shared" si="558"/>
        <v>724.1</v>
      </c>
      <c r="Q815" s="14">
        <f t="shared" si="559"/>
        <v>724.1</v>
      </c>
    </row>
    <row r="816" spans="1:17" x14ac:dyDescent="0.2">
      <c r="A816" s="65" t="s">
        <v>37</v>
      </c>
      <c r="B816" s="67">
        <v>298</v>
      </c>
      <c r="C816" s="60">
        <v>1102</v>
      </c>
      <c r="D816" s="11" t="s">
        <v>36</v>
      </c>
      <c r="E816" s="12">
        <v>1</v>
      </c>
      <c r="F816" s="11" t="s">
        <v>2</v>
      </c>
      <c r="G816" s="68" t="s">
        <v>35</v>
      </c>
      <c r="H816" s="10" t="s">
        <v>7</v>
      </c>
      <c r="I816" s="14">
        <f>I817+I819</f>
        <v>483.7</v>
      </c>
      <c r="J816" s="14">
        <f t="shared" ref="J816:K816" si="571">J817+J819</f>
        <v>483.7</v>
      </c>
      <c r="K816" s="14">
        <f t="shared" si="571"/>
        <v>483.7</v>
      </c>
      <c r="L816" s="14"/>
      <c r="M816" s="14"/>
      <c r="N816" s="14"/>
      <c r="O816" s="14">
        <f t="shared" si="557"/>
        <v>483.7</v>
      </c>
      <c r="P816" s="14">
        <f t="shared" si="558"/>
        <v>483.7</v>
      </c>
      <c r="Q816" s="14">
        <f t="shared" si="559"/>
        <v>483.7</v>
      </c>
    </row>
    <row r="817" spans="1:17" ht="45" x14ac:dyDescent="0.2">
      <c r="A817" s="65" t="s">
        <v>6</v>
      </c>
      <c r="B817" s="67">
        <v>298</v>
      </c>
      <c r="C817" s="60">
        <v>1102</v>
      </c>
      <c r="D817" s="11" t="s">
        <v>36</v>
      </c>
      <c r="E817" s="12">
        <v>1</v>
      </c>
      <c r="F817" s="11" t="s">
        <v>2</v>
      </c>
      <c r="G817" s="68" t="s">
        <v>35</v>
      </c>
      <c r="H817" s="10">
        <v>100</v>
      </c>
      <c r="I817" s="14">
        <f>I818</f>
        <v>400</v>
      </c>
      <c r="J817" s="14">
        <f t="shared" ref="J817:K817" si="572">J818</f>
        <v>400</v>
      </c>
      <c r="K817" s="14">
        <f t="shared" si="572"/>
        <v>400</v>
      </c>
      <c r="L817" s="14"/>
      <c r="M817" s="14"/>
      <c r="N817" s="14"/>
      <c r="O817" s="14">
        <f t="shared" si="557"/>
        <v>400</v>
      </c>
      <c r="P817" s="14">
        <f t="shared" si="558"/>
        <v>400</v>
      </c>
      <c r="Q817" s="14">
        <f t="shared" si="559"/>
        <v>400</v>
      </c>
    </row>
    <row r="818" spans="1:17" ht="22.5" x14ac:dyDescent="0.2">
      <c r="A818" s="65" t="s">
        <v>5</v>
      </c>
      <c r="B818" s="67">
        <v>298</v>
      </c>
      <c r="C818" s="60">
        <v>1102</v>
      </c>
      <c r="D818" s="11" t="s">
        <v>36</v>
      </c>
      <c r="E818" s="12">
        <v>1</v>
      </c>
      <c r="F818" s="11" t="s">
        <v>2</v>
      </c>
      <c r="G818" s="68" t="s">
        <v>35</v>
      </c>
      <c r="H818" s="10">
        <v>120</v>
      </c>
      <c r="I818" s="14">
        <v>400</v>
      </c>
      <c r="J818" s="14">
        <v>400</v>
      </c>
      <c r="K818" s="14">
        <v>400</v>
      </c>
      <c r="L818" s="14"/>
      <c r="M818" s="14"/>
      <c r="N818" s="14"/>
      <c r="O818" s="14">
        <f t="shared" si="557"/>
        <v>400</v>
      </c>
      <c r="P818" s="14">
        <f t="shared" si="558"/>
        <v>400</v>
      </c>
      <c r="Q818" s="14">
        <f t="shared" si="559"/>
        <v>400</v>
      </c>
    </row>
    <row r="819" spans="1:17" ht="22.5" x14ac:dyDescent="0.2">
      <c r="A819" s="65" t="s">
        <v>14</v>
      </c>
      <c r="B819" s="67">
        <v>298</v>
      </c>
      <c r="C819" s="60">
        <v>1102</v>
      </c>
      <c r="D819" s="11" t="s">
        <v>36</v>
      </c>
      <c r="E819" s="12">
        <v>1</v>
      </c>
      <c r="F819" s="11" t="s">
        <v>2</v>
      </c>
      <c r="G819" s="68" t="s">
        <v>35</v>
      </c>
      <c r="H819" s="10">
        <v>200</v>
      </c>
      <c r="I819" s="14">
        <f>I820</f>
        <v>83.7</v>
      </c>
      <c r="J819" s="14">
        <f t="shared" ref="J819:K819" si="573">J820</f>
        <v>83.7</v>
      </c>
      <c r="K819" s="14">
        <f t="shared" si="573"/>
        <v>83.7</v>
      </c>
      <c r="L819" s="14"/>
      <c r="M819" s="14"/>
      <c r="N819" s="14"/>
      <c r="O819" s="14">
        <f t="shared" si="557"/>
        <v>83.7</v>
      </c>
      <c r="P819" s="14">
        <f t="shared" si="558"/>
        <v>83.7</v>
      </c>
      <c r="Q819" s="14">
        <f t="shared" si="559"/>
        <v>83.7</v>
      </c>
    </row>
    <row r="820" spans="1:17" ht="22.5" x14ac:dyDescent="0.2">
      <c r="A820" s="65" t="s">
        <v>13</v>
      </c>
      <c r="B820" s="67">
        <v>298</v>
      </c>
      <c r="C820" s="60">
        <v>1102</v>
      </c>
      <c r="D820" s="11" t="s">
        <v>36</v>
      </c>
      <c r="E820" s="12">
        <v>1</v>
      </c>
      <c r="F820" s="11" t="s">
        <v>2</v>
      </c>
      <c r="G820" s="68" t="s">
        <v>35</v>
      </c>
      <c r="H820" s="10">
        <v>240</v>
      </c>
      <c r="I820" s="14">
        <v>83.7</v>
      </c>
      <c r="J820" s="14">
        <v>83.7</v>
      </c>
      <c r="K820" s="14">
        <v>83.7</v>
      </c>
      <c r="L820" s="14"/>
      <c r="M820" s="14"/>
      <c r="N820" s="14"/>
      <c r="O820" s="14">
        <f t="shared" si="557"/>
        <v>83.7</v>
      </c>
      <c r="P820" s="14">
        <f t="shared" si="558"/>
        <v>83.7</v>
      </c>
      <c r="Q820" s="14">
        <f t="shared" si="559"/>
        <v>83.7</v>
      </c>
    </row>
    <row r="821" spans="1:17" x14ac:dyDescent="0.2">
      <c r="A821" s="65" t="s">
        <v>313</v>
      </c>
      <c r="B821" s="67">
        <v>298</v>
      </c>
      <c r="C821" s="60">
        <v>1102</v>
      </c>
      <c r="D821" s="11" t="s">
        <v>36</v>
      </c>
      <c r="E821" s="12">
        <v>1</v>
      </c>
      <c r="F821" s="11" t="s">
        <v>312</v>
      </c>
      <c r="G821" s="68">
        <v>0</v>
      </c>
      <c r="H821" s="10"/>
      <c r="I821" s="14">
        <f>I822</f>
        <v>240.4</v>
      </c>
      <c r="J821" s="14">
        <f t="shared" ref="J821:K822" si="574">J822</f>
        <v>240.4</v>
      </c>
      <c r="K821" s="14">
        <f t="shared" si="574"/>
        <v>240.4</v>
      </c>
      <c r="L821" s="14"/>
      <c r="M821" s="14"/>
      <c r="N821" s="14"/>
      <c r="O821" s="14">
        <f t="shared" si="557"/>
        <v>240.4</v>
      </c>
      <c r="P821" s="14">
        <f t="shared" si="558"/>
        <v>240.4</v>
      </c>
      <c r="Q821" s="14">
        <f t="shared" si="559"/>
        <v>240.4</v>
      </c>
    </row>
    <row r="822" spans="1:17" ht="45" x14ac:dyDescent="0.2">
      <c r="A822" s="65" t="s">
        <v>314</v>
      </c>
      <c r="B822" s="67">
        <v>298</v>
      </c>
      <c r="C822" s="60">
        <v>1102</v>
      </c>
      <c r="D822" s="11" t="s">
        <v>36</v>
      </c>
      <c r="E822" s="12">
        <v>1</v>
      </c>
      <c r="F822" s="11" t="s">
        <v>312</v>
      </c>
      <c r="G822" s="68">
        <v>80440</v>
      </c>
      <c r="H822" s="10"/>
      <c r="I822" s="14">
        <f>I823</f>
        <v>240.4</v>
      </c>
      <c r="J822" s="14">
        <f t="shared" si="574"/>
        <v>240.4</v>
      </c>
      <c r="K822" s="14">
        <f t="shared" si="574"/>
        <v>240.4</v>
      </c>
      <c r="L822" s="14"/>
      <c r="M822" s="14"/>
      <c r="N822" s="14"/>
      <c r="O822" s="14">
        <f t="shared" si="557"/>
        <v>240.4</v>
      </c>
      <c r="P822" s="14">
        <f t="shared" si="558"/>
        <v>240.4</v>
      </c>
      <c r="Q822" s="14">
        <f t="shared" si="559"/>
        <v>240.4</v>
      </c>
    </row>
    <row r="823" spans="1:17" ht="22.5" x14ac:dyDescent="0.2">
      <c r="A823" s="65" t="s">
        <v>14</v>
      </c>
      <c r="B823" s="67">
        <v>298</v>
      </c>
      <c r="C823" s="60">
        <v>1102</v>
      </c>
      <c r="D823" s="11" t="s">
        <v>36</v>
      </c>
      <c r="E823" s="12">
        <v>1</v>
      </c>
      <c r="F823" s="11" t="s">
        <v>312</v>
      </c>
      <c r="G823" s="68">
        <v>80440</v>
      </c>
      <c r="H823" s="10">
        <v>200</v>
      </c>
      <c r="I823" s="14">
        <f>I824</f>
        <v>240.4</v>
      </c>
      <c r="J823" s="14">
        <f t="shared" ref="J823:K823" si="575">J824</f>
        <v>240.4</v>
      </c>
      <c r="K823" s="14">
        <f t="shared" si="575"/>
        <v>240.4</v>
      </c>
      <c r="L823" s="14"/>
      <c r="M823" s="14"/>
      <c r="N823" s="14"/>
      <c r="O823" s="14">
        <f t="shared" si="557"/>
        <v>240.4</v>
      </c>
      <c r="P823" s="14">
        <f t="shared" si="558"/>
        <v>240.4</v>
      </c>
      <c r="Q823" s="14">
        <f t="shared" si="559"/>
        <v>240.4</v>
      </c>
    </row>
    <row r="824" spans="1:17" ht="22.5" x14ac:dyDescent="0.2">
      <c r="A824" s="65" t="s">
        <v>13</v>
      </c>
      <c r="B824" s="67">
        <v>298</v>
      </c>
      <c r="C824" s="60">
        <v>1102</v>
      </c>
      <c r="D824" s="11" t="s">
        <v>36</v>
      </c>
      <c r="E824" s="12">
        <v>1</v>
      </c>
      <c r="F824" s="11" t="s">
        <v>312</v>
      </c>
      <c r="G824" s="68">
        <v>80440</v>
      </c>
      <c r="H824" s="10">
        <v>240</v>
      </c>
      <c r="I824" s="14">
        <v>240.4</v>
      </c>
      <c r="J824" s="14">
        <v>240.4</v>
      </c>
      <c r="K824" s="14">
        <v>240.4</v>
      </c>
      <c r="L824" s="14"/>
      <c r="M824" s="14"/>
      <c r="N824" s="14"/>
      <c r="O824" s="14">
        <f t="shared" si="557"/>
        <v>240.4</v>
      </c>
      <c r="P824" s="14">
        <f t="shared" si="558"/>
        <v>240.4</v>
      </c>
      <c r="Q824" s="14">
        <f t="shared" si="559"/>
        <v>240.4</v>
      </c>
    </row>
    <row r="825" spans="1:17" ht="22.5" x14ac:dyDescent="0.2">
      <c r="A825" s="86" t="s">
        <v>27</v>
      </c>
      <c r="B825" s="99">
        <v>302</v>
      </c>
      <c r="C825" s="50" t="s">
        <v>7</v>
      </c>
      <c r="D825" s="19" t="s">
        <v>7</v>
      </c>
      <c r="E825" s="20" t="s">
        <v>7</v>
      </c>
      <c r="F825" s="19" t="s">
        <v>7</v>
      </c>
      <c r="G825" s="21" t="s">
        <v>7</v>
      </c>
      <c r="H825" s="6" t="s">
        <v>7</v>
      </c>
      <c r="I825" s="27">
        <f>I826</f>
        <v>6610.2999999999993</v>
      </c>
      <c r="J825" s="27">
        <f t="shared" ref="J825" si="576">J826</f>
        <v>6665.3</v>
      </c>
      <c r="K825" s="27">
        <f>K826</f>
        <v>6887</v>
      </c>
      <c r="L825" s="27"/>
      <c r="M825" s="27"/>
      <c r="N825" s="27"/>
      <c r="O825" s="27">
        <f t="shared" si="557"/>
        <v>6610.2999999999993</v>
      </c>
      <c r="P825" s="27">
        <f t="shared" si="558"/>
        <v>6665.3</v>
      </c>
      <c r="Q825" s="27">
        <f t="shared" si="559"/>
        <v>6887</v>
      </c>
    </row>
    <row r="826" spans="1:17" x14ac:dyDescent="0.2">
      <c r="A826" s="65" t="s">
        <v>26</v>
      </c>
      <c r="B826" s="67">
        <v>302</v>
      </c>
      <c r="C826" s="60">
        <v>100</v>
      </c>
      <c r="D826" s="11" t="s">
        <v>7</v>
      </c>
      <c r="E826" s="12" t="s">
        <v>7</v>
      </c>
      <c r="F826" s="11" t="s">
        <v>7</v>
      </c>
      <c r="G826" s="68" t="s">
        <v>7</v>
      </c>
      <c r="H826" s="10" t="s">
        <v>7</v>
      </c>
      <c r="I826" s="14">
        <f>I827+I845</f>
        <v>6610.2999999999993</v>
      </c>
      <c r="J826" s="14">
        <f>J827+J845</f>
        <v>6665.3</v>
      </c>
      <c r="K826" s="14">
        <f>K827+K845</f>
        <v>6887</v>
      </c>
      <c r="L826" s="14"/>
      <c r="M826" s="14"/>
      <c r="N826" s="14"/>
      <c r="O826" s="14">
        <f t="shared" si="557"/>
        <v>6610.2999999999993</v>
      </c>
      <c r="P826" s="14">
        <f t="shared" si="558"/>
        <v>6665.3</v>
      </c>
      <c r="Q826" s="14">
        <f t="shared" si="559"/>
        <v>6887</v>
      </c>
    </row>
    <row r="827" spans="1:17" ht="33.75" x14ac:dyDescent="0.2">
      <c r="A827" s="65" t="s">
        <v>25</v>
      </c>
      <c r="B827" s="67">
        <v>302</v>
      </c>
      <c r="C827" s="60">
        <v>103</v>
      </c>
      <c r="D827" s="11" t="s">
        <v>7</v>
      </c>
      <c r="E827" s="12" t="s">
        <v>7</v>
      </c>
      <c r="F827" s="11" t="s">
        <v>7</v>
      </c>
      <c r="G827" s="68" t="s">
        <v>7</v>
      </c>
      <c r="H827" s="10" t="s">
        <v>7</v>
      </c>
      <c r="I827" s="14">
        <f>I828</f>
        <v>4688.0999999999995</v>
      </c>
      <c r="J827" s="14">
        <f t="shared" ref="J827:K827" si="577">J828</f>
        <v>4724.8</v>
      </c>
      <c r="K827" s="14">
        <f t="shared" si="577"/>
        <v>4872.7</v>
      </c>
      <c r="L827" s="14"/>
      <c r="M827" s="14"/>
      <c r="N827" s="14"/>
      <c r="O827" s="14">
        <f t="shared" si="557"/>
        <v>4688.0999999999995</v>
      </c>
      <c r="P827" s="14">
        <f t="shared" si="558"/>
        <v>4724.8</v>
      </c>
      <c r="Q827" s="14">
        <f t="shared" si="559"/>
        <v>4872.7</v>
      </c>
    </row>
    <row r="828" spans="1:17" ht="56.25" x14ac:dyDescent="0.2">
      <c r="A828" s="65" t="s">
        <v>24</v>
      </c>
      <c r="B828" s="67">
        <v>302</v>
      </c>
      <c r="C828" s="60">
        <v>103</v>
      </c>
      <c r="D828" s="11" t="s">
        <v>19</v>
      </c>
      <c r="E828" s="12" t="s">
        <v>3</v>
      </c>
      <c r="F828" s="11" t="s">
        <v>2</v>
      </c>
      <c r="G828" s="68" t="s">
        <v>9</v>
      </c>
      <c r="H828" s="10" t="s">
        <v>7</v>
      </c>
      <c r="I828" s="14">
        <f>I829+I833+I841</f>
        <v>4688.0999999999995</v>
      </c>
      <c r="J828" s="14">
        <f t="shared" ref="J828:K828" si="578">J829+J833+J841</f>
        <v>4724.8</v>
      </c>
      <c r="K828" s="14">
        <f t="shared" si="578"/>
        <v>4872.7</v>
      </c>
      <c r="L828" s="14"/>
      <c r="M828" s="14"/>
      <c r="N828" s="14"/>
      <c r="O828" s="14">
        <f t="shared" si="557"/>
        <v>4688.0999999999995</v>
      </c>
      <c r="P828" s="14">
        <f t="shared" si="558"/>
        <v>4724.8</v>
      </c>
      <c r="Q828" s="14">
        <f t="shared" si="559"/>
        <v>4872.7</v>
      </c>
    </row>
    <row r="829" spans="1:17" ht="22.5" x14ac:dyDescent="0.2">
      <c r="A829" s="65" t="s">
        <v>23</v>
      </c>
      <c r="B829" s="67">
        <v>302</v>
      </c>
      <c r="C829" s="60">
        <v>103</v>
      </c>
      <c r="D829" s="11" t="s">
        <v>19</v>
      </c>
      <c r="E829" s="12" t="s">
        <v>22</v>
      </c>
      <c r="F829" s="11" t="s">
        <v>2</v>
      </c>
      <c r="G829" s="68" t="s">
        <v>9</v>
      </c>
      <c r="H829" s="10" t="s">
        <v>7</v>
      </c>
      <c r="I829" s="14">
        <f>I830</f>
        <v>2116.5</v>
      </c>
      <c r="J829" s="14">
        <f t="shared" ref="J829:K829" si="579">J830</f>
        <v>2137.6999999999998</v>
      </c>
      <c r="K829" s="14">
        <f t="shared" si="579"/>
        <v>2223.1999999999998</v>
      </c>
      <c r="L829" s="14"/>
      <c r="M829" s="14"/>
      <c r="N829" s="14"/>
      <c r="O829" s="14">
        <f t="shared" si="557"/>
        <v>2116.5</v>
      </c>
      <c r="P829" s="14">
        <f t="shared" si="558"/>
        <v>2137.6999999999998</v>
      </c>
      <c r="Q829" s="14">
        <f t="shared" si="559"/>
        <v>2223.1999999999998</v>
      </c>
    </row>
    <row r="830" spans="1:17" ht="22.5" x14ac:dyDescent="0.2">
      <c r="A830" s="65" t="s">
        <v>15</v>
      </c>
      <c r="B830" s="67">
        <v>302</v>
      </c>
      <c r="C830" s="60">
        <v>103</v>
      </c>
      <c r="D830" s="11" t="s">
        <v>19</v>
      </c>
      <c r="E830" s="12" t="s">
        <v>22</v>
      </c>
      <c r="F830" s="11" t="s">
        <v>2</v>
      </c>
      <c r="G830" s="68" t="s">
        <v>11</v>
      </c>
      <c r="H830" s="10" t="s">
        <v>7</v>
      </c>
      <c r="I830" s="14">
        <f>I831</f>
        <v>2116.5</v>
      </c>
      <c r="J830" s="14">
        <f t="shared" ref="J830:K830" si="580">J831</f>
        <v>2137.6999999999998</v>
      </c>
      <c r="K830" s="14">
        <f t="shared" si="580"/>
        <v>2223.1999999999998</v>
      </c>
      <c r="L830" s="14"/>
      <c r="M830" s="14"/>
      <c r="N830" s="14"/>
      <c r="O830" s="14">
        <f t="shared" si="557"/>
        <v>2116.5</v>
      </c>
      <c r="P830" s="14">
        <f t="shared" si="558"/>
        <v>2137.6999999999998</v>
      </c>
      <c r="Q830" s="14">
        <f t="shared" si="559"/>
        <v>2223.1999999999998</v>
      </c>
    </row>
    <row r="831" spans="1:17" ht="45" x14ac:dyDescent="0.2">
      <c r="A831" s="65" t="s">
        <v>6</v>
      </c>
      <c r="B831" s="67">
        <v>302</v>
      </c>
      <c r="C831" s="60">
        <v>103</v>
      </c>
      <c r="D831" s="11" t="s">
        <v>19</v>
      </c>
      <c r="E831" s="12" t="s">
        <v>22</v>
      </c>
      <c r="F831" s="11" t="s">
        <v>2</v>
      </c>
      <c r="G831" s="68" t="s">
        <v>11</v>
      </c>
      <c r="H831" s="10">
        <v>100</v>
      </c>
      <c r="I831" s="14">
        <f>I832</f>
        <v>2116.5</v>
      </c>
      <c r="J831" s="14">
        <f t="shared" ref="J831:K831" si="581">J832</f>
        <v>2137.6999999999998</v>
      </c>
      <c r="K831" s="14">
        <f t="shared" si="581"/>
        <v>2223.1999999999998</v>
      </c>
      <c r="L831" s="14"/>
      <c r="M831" s="14"/>
      <c r="N831" s="14"/>
      <c r="O831" s="14">
        <f t="shared" si="557"/>
        <v>2116.5</v>
      </c>
      <c r="P831" s="14">
        <f t="shared" si="558"/>
        <v>2137.6999999999998</v>
      </c>
      <c r="Q831" s="14">
        <f t="shared" si="559"/>
        <v>2223.1999999999998</v>
      </c>
    </row>
    <row r="832" spans="1:17" ht="22.5" x14ac:dyDescent="0.2">
      <c r="A832" s="65" t="s">
        <v>5</v>
      </c>
      <c r="B832" s="67">
        <v>302</v>
      </c>
      <c r="C832" s="60">
        <v>103</v>
      </c>
      <c r="D832" s="11" t="s">
        <v>19</v>
      </c>
      <c r="E832" s="12" t="s">
        <v>22</v>
      </c>
      <c r="F832" s="11" t="s">
        <v>2</v>
      </c>
      <c r="G832" s="68" t="s">
        <v>11</v>
      </c>
      <c r="H832" s="10">
        <v>120</v>
      </c>
      <c r="I832" s="14">
        <v>2116.5</v>
      </c>
      <c r="J832" s="14">
        <v>2137.6999999999998</v>
      </c>
      <c r="K832" s="14">
        <v>2223.1999999999998</v>
      </c>
      <c r="L832" s="14"/>
      <c r="M832" s="14"/>
      <c r="N832" s="14"/>
      <c r="O832" s="14">
        <f t="shared" si="557"/>
        <v>2116.5</v>
      </c>
      <c r="P832" s="14">
        <f t="shared" si="558"/>
        <v>2137.6999999999998</v>
      </c>
      <c r="Q832" s="14">
        <f t="shared" si="559"/>
        <v>2223.1999999999998</v>
      </c>
    </row>
    <row r="833" spans="1:17" x14ac:dyDescent="0.2">
      <c r="A833" s="65" t="s">
        <v>21</v>
      </c>
      <c r="B833" s="67">
        <v>302</v>
      </c>
      <c r="C833" s="60">
        <v>103</v>
      </c>
      <c r="D833" s="11" t="s">
        <v>19</v>
      </c>
      <c r="E833" s="12" t="s">
        <v>20</v>
      </c>
      <c r="F833" s="11" t="s">
        <v>2</v>
      </c>
      <c r="G833" s="68" t="s">
        <v>9</v>
      </c>
      <c r="H833" s="10" t="s">
        <v>7</v>
      </c>
      <c r="I833" s="14">
        <f>I834</f>
        <v>2076.4</v>
      </c>
      <c r="J833" s="14">
        <f t="shared" ref="J833:K833" si="582">J834</f>
        <v>2091.8000000000002</v>
      </c>
      <c r="K833" s="14">
        <f t="shared" si="582"/>
        <v>2154.2000000000003</v>
      </c>
      <c r="L833" s="14"/>
      <c r="M833" s="14"/>
      <c r="N833" s="14"/>
      <c r="O833" s="14">
        <f t="shared" si="557"/>
        <v>2076.4</v>
      </c>
      <c r="P833" s="14">
        <f t="shared" si="558"/>
        <v>2091.8000000000002</v>
      </c>
      <c r="Q833" s="14">
        <f t="shared" si="559"/>
        <v>2154.2000000000003</v>
      </c>
    </row>
    <row r="834" spans="1:17" ht="22.5" x14ac:dyDescent="0.2">
      <c r="A834" s="65" t="s">
        <v>15</v>
      </c>
      <c r="B834" s="67">
        <v>302</v>
      </c>
      <c r="C834" s="60">
        <v>103</v>
      </c>
      <c r="D834" s="11" t="s">
        <v>19</v>
      </c>
      <c r="E834" s="12" t="s">
        <v>20</v>
      </c>
      <c r="F834" s="11" t="s">
        <v>2</v>
      </c>
      <c r="G834" s="68" t="s">
        <v>11</v>
      </c>
      <c r="H834" s="10" t="s">
        <v>7</v>
      </c>
      <c r="I834" s="14">
        <f>I835+I837+I839</f>
        <v>2076.4</v>
      </c>
      <c r="J834" s="14">
        <f t="shared" ref="J834:K834" si="583">J835+J837+J839</f>
        <v>2091.8000000000002</v>
      </c>
      <c r="K834" s="14">
        <f t="shared" si="583"/>
        <v>2154.2000000000003</v>
      </c>
      <c r="L834" s="14"/>
      <c r="M834" s="14"/>
      <c r="N834" s="14"/>
      <c r="O834" s="14">
        <f t="shared" si="557"/>
        <v>2076.4</v>
      </c>
      <c r="P834" s="14">
        <f t="shared" si="558"/>
        <v>2091.8000000000002</v>
      </c>
      <c r="Q834" s="14">
        <f t="shared" si="559"/>
        <v>2154.2000000000003</v>
      </c>
    </row>
    <row r="835" spans="1:17" ht="45" x14ac:dyDescent="0.2">
      <c r="A835" s="65" t="s">
        <v>6</v>
      </c>
      <c r="B835" s="67">
        <v>302</v>
      </c>
      <c r="C835" s="60">
        <v>103</v>
      </c>
      <c r="D835" s="11" t="s">
        <v>19</v>
      </c>
      <c r="E835" s="12" t="s">
        <v>20</v>
      </c>
      <c r="F835" s="11" t="s">
        <v>2</v>
      </c>
      <c r="G835" s="68" t="s">
        <v>11</v>
      </c>
      <c r="H835" s="10">
        <v>100</v>
      </c>
      <c r="I835" s="14">
        <f>I836</f>
        <v>1671.1</v>
      </c>
      <c r="J835" s="14">
        <f t="shared" ref="J835:K835" si="584">J836</f>
        <v>1686.5</v>
      </c>
      <c r="K835" s="14">
        <f t="shared" si="584"/>
        <v>1748.9</v>
      </c>
      <c r="L835" s="14"/>
      <c r="M835" s="14"/>
      <c r="N835" s="14"/>
      <c r="O835" s="14">
        <f t="shared" si="557"/>
        <v>1671.1</v>
      </c>
      <c r="P835" s="14">
        <f t="shared" si="558"/>
        <v>1686.5</v>
      </c>
      <c r="Q835" s="14">
        <f t="shared" si="559"/>
        <v>1748.9</v>
      </c>
    </row>
    <row r="836" spans="1:17" ht="22.5" x14ac:dyDescent="0.2">
      <c r="A836" s="65" t="s">
        <v>5</v>
      </c>
      <c r="B836" s="67">
        <v>302</v>
      </c>
      <c r="C836" s="60">
        <v>103</v>
      </c>
      <c r="D836" s="11" t="s">
        <v>19</v>
      </c>
      <c r="E836" s="12" t="s">
        <v>20</v>
      </c>
      <c r="F836" s="11" t="s">
        <v>2</v>
      </c>
      <c r="G836" s="68" t="s">
        <v>11</v>
      </c>
      <c r="H836" s="10">
        <v>120</v>
      </c>
      <c r="I836" s="14">
        <f>1185.3+127.9+357.9</f>
        <v>1671.1</v>
      </c>
      <c r="J836" s="14">
        <v>1686.5</v>
      </c>
      <c r="K836" s="14">
        <v>1748.9</v>
      </c>
      <c r="L836" s="14"/>
      <c r="M836" s="14"/>
      <c r="N836" s="14"/>
      <c r="O836" s="14">
        <f t="shared" si="557"/>
        <v>1671.1</v>
      </c>
      <c r="P836" s="14">
        <f t="shared" si="558"/>
        <v>1686.5</v>
      </c>
      <c r="Q836" s="14">
        <f t="shared" si="559"/>
        <v>1748.9</v>
      </c>
    </row>
    <row r="837" spans="1:17" ht="22.5" x14ac:dyDescent="0.2">
      <c r="A837" s="65" t="s">
        <v>14</v>
      </c>
      <c r="B837" s="67">
        <v>302</v>
      </c>
      <c r="C837" s="60">
        <v>103</v>
      </c>
      <c r="D837" s="11" t="s">
        <v>19</v>
      </c>
      <c r="E837" s="12" t="s">
        <v>20</v>
      </c>
      <c r="F837" s="11" t="s">
        <v>2</v>
      </c>
      <c r="G837" s="68" t="s">
        <v>11</v>
      </c>
      <c r="H837" s="10">
        <v>200</v>
      </c>
      <c r="I837" s="14">
        <f>I838</f>
        <v>404.3</v>
      </c>
      <c r="J837" s="14">
        <f t="shared" ref="J837:K837" si="585">J838</f>
        <v>404.3</v>
      </c>
      <c r="K837" s="14">
        <f t="shared" si="585"/>
        <v>404.3</v>
      </c>
      <c r="L837" s="14"/>
      <c r="M837" s="14"/>
      <c r="N837" s="14"/>
      <c r="O837" s="14">
        <f t="shared" si="557"/>
        <v>404.3</v>
      </c>
      <c r="P837" s="14">
        <f t="shared" si="558"/>
        <v>404.3</v>
      </c>
      <c r="Q837" s="14">
        <f t="shared" si="559"/>
        <v>404.3</v>
      </c>
    </row>
    <row r="838" spans="1:17" ht="22.5" x14ac:dyDescent="0.2">
      <c r="A838" s="65" t="s">
        <v>13</v>
      </c>
      <c r="B838" s="67">
        <v>302</v>
      </c>
      <c r="C838" s="60">
        <v>103</v>
      </c>
      <c r="D838" s="11" t="s">
        <v>19</v>
      </c>
      <c r="E838" s="12" t="s">
        <v>20</v>
      </c>
      <c r="F838" s="11" t="s">
        <v>2</v>
      </c>
      <c r="G838" s="68" t="s">
        <v>11</v>
      </c>
      <c r="H838" s="10">
        <v>240</v>
      </c>
      <c r="I838" s="14">
        <v>404.3</v>
      </c>
      <c r="J838" s="14">
        <v>404.3</v>
      </c>
      <c r="K838" s="14">
        <v>404.3</v>
      </c>
      <c r="L838" s="14"/>
      <c r="M838" s="14"/>
      <c r="N838" s="14"/>
      <c r="O838" s="14">
        <f t="shared" si="557"/>
        <v>404.3</v>
      </c>
      <c r="P838" s="14">
        <f t="shared" si="558"/>
        <v>404.3</v>
      </c>
      <c r="Q838" s="14">
        <f t="shared" si="559"/>
        <v>404.3</v>
      </c>
    </row>
    <row r="839" spans="1:17" x14ac:dyDescent="0.2">
      <c r="A839" s="65" t="s">
        <v>71</v>
      </c>
      <c r="B839" s="67">
        <v>302</v>
      </c>
      <c r="C839" s="60">
        <v>103</v>
      </c>
      <c r="D839" s="11" t="s">
        <v>19</v>
      </c>
      <c r="E839" s="12" t="s">
        <v>20</v>
      </c>
      <c r="F839" s="11" t="s">
        <v>2</v>
      </c>
      <c r="G839" s="68" t="s">
        <v>11</v>
      </c>
      <c r="H839" s="10">
        <v>800</v>
      </c>
      <c r="I839" s="14">
        <f>I840</f>
        <v>1</v>
      </c>
      <c r="J839" s="14">
        <f t="shared" ref="J839:K839" si="586">J840</f>
        <v>1</v>
      </c>
      <c r="K839" s="14">
        <f t="shared" si="586"/>
        <v>1</v>
      </c>
      <c r="L839" s="14"/>
      <c r="M839" s="14"/>
      <c r="N839" s="14"/>
      <c r="O839" s="14">
        <f t="shared" si="557"/>
        <v>1</v>
      </c>
      <c r="P839" s="14">
        <f t="shared" si="558"/>
        <v>1</v>
      </c>
      <c r="Q839" s="14">
        <f t="shared" si="559"/>
        <v>1</v>
      </c>
    </row>
    <row r="840" spans="1:17" x14ac:dyDescent="0.2">
      <c r="A840" s="65" t="s">
        <v>70</v>
      </c>
      <c r="B840" s="67">
        <v>302</v>
      </c>
      <c r="C840" s="60">
        <v>103</v>
      </c>
      <c r="D840" s="11" t="s">
        <v>19</v>
      </c>
      <c r="E840" s="12" t="s">
        <v>20</v>
      </c>
      <c r="F840" s="11" t="s">
        <v>2</v>
      </c>
      <c r="G840" s="68" t="s">
        <v>11</v>
      </c>
      <c r="H840" s="10">
        <v>850</v>
      </c>
      <c r="I840" s="14">
        <v>1</v>
      </c>
      <c r="J840" s="14">
        <v>1</v>
      </c>
      <c r="K840" s="14">
        <v>1</v>
      </c>
      <c r="L840" s="14"/>
      <c r="M840" s="14"/>
      <c r="N840" s="14"/>
      <c r="O840" s="14">
        <f t="shared" si="557"/>
        <v>1</v>
      </c>
      <c r="P840" s="14">
        <f t="shared" si="558"/>
        <v>1</v>
      </c>
      <c r="Q840" s="14">
        <f t="shared" si="559"/>
        <v>1</v>
      </c>
    </row>
    <row r="841" spans="1:17" ht="29.1" customHeight="1" x14ac:dyDescent="0.2">
      <c r="A841" s="65" t="s">
        <v>234</v>
      </c>
      <c r="B841" s="67">
        <v>302</v>
      </c>
      <c r="C841" s="60">
        <v>103</v>
      </c>
      <c r="D841" s="11" t="s">
        <v>19</v>
      </c>
      <c r="E841" s="12" t="s">
        <v>18</v>
      </c>
      <c r="F841" s="11" t="s">
        <v>2</v>
      </c>
      <c r="G841" s="68" t="s">
        <v>9</v>
      </c>
      <c r="H841" s="10" t="s">
        <v>7</v>
      </c>
      <c r="I841" s="14">
        <f>I842</f>
        <v>495.2</v>
      </c>
      <c r="J841" s="14">
        <f t="shared" ref="J841:K842" si="587">J842</f>
        <v>495.3</v>
      </c>
      <c r="K841" s="14">
        <f t="shared" si="587"/>
        <v>495.3</v>
      </c>
      <c r="L841" s="14"/>
      <c r="M841" s="14"/>
      <c r="N841" s="14"/>
      <c r="O841" s="14">
        <f t="shared" si="557"/>
        <v>495.2</v>
      </c>
      <c r="P841" s="14">
        <f t="shared" si="558"/>
        <v>495.3</v>
      </c>
      <c r="Q841" s="14">
        <f t="shared" si="559"/>
        <v>495.3</v>
      </c>
    </row>
    <row r="842" spans="1:17" ht="22.5" x14ac:dyDescent="0.2">
      <c r="A842" s="65" t="s">
        <v>15</v>
      </c>
      <c r="B842" s="67">
        <v>302</v>
      </c>
      <c r="C842" s="60">
        <v>103</v>
      </c>
      <c r="D842" s="11" t="s">
        <v>19</v>
      </c>
      <c r="E842" s="12" t="s">
        <v>18</v>
      </c>
      <c r="F842" s="11" t="s">
        <v>2</v>
      </c>
      <c r="G842" s="68" t="s">
        <v>11</v>
      </c>
      <c r="H842" s="10" t="s">
        <v>7</v>
      </c>
      <c r="I842" s="14">
        <f>I843</f>
        <v>495.2</v>
      </c>
      <c r="J842" s="14">
        <f t="shared" si="587"/>
        <v>495.3</v>
      </c>
      <c r="K842" s="14">
        <f t="shared" si="587"/>
        <v>495.3</v>
      </c>
      <c r="L842" s="14"/>
      <c r="M842" s="14"/>
      <c r="N842" s="14"/>
      <c r="O842" s="14">
        <f t="shared" si="557"/>
        <v>495.2</v>
      </c>
      <c r="P842" s="14">
        <f t="shared" si="558"/>
        <v>495.3</v>
      </c>
      <c r="Q842" s="14">
        <f t="shared" si="559"/>
        <v>495.3</v>
      </c>
    </row>
    <row r="843" spans="1:17" ht="45" x14ac:dyDescent="0.2">
      <c r="A843" s="65" t="s">
        <v>6</v>
      </c>
      <c r="B843" s="67">
        <v>302</v>
      </c>
      <c r="C843" s="60">
        <v>103</v>
      </c>
      <c r="D843" s="11" t="s">
        <v>19</v>
      </c>
      <c r="E843" s="12" t="s">
        <v>18</v>
      </c>
      <c r="F843" s="11" t="s">
        <v>2</v>
      </c>
      <c r="G843" s="68" t="s">
        <v>11</v>
      </c>
      <c r="H843" s="10">
        <v>100</v>
      </c>
      <c r="I843" s="14">
        <f>I844</f>
        <v>495.2</v>
      </c>
      <c r="J843" s="14">
        <f t="shared" ref="J843:K843" si="588">J844</f>
        <v>495.3</v>
      </c>
      <c r="K843" s="14">
        <f t="shared" si="588"/>
        <v>495.3</v>
      </c>
      <c r="L843" s="14"/>
      <c r="M843" s="14"/>
      <c r="N843" s="14"/>
      <c r="O843" s="14">
        <f t="shared" si="557"/>
        <v>495.2</v>
      </c>
      <c r="P843" s="14">
        <f t="shared" si="558"/>
        <v>495.3</v>
      </c>
      <c r="Q843" s="14">
        <f t="shared" si="559"/>
        <v>495.3</v>
      </c>
    </row>
    <row r="844" spans="1:17" ht="22.5" x14ac:dyDescent="0.2">
      <c r="A844" s="65" t="s">
        <v>5</v>
      </c>
      <c r="B844" s="67">
        <v>302</v>
      </c>
      <c r="C844" s="60">
        <v>103</v>
      </c>
      <c r="D844" s="11" t="s">
        <v>19</v>
      </c>
      <c r="E844" s="12" t="s">
        <v>18</v>
      </c>
      <c r="F844" s="11" t="s">
        <v>2</v>
      </c>
      <c r="G844" s="68" t="s">
        <v>11</v>
      </c>
      <c r="H844" s="10">
        <v>120</v>
      </c>
      <c r="I844" s="14">
        <v>495.2</v>
      </c>
      <c r="J844" s="14">
        <v>495.3</v>
      </c>
      <c r="K844" s="14">
        <v>495.3</v>
      </c>
      <c r="L844" s="14"/>
      <c r="M844" s="14"/>
      <c r="N844" s="14"/>
      <c r="O844" s="14">
        <f t="shared" si="557"/>
        <v>495.2</v>
      </c>
      <c r="P844" s="14">
        <f t="shared" si="558"/>
        <v>495.3</v>
      </c>
      <c r="Q844" s="14">
        <f t="shared" si="559"/>
        <v>495.3</v>
      </c>
    </row>
    <row r="845" spans="1:17" ht="33.75" x14ac:dyDescent="0.2">
      <c r="A845" s="65" t="s">
        <v>17</v>
      </c>
      <c r="B845" s="67">
        <v>302</v>
      </c>
      <c r="C845" s="60">
        <v>106</v>
      </c>
      <c r="D845" s="11" t="s">
        <v>7</v>
      </c>
      <c r="E845" s="12" t="s">
        <v>7</v>
      </c>
      <c r="F845" s="11" t="s">
        <v>7</v>
      </c>
      <c r="G845" s="68" t="s">
        <v>7</v>
      </c>
      <c r="H845" s="10" t="s">
        <v>7</v>
      </c>
      <c r="I845" s="14">
        <f>I846+I852</f>
        <v>1922.2</v>
      </c>
      <c r="J845" s="14">
        <f t="shared" ref="J845:K845" si="589">J846+J852</f>
        <v>1940.5</v>
      </c>
      <c r="K845" s="14">
        <f t="shared" si="589"/>
        <v>2014.3000000000002</v>
      </c>
      <c r="L845" s="14"/>
      <c r="M845" s="14"/>
      <c r="N845" s="14"/>
      <c r="O845" s="14">
        <f t="shared" si="557"/>
        <v>1922.2</v>
      </c>
      <c r="P845" s="14">
        <f t="shared" si="558"/>
        <v>1940.5</v>
      </c>
      <c r="Q845" s="14">
        <f t="shared" si="559"/>
        <v>2014.3000000000002</v>
      </c>
    </row>
    <row r="846" spans="1:17" ht="33.75" x14ac:dyDescent="0.2">
      <c r="A846" s="65" t="s">
        <v>16</v>
      </c>
      <c r="B846" s="67">
        <v>302</v>
      </c>
      <c r="C846" s="60">
        <v>106</v>
      </c>
      <c r="D846" s="11" t="s">
        <v>12</v>
      </c>
      <c r="E846" s="12" t="s">
        <v>3</v>
      </c>
      <c r="F846" s="11" t="s">
        <v>2</v>
      </c>
      <c r="G846" s="68" t="s">
        <v>9</v>
      </c>
      <c r="H846" s="10" t="s">
        <v>7</v>
      </c>
      <c r="I846" s="14">
        <f>I847</f>
        <v>1400.2</v>
      </c>
      <c r="J846" s="14">
        <f t="shared" ref="J846:K846" si="590">J847</f>
        <v>1418.5</v>
      </c>
      <c r="K846" s="14">
        <f t="shared" si="590"/>
        <v>1492.3000000000002</v>
      </c>
      <c r="L846" s="14"/>
      <c r="M846" s="14"/>
      <c r="N846" s="14"/>
      <c r="O846" s="14">
        <f t="shared" si="557"/>
        <v>1400.2</v>
      </c>
      <c r="P846" s="14">
        <f t="shared" si="558"/>
        <v>1418.5</v>
      </c>
      <c r="Q846" s="14">
        <f t="shared" si="559"/>
        <v>1492.3000000000002</v>
      </c>
    </row>
    <row r="847" spans="1:17" ht="22.5" x14ac:dyDescent="0.2">
      <c r="A847" s="65" t="s">
        <v>15</v>
      </c>
      <c r="B847" s="67">
        <v>302</v>
      </c>
      <c r="C847" s="60">
        <v>106</v>
      </c>
      <c r="D847" s="11" t="s">
        <v>12</v>
      </c>
      <c r="E847" s="12" t="s">
        <v>3</v>
      </c>
      <c r="F847" s="11" t="s">
        <v>2</v>
      </c>
      <c r="G847" s="68" t="s">
        <v>11</v>
      </c>
      <c r="H847" s="10" t="s">
        <v>7</v>
      </c>
      <c r="I847" s="14">
        <f>I848+I850</f>
        <v>1400.2</v>
      </c>
      <c r="J847" s="14">
        <f t="shared" ref="J847:K847" si="591">J848+J850</f>
        <v>1418.5</v>
      </c>
      <c r="K847" s="14">
        <f t="shared" si="591"/>
        <v>1492.3000000000002</v>
      </c>
      <c r="L847" s="14"/>
      <c r="M847" s="14"/>
      <c r="N847" s="14"/>
      <c r="O847" s="14">
        <f t="shared" si="557"/>
        <v>1400.2</v>
      </c>
      <c r="P847" s="14">
        <f t="shared" si="558"/>
        <v>1418.5</v>
      </c>
      <c r="Q847" s="14">
        <f t="shared" si="559"/>
        <v>1492.3000000000002</v>
      </c>
    </row>
    <row r="848" spans="1:17" ht="45" x14ac:dyDescent="0.2">
      <c r="A848" s="65" t="s">
        <v>6</v>
      </c>
      <c r="B848" s="67">
        <v>302</v>
      </c>
      <c r="C848" s="60">
        <v>106</v>
      </c>
      <c r="D848" s="11" t="s">
        <v>12</v>
      </c>
      <c r="E848" s="12" t="s">
        <v>3</v>
      </c>
      <c r="F848" s="11" t="s">
        <v>2</v>
      </c>
      <c r="G848" s="68" t="s">
        <v>11</v>
      </c>
      <c r="H848" s="10">
        <v>100</v>
      </c>
      <c r="I848" s="14">
        <f>I849</f>
        <v>1349.8</v>
      </c>
      <c r="J848" s="14">
        <f t="shared" ref="J848:K848" si="592">J849</f>
        <v>1368.1</v>
      </c>
      <c r="K848" s="14">
        <f t="shared" si="592"/>
        <v>1441.9</v>
      </c>
      <c r="L848" s="14"/>
      <c r="M848" s="14"/>
      <c r="N848" s="14"/>
      <c r="O848" s="14">
        <f t="shared" si="557"/>
        <v>1349.8</v>
      </c>
      <c r="P848" s="14">
        <f t="shared" si="558"/>
        <v>1368.1</v>
      </c>
      <c r="Q848" s="14">
        <f t="shared" si="559"/>
        <v>1441.9</v>
      </c>
    </row>
    <row r="849" spans="1:17" ht="22.5" x14ac:dyDescent="0.2">
      <c r="A849" s="65" t="s">
        <v>5</v>
      </c>
      <c r="B849" s="67">
        <v>302</v>
      </c>
      <c r="C849" s="60">
        <v>106</v>
      </c>
      <c r="D849" s="11" t="s">
        <v>12</v>
      </c>
      <c r="E849" s="12" t="s">
        <v>3</v>
      </c>
      <c r="F849" s="11" t="s">
        <v>2</v>
      </c>
      <c r="G849" s="68" t="s">
        <v>11</v>
      </c>
      <c r="H849" s="10">
        <v>120</v>
      </c>
      <c r="I849" s="14">
        <v>1349.8</v>
      </c>
      <c r="J849" s="14">
        <v>1368.1</v>
      </c>
      <c r="K849" s="14">
        <v>1441.9</v>
      </c>
      <c r="L849" s="14"/>
      <c r="M849" s="14"/>
      <c r="N849" s="14"/>
      <c r="O849" s="14">
        <f t="shared" si="557"/>
        <v>1349.8</v>
      </c>
      <c r="P849" s="14">
        <f t="shared" si="558"/>
        <v>1368.1</v>
      </c>
      <c r="Q849" s="14">
        <f t="shared" si="559"/>
        <v>1441.9</v>
      </c>
    </row>
    <row r="850" spans="1:17" ht="22.5" x14ac:dyDescent="0.2">
      <c r="A850" s="65" t="s">
        <v>14</v>
      </c>
      <c r="B850" s="67">
        <v>302</v>
      </c>
      <c r="C850" s="60">
        <v>106</v>
      </c>
      <c r="D850" s="11" t="s">
        <v>12</v>
      </c>
      <c r="E850" s="12" t="s">
        <v>3</v>
      </c>
      <c r="F850" s="11" t="s">
        <v>2</v>
      </c>
      <c r="G850" s="68" t="s">
        <v>11</v>
      </c>
      <c r="H850" s="10">
        <v>200</v>
      </c>
      <c r="I850" s="14">
        <f>I851</f>
        <v>50.4</v>
      </c>
      <c r="J850" s="14">
        <f t="shared" ref="J850:K850" si="593">J851</f>
        <v>50.4</v>
      </c>
      <c r="K850" s="14">
        <f t="shared" si="593"/>
        <v>50.4</v>
      </c>
      <c r="L850" s="14"/>
      <c r="M850" s="14"/>
      <c r="N850" s="14"/>
      <c r="O850" s="14">
        <f t="shared" si="557"/>
        <v>50.4</v>
      </c>
      <c r="P850" s="14">
        <f t="shared" si="558"/>
        <v>50.4</v>
      </c>
      <c r="Q850" s="14">
        <f t="shared" si="559"/>
        <v>50.4</v>
      </c>
    </row>
    <row r="851" spans="1:17" ht="22.5" x14ac:dyDescent="0.2">
      <c r="A851" s="65" t="s">
        <v>13</v>
      </c>
      <c r="B851" s="67">
        <v>302</v>
      </c>
      <c r="C851" s="60">
        <v>106</v>
      </c>
      <c r="D851" s="11" t="s">
        <v>12</v>
      </c>
      <c r="E851" s="12" t="s">
        <v>3</v>
      </c>
      <c r="F851" s="11" t="s">
        <v>2</v>
      </c>
      <c r="G851" s="68" t="s">
        <v>11</v>
      </c>
      <c r="H851" s="10">
        <v>240</v>
      </c>
      <c r="I851" s="14">
        <v>50.4</v>
      </c>
      <c r="J851" s="14">
        <v>50.4</v>
      </c>
      <c r="K851" s="14">
        <v>50.4</v>
      </c>
      <c r="L851" s="14"/>
      <c r="M851" s="14"/>
      <c r="N851" s="14"/>
      <c r="O851" s="14">
        <f t="shared" si="557"/>
        <v>50.4</v>
      </c>
      <c r="P851" s="14">
        <f t="shared" si="558"/>
        <v>50.4</v>
      </c>
      <c r="Q851" s="14">
        <f t="shared" si="559"/>
        <v>50.4</v>
      </c>
    </row>
    <row r="852" spans="1:17" ht="22.5" x14ac:dyDescent="0.2">
      <c r="A852" s="65" t="s">
        <v>10</v>
      </c>
      <c r="B852" s="67">
        <v>302</v>
      </c>
      <c r="C852" s="60">
        <v>106</v>
      </c>
      <c r="D852" s="11" t="s">
        <v>4</v>
      </c>
      <c r="E852" s="12" t="s">
        <v>3</v>
      </c>
      <c r="F852" s="11" t="s">
        <v>2</v>
      </c>
      <c r="G852" s="68" t="s">
        <v>9</v>
      </c>
      <c r="H852" s="10" t="s">
        <v>7</v>
      </c>
      <c r="I852" s="14">
        <f>I853</f>
        <v>522</v>
      </c>
      <c r="J852" s="14">
        <f t="shared" ref="J852:K852" si="594">J853</f>
        <v>522</v>
      </c>
      <c r="K852" s="14">
        <f t="shared" si="594"/>
        <v>522</v>
      </c>
      <c r="L852" s="14"/>
      <c r="M852" s="14"/>
      <c r="N852" s="14"/>
      <c r="O852" s="14">
        <f t="shared" si="557"/>
        <v>522</v>
      </c>
      <c r="P852" s="14">
        <f t="shared" si="558"/>
        <v>522</v>
      </c>
      <c r="Q852" s="14">
        <f t="shared" si="559"/>
        <v>522</v>
      </c>
    </row>
    <row r="853" spans="1:17" ht="45" x14ac:dyDescent="0.2">
      <c r="A853" s="65" t="s">
        <v>8</v>
      </c>
      <c r="B853" s="67">
        <v>302</v>
      </c>
      <c r="C853" s="60">
        <v>106</v>
      </c>
      <c r="D853" s="11" t="s">
        <v>4</v>
      </c>
      <c r="E853" s="12" t="s">
        <v>3</v>
      </c>
      <c r="F853" s="11" t="s">
        <v>2</v>
      </c>
      <c r="G853" s="68" t="s">
        <v>1</v>
      </c>
      <c r="H853" s="10" t="s">
        <v>7</v>
      </c>
      <c r="I853" s="14">
        <f>I854</f>
        <v>522</v>
      </c>
      <c r="J853" s="14">
        <f t="shared" ref="J853:K853" si="595">J854</f>
        <v>522</v>
      </c>
      <c r="K853" s="14">
        <f t="shared" si="595"/>
        <v>522</v>
      </c>
      <c r="L853" s="14"/>
      <c r="M853" s="14"/>
      <c r="N853" s="14"/>
      <c r="O853" s="14">
        <f t="shared" si="557"/>
        <v>522</v>
      </c>
      <c r="P853" s="14">
        <f t="shared" si="558"/>
        <v>522</v>
      </c>
      <c r="Q853" s="14">
        <f t="shared" si="559"/>
        <v>522</v>
      </c>
    </row>
    <row r="854" spans="1:17" ht="45" x14ac:dyDescent="0.2">
      <c r="A854" s="65" t="s">
        <v>6</v>
      </c>
      <c r="B854" s="67">
        <v>302</v>
      </c>
      <c r="C854" s="60">
        <v>106</v>
      </c>
      <c r="D854" s="11" t="s">
        <v>4</v>
      </c>
      <c r="E854" s="12" t="s">
        <v>3</v>
      </c>
      <c r="F854" s="11" t="s">
        <v>2</v>
      </c>
      <c r="G854" s="68" t="s">
        <v>1</v>
      </c>
      <c r="H854" s="10">
        <v>100</v>
      </c>
      <c r="I854" s="14">
        <f>I855</f>
        <v>522</v>
      </c>
      <c r="J854" s="14">
        <f t="shared" ref="J854:K854" si="596">J855</f>
        <v>522</v>
      </c>
      <c r="K854" s="14">
        <f t="shared" si="596"/>
        <v>522</v>
      </c>
      <c r="L854" s="14"/>
      <c r="M854" s="14"/>
      <c r="N854" s="14"/>
      <c r="O854" s="14">
        <f t="shared" si="557"/>
        <v>522</v>
      </c>
      <c r="P854" s="14">
        <f t="shared" si="558"/>
        <v>522</v>
      </c>
      <c r="Q854" s="14">
        <f t="shared" si="559"/>
        <v>522</v>
      </c>
    </row>
    <row r="855" spans="1:17" ht="23.25" thickBot="1" x14ac:dyDescent="0.25">
      <c r="A855" s="72" t="s">
        <v>5</v>
      </c>
      <c r="B855" s="73">
        <v>302</v>
      </c>
      <c r="C855" s="74">
        <v>106</v>
      </c>
      <c r="D855" s="75" t="s">
        <v>4</v>
      </c>
      <c r="E855" s="76" t="s">
        <v>3</v>
      </c>
      <c r="F855" s="75" t="s">
        <v>2</v>
      </c>
      <c r="G855" s="77" t="s">
        <v>1</v>
      </c>
      <c r="H855" s="78">
        <v>120</v>
      </c>
      <c r="I855" s="49">
        <v>522</v>
      </c>
      <c r="J855" s="49">
        <v>522</v>
      </c>
      <c r="K855" s="117">
        <v>522</v>
      </c>
      <c r="L855" s="49"/>
      <c r="M855" s="49"/>
      <c r="N855" s="117"/>
      <c r="O855" s="49">
        <f t="shared" si="557"/>
        <v>522</v>
      </c>
      <c r="P855" s="49">
        <f t="shared" si="558"/>
        <v>522</v>
      </c>
      <c r="Q855" s="117">
        <f t="shared" si="559"/>
        <v>522</v>
      </c>
    </row>
    <row r="856" spans="1:17" ht="13.5" thickBot="1" x14ac:dyDescent="0.25">
      <c r="A856" s="31" t="s">
        <v>291</v>
      </c>
      <c r="B856" s="57"/>
      <c r="C856" s="58"/>
      <c r="D856" s="28"/>
      <c r="E856" s="29"/>
      <c r="F856" s="28"/>
      <c r="G856" s="30"/>
      <c r="H856" s="59"/>
      <c r="I856" s="52">
        <f t="shared" ref="I856" si="597">E856+G856</f>
        <v>0</v>
      </c>
      <c r="J856" s="53">
        <v>35000</v>
      </c>
      <c r="K856" s="53">
        <v>38000</v>
      </c>
      <c r="L856" s="52"/>
      <c r="M856" s="53"/>
      <c r="N856" s="53"/>
      <c r="O856" s="52">
        <f t="shared" si="557"/>
        <v>0</v>
      </c>
      <c r="P856" s="53">
        <f t="shared" si="558"/>
        <v>35000</v>
      </c>
      <c r="Q856" s="53">
        <f t="shared" si="559"/>
        <v>38000</v>
      </c>
    </row>
    <row r="857" spans="1:17" ht="13.5" thickBot="1" x14ac:dyDescent="0.25">
      <c r="A857" s="242" t="s">
        <v>0</v>
      </c>
      <c r="B857" s="242"/>
      <c r="C857" s="242"/>
      <c r="D857" s="242"/>
      <c r="E857" s="242"/>
      <c r="F857" s="242"/>
      <c r="G857" s="242"/>
      <c r="H857" s="242"/>
      <c r="I857" s="52">
        <f>I13+I191+I306+I469+I528+I592+I631+I825</f>
        <v>1341120.76352</v>
      </c>
      <c r="J857" s="52">
        <f>J13+J191+J306+J469+J528+J592+J631+J825+J856</f>
        <v>1378311.2637499999</v>
      </c>
      <c r="K857" s="53">
        <f>K13+K191+K306+K469+K528+K592+K631+K825+K856</f>
        <v>1405917.2643300002</v>
      </c>
      <c r="L857" s="52">
        <f>L13+L191+L306+L469+L528+L592+L631+L825+L856</f>
        <v>124533.19241999998</v>
      </c>
      <c r="M857" s="52">
        <f>M13+M191+M306+M469+M528+M592+M631+M825+M856</f>
        <v>84867.028630000015</v>
      </c>
      <c r="N857" s="52">
        <f>N13+N191+N306+N469+N528+N592+N631+N825+N856</f>
        <v>42901.498019999999</v>
      </c>
      <c r="O857" s="52">
        <f t="shared" si="557"/>
        <v>1465653.95594</v>
      </c>
      <c r="P857" s="52">
        <f t="shared" si="558"/>
        <v>1463178.29238</v>
      </c>
      <c r="Q857" s="53">
        <f t="shared" si="559"/>
        <v>1448818.7623500002</v>
      </c>
    </row>
    <row r="859" spans="1:17" ht="13.5" thickBot="1" x14ac:dyDescent="0.25">
      <c r="O859" s="3">
        <f>SUBTOTAL(9,O19:O858)</f>
        <v>11789553.608550016</v>
      </c>
      <c r="P859" s="3">
        <f t="shared" ref="P859" si="598">SUBTOTAL(9,P19:P858)</f>
        <v>11709363.904379999</v>
      </c>
      <c r="Q859" s="3">
        <f>SUBTOTAL(9,Q19:Q858)</f>
        <v>11700460.764350004</v>
      </c>
    </row>
    <row r="860" spans="1:17" ht="13.5" thickBot="1" x14ac:dyDescent="0.25">
      <c r="H860" s="55"/>
      <c r="I860" s="55"/>
      <c r="J860" s="55"/>
      <c r="K860" s="55" t="s">
        <v>0</v>
      </c>
      <c r="L860" s="134">
        <f>L883+M883+M940+L933</f>
        <v>124533.19241999999</v>
      </c>
      <c r="M860" s="134">
        <f>N883+O883+O940+N933</f>
        <v>84867.028630000001</v>
      </c>
      <c r="N860" s="134">
        <f>P883+Q883+Q940+P933</f>
        <v>42901.498019999999</v>
      </c>
      <c r="O860" s="55"/>
      <c r="P860" s="55"/>
      <c r="Q860" s="55"/>
    </row>
    <row r="861" spans="1:17" x14ac:dyDescent="0.2">
      <c r="J861" s="56"/>
      <c r="K861" s="56" t="s">
        <v>384</v>
      </c>
      <c r="L861" s="91">
        <f>L857-L860</f>
        <v>0</v>
      </c>
      <c r="M861" s="91">
        <f>M857-M860</f>
        <v>0</v>
      </c>
      <c r="N861" s="91">
        <f>N857-N860</f>
        <v>0</v>
      </c>
      <c r="P861" s="56"/>
      <c r="Q861" s="56"/>
    </row>
    <row r="862" spans="1:17" x14ac:dyDescent="0.2">
      <c r="J862" s="56"/>
      <c r="K862" s="56"/>
      <c r="L862" s="230">
        <v>2021</v>
      </c>
      <c r="M862" s="230"/>
      <c r="N862" s="230">
        <v>2022</v>
      </c>
      <c r="O862" s="230"/>
      <c r="P862" s="230">
        <v>2023</v>
      </c>
      <c r="Q862" s="230"/>
    </row>
    <row r="863" spans="1:17" ht="15.75" customHeight="1" x14ac:dyDescent="0.2">
      <c r="H863" s="231" t="s">
        <v>372</v>
      </c>
      <c r="I863" s="232"/>
      <c r="J863" s="232"/>
      <c r="K863" s="233"/>
      <c r="L863" s="127" t="s">
        <v>374</v>
      </c>
      <c r="M863" s="127" t="s">
        <v>375</v>
      </c>
      <c r="N863" s="127" t="s">
        <v>374</v>
      </c>
      <c r="O863" s="127" t="s">
        <v>375</v>
      </c>
      <c r="P863" s="127" t="s">
        <v>374</v>
      </c>
      <c r="Q863" s="127" t="s">
        <v>375</v>
      </c>
    </row>
    <row r="864" spans="1:17" ht="15" customHeight="1" x14ac:dyDescent="0.2">
      <c r="H864" s="234" t="s">
        <v>373</v>
      </c>
      <c r="I864" s="234"/>
      <c r="J864" s="234"/>
      <c r="K864" s="234"/>
      <c r="L864" s="135"/>
      <c r="M864" s="136">
        <f>1662.37468+2276.64+259+440+200</f>
        <v>4838.0146800000002</v>
      </c>
      <c r="N864" s="135"/>
      <c r="O864" s="135"/>
      <c r="P864" s="126"/>
      <c r="Q864" s="126"/>
    </row>
    <row r="865" spans="8:17" x14ac:dyDescent="0.2">
      <c r="H865" s="234" t="s">
        <v>377</v>
      </c>
      <c r="I865" s="234"/>
      <c r="J865" s="234"/>
      <c r="K865" s="234"/>
      <c r="L865" s="135"/>
      <c r="M865" s="136">
        <v>1550</v>
      </c>
      <c r="N865" s="135"/>
      <c r="O865" s="135"/>
      <c r="P865" s="126"/>
      <c r="Q865" s="126"/>
    </row>
    <row r="866" spans="8:17" x14ac:dyDescent="0.2">
      <c r="H866" s="227" t="s">
        <v>379</v>
      </c>
      <c r="I866" s="228"/>
      <c r="J866" s="228"/>
      <c r="K866" s="229"/>
      <c r="L866" s="135"/>
      <c r="M866" s="136">
        <f>2400+2500</f>
        <v>4900</v>
      </c>
      <c r="N866" s="135"/>
      <c r="O866" s="135"/>
      <c r="P866" s="126"/>
      <c r="Q866" s="126"/>
    </row>
    <row r="867" spans="8:17" x14ac:dyDescent="0.2">
      <c r="H867" s="227" t="s">
        <v>380</v>
      </c>
      <c r="I867" s="228"/>
      <c r="J867" s="228"/>
      <c r="K867" s="229"/>
      <c r="L867" s="135"/>
      <c r="M867" s="136">
        <v>995</v>
      </c>
      <c r="N867" s="135"/>
      <c r="O867" s="135"/>
      <c r="P867" s="126"/>
      <c r="Q867" s="126"/>
    </row>
    <row r="868" spans="8:17" x14ac:dyDescent="0.2">
      <c r="H868" s="227" t="s">
        <v>383</v>
      </c>
      <c r="I868" s="228"/>
      <c r="J868" s="228"/>
      <c r="K868" s="229"/>
      <c r="L868" s="135">
        <v>34306.368000000002</v>
      </c>
      <c r="M868" s="136">
        <v>1805.5983200000001</v>
      </c>
      <c r="N868" s="135"/>
      <c r="O868" s="135"/>
      <c r="P868" s="126"/>
      <c r="Q868" s="126"/>
    </row>
    <row r="869" spans="8:17" x14ac:dyDescent="0.2">
      <c r="H869" s="227" t="s">
        <v>385</v>
      </c>
      <c r="I869" s="228"/>
      <c r="J869" s="228"/>
      <c r="K869" s="229"/>
      <c r="L869" s="135"/>
      <c r="M869" s="136">
        <f>-M868-500</f>
        <v>-2305.5983200000001</v>
      </c>
      <c r="N869" s="135"/>
      <c r="O869" s="136"/>
      <c r="P869" s="172"/>
      <c r="Q869" s="172"/>
    </row>
    <row r="870" spans="8:17" x14ac:dyDescent="0.2">
      <c r="H870" s="227" t="s">
        <v>386</v>
      </c>
      <c r="I870" s="228"/>
      <c r="J870" s="228"/>
      <c r="K870" s="229"/>
      <c r="L870" s="135"/>
      <c r="M870" s="135">
        <v>-1439.8331000000001</v>
      </c>
      <c r="N870" s="135"/>
      <c r="O870" s="135"/>
      <c r="P870" s="126"/>
      <c r="Q870" s="126"/>
    </row>
    <row r="871" spans="8:17" x14ac:dyDescent="0.2">
      <c r="H871" s="200"/>
      <c r="I871" s="201" t="s">
        <v>449</v>
      </c>
      <c r="J871" s="201"/>
      <c r="K871" s="202"/>
      <c r="L871" s="135"/>
      <c r="M871" s="135">
        <v>500</v>
      </c>
      <c r="N871" s="135"/>
      <c r="O871" s="135"/>
      <c r="P871" s="126"/>
      <c r="Q871" s="126"/>
    </row>
    <row r="872" spans="8:17" x14ac:dyDescent="0.2">
      <c r="H872" s="227" t="s">
        <v>390</v>
      </c>
      <c r="I872" s="228"/>
      <c r="J872" s="228"/>
      <c r="K872" s="229"/>
      <c r="L872" s="135">
        <v>34919.387759999998</v>
      </c>
      <c r="M872" s="135">
        <v>34.954340000000002</v>
      </c>
      <c r="N872" s="176">
        <v>54547.857150000003</v>
      </c>
      <c r="O872" s="135">
        <v>54.602460000000001</v>
      </c>
      <c r="P872" s="126"/>
      <c r="Q872" s="126"/>
    </row>
    <row r="873" spans="8:17" x14ac:dyDescent="0.2">
      <c r="H873" s="227" t="s">
        <v>393</v>
      </c>
      <c r="I873" s="228"/>
      <c r="J873" s="228"/>
      <c r="K873" s="229"/>
      <c r="L873" s="135">
        <f>-0.05</f>
        <v>-0.05</v>
      </c>
      <c r="M873" s="136">
        <v>0.05</v>
      </c>
      <c r="N873" s="135"/>
      <c r="O873" s="135"/>
      <c r="P873" s="173"/>
      <c r="Q873" s="173"/>
    </row>
    <row r="874" spans="8:17" x14ac:dyDescent="0.2">
      <c r="H874" s="227" t="s">
        <v>424</v>
      </c>
      <c r="I874" s="228"/>
      <c r="J874" s="228"/>
      <c r="K874" s="229"/>
      <c r="L874" s="135"/>
      <c r="M874" s="136">
        <v>-0.05</v>
      </c>
      <c r="N874" s="135"/>
      <c r="O874" s="135"/>
      <c r="P874" s="173"/>
      <c r="Q874" s="173"/>
    </row>
    <row r="875" spans="8:17" x14ac:dyDescent="0.2">
      <c r="H875" s="227" t="s">
        <v>425</v>
      </c>
      <c r="I875" s="228"/>
      <c r="J875" s="228"/>
      <c r="K875" s="229"/>
      <c r="L875" s="135"/>
      <c r="M875" s="135"/>
      <c r="N875" s="135">
        <v>-0.04</v>
      </c>
      <c r="O875" s="135">
        <v>0.04</v>
      </c>
      <c r="P875" s="173"/>
      <c r="Q875" s="173"/>
    </row>
    <row r="876" spans="8:17" x14ac:dyDescent="0.2">
      <c r="H876" s="227" t="s">
        <v>394</v>
      </c>
      <c r="I876" s="228"/>
      <c r="J876" s="228"/>
      <c r="K876" s="229"/>
      <c r="L876" s="135">
        <f>-1764.01298</f>
        <v>-1764.01298</v>
      </c>
      <c r="M876" s="135"/>
      <c r="N876" s="135"/>
      <c r="O876" s="135"/>
      <c r="P876" s="173"/>
      <c r="Q876" s="173"/>
    </row>
    <row r="877" spans="8:17" x14ac:dyDescent="0.2">
      <c r="H877" s="227" t="s">
        <v>452</v>
      </c>
      <c r="I877" s="228"/>
      <c r="J877" s="228"/>
      <c r="K877" s="229"/>
      <c r="L877" s="135"/>
      <c r="M877" s="135"/>
      <c r="N877" s="135"/>
      <c r="O877" s="135"/>
      <c r="P877" s="173"/>
      <c r="Q877" s="174">
        <v>92.070909999999998</v>
      </c>
    </row>
    <row r="878" spans="8:17" x14ac:dyDescent="0.2">
      <c r="H878" s="231" t="s">
        <v>391</v>
      </c>
      <c r="I878" s="232"/>
      <c r="J878" s="232"/>
      <c r="K878" s="233"/>
      <c r="L878" s="135"/>
      <c r="M878" s="135"/>
      <c r="N878" s="135"/>
      <c r="O878" s="135"/>
      <c r="P878" s="126"/>
      <c r="Q878" s="126"/>
    </row>
    <row r="879" spans="8:17" x14ac:dyDescent="0.2">
      <c r="H879" s="227" t="s">
        <v>392</v>
      </c>
      <c r="I879" s="228"/>
      <c r="J879" s="228"/>
      <c r="K879" s="229"/>
      <c r="L879" s="135"/>
      <c r="M879" s="135">
        <f>-34.95434+1439.8331</f>
        <v>1404.8787600000001</v>
      </c>
      <c r="N879" s="135"/>
      <c r="O879" s="135">
        <v>-54.602460000000001</v>
      </c>
      <c r="P879" s="173"/>
      <c r="Q879" s="175">
        <v>-92.070909999999998</v>
      </c>
    </row>
    <row r="880" spans="8:17" x14ac:dyDescent="0.2">
      <c r="H880" s="231" t="s">
        <v>395</v>
      </c>
      <c r="I880" s="232"/>
      <c r="J880" s="232"/>
      <c r="K880" s="233"/>
      <c r="L880" s="135"/>
      <c r="M880" s="135"/>
      <c r="N880" s="135"/>
      <c r="O880" s="135"/>
      <c r="P880" s="173"/>
      <c r="Q880" s="173"/>
    </row>
    <row r="881" spans="8:17" x14ac:dyDescent="0.2">
      <c r="H881" s="227" t="s">
        <v>396</v>
      </c>
      <c r="I881" s="228"/>
      <c r="J881" s="228"/>
      <c r="K881" s="229"/>
      <c r="L881" s="135">
        <v>4133.8784699999997</v>
      </c>
      <c r="M881" s="135"/>
      <c r="N881" s="135"/>
      <c r="O881" s="135"/>
      <c r="P881" s="173"/>
      <c r="Q881" s="173"/>
    </row>
    <row r="882" spans="8:17" x14ac:dyDescent="0.2">
      <c r="H882" s="227" t="s">
        <v>423</v>
      </c>
      <c r="I882" s="228"/>
      <c r="J882" s="228"/>
      <c r="K882" s="229"/>
      <c r="L882" s="135"/>
      <c r="M882" s="135">
        <v>54.4</v>
      </c>
      <c r="N882" s="135"/>
      <c r="O882" s="135"/>
      <c r="P882" s="173"/>
      <c r="Q882" s="173"/>
    </row>
    <row r="883" spans="8:17" x14ac:dyDescent="0.2">
      <c r="H883" s="126"/>
      <c r="I883" s="126"/>
      <c r="J883" s="126"/>
      <c r="K883" s="126"/>
      <c r="L883" s="136">
        <f>SUM(L864:L882)</f>
        <v>71595.571249999994</v>
      </c>
      <c r="M883" s="136">
        <f>SUM(M864:M882)</f>
        <v>12337.41468</v>
      </c>
      <c r="N883" s="136">
        <f>SUM(N864:N879)</f>
        <v>54547.817150000003</v>
      </c>
      <c r="O883" s="136">
        <f>SUM(O864:O879)</f>
        <v>3.9999999999999147E-2</v>
      </c>
      <c r="P883" s="136">
        <f t="shared" ref="P883:Q883" si="599">SUM(P864:P879)</f>
        <v>0</v>
      </c>
      <c r="Q883" s="136">
        <f t="shared" si="599"/>
        <v>0</v>
      </c>
    </row>
    <row r="884" spans="8:17" x14ac:dyDescent="0.2">
      <c r="H884" s="149"/>
      <c r="I884" s="149"/>
      <c r="J884" s="149"/>
      <c r="K884" s="149"/>
      <c r="L884" s="150"/>
      <c r="M884" s="150"/>
      <c r="N884" s="150"/>
      <c r="O884" s="150"/>
    </row>
    <row r="885" spans="8:17" x14ac:dyDescent="0.2">
      <c r="H885" s="149"/>
      <c r="I885" s="149"/>
      <c r="J885" s="149"/>
      <c r="K885" s="149"/>
      <c r="L885" s="150"/>
      <c r="M885" s="150"/>
      <c r="N885" s="150"/>
      <c r="O885" s="150"/>
    </row>
    <row r="886" spans="8:17" x14ac:dyDescent="0.2">
      <c r="H886" s="149"/>
      <c r="I886" s="149"/>
      <c r="J886" s="149"/>
      <c r="K886" s="149"/>
      <c r="L886" s="150"/>
      <c r="M886" s="150"/>
      <c r="N886" s="150"/>
      <c r="O886" s="150"/>
    </row>
    <row r="887" spans="8:17" x14ac:dyDescent="0.2">
      <c r="H887" s="149"/>
      <c r="I887" s="149"/>
      <c r="J887" s="149"/>
      <c r="K887" s="149"/>
      <c r="L887" s="230">
        <v>2021</v>
      </c>
      <c r="M887" s="230"/>
      <c r="N887" s="230">
        <v>2022</v>
      </c>
      <c r="O887" s="230"/>
      <c r="P887" s="230">
        <v>2023</v>
      </c>
      <c r="Q887" s="230"/>
    </row>
    <row r="888" spans="8:17" ht="13.5" thickBot="1" x14ac:dyDescent="0.25">
      <c r="H888" s="149"/>
      <c r="I888" s="149"/>
      <c r="J888" s="149"/>
      <c r="K888" s="149"/>
      <c r="L888" s="151" t="s">
        <v>374</v>
      </c>
      <c r="M888" s="151" t="s">
        <v>375</v>
      </c>
      <c r="N888" s="151" t="s">
        <v>374</v>
      </c>
      <c r="O888" s="151" t="s">
        <v>375</v>
      </c>
      <c r="P888" s="151" t="s">
        <v>374</v>
      </c>
      <c r="Q888" s="151" t="s">
        <v>375</v>
      </c>
    </row>
    <row r="889" spans="8:17" x14ac:dyDescent="0.2">
      <c r="H889" s="243" t="s">
        <v>400</v>
      </c>
      <c r="I889" s="225"/>
      <c r="J889" s="225"/>
      <c r="K889" s="226"/>
      <c r="L889" s="155"/>
      <c r="M889" s="155"/>
      <c r="N889" s="155"/>
      <c r="O889" s="155"/>
      <c r="P889" s="138"/>
      <c r="Q889" s="139"/>
    </row>
    <row r="890" spans="8:17" ht="13.5" thickBot="1" x14ac:dyDescent="0.25">
      <c r="H890" s="244" t="s">
        <v>401</v>
      </c>
      <c r="I890" s="245"/>
      <c r="J890" s="245"/>
      <c r="K890" s="246"/>
      <c r="L890" s="156">
        <v>412.17840000000001</v>
      </c>
      <c r="M890" s="156"/>
      <c r="N890" s="156"/>
      <c r="O890" s="156"/>
      <c r="P890" s="143"/>
      <c r="Q890" s="144"/>
    </row>
    <row r="891" spans="8:17" x14ac:dyDescent="0.2">
      <c r="H891" s="203"/>
      <c r="I891" s="192" t="s">
        <v>446</v>
      </c>
      <c r="J891" s="192"/>
      <c r="K891" s="204"/>
      <c r="L891" s="166"/>
      <c r="M891" s="166"/>
      <c r="N891" s="166"/>
      <c r="O891" s="166"/>
      <c r="P891" s="167"/>
      <c r="Q891" s="168"/>
    </row>
    <row r="892" spans="8:17" ht="13.5" thickBot="1" x14ac:dyDescent="0.25">
      <c r="H892" s="203"/>
      <c r="I892" s="192" t="s">
        <v>445</v>
      </c>
      <c r="J892" s="192"/>
      <c r="K892" s="204"/>
      <c r="L892" s="166"/>
      <c r="M892" s="169">
        <v>237.7944</v>
      </c>
      <c r="N892" s="166"/>
      <c r="O892" s="166"/>
      <c r="P892" s="167"/>
      <c r="Q892" s="168"/>
    </row>
    <row r="893" spans="8:17" x14ac:dyDescent="0.2">
      <c r="H893" s="243" t="s">
        <v>403</v>
      </c>
      <c r="I893" s="225"/>
      <c r="J893" s="225"/>
      <c r="K893" s="226"/>
      <c r="L893" s="155"/>
      <c r="M893" s="155"/>
      <c r="N893" s="135"/>
      <c r="O893" s="155"/>
      <c r="P893" s="138"/>
      <c r="Q893" s="139"/>
    </row>
    <row r="894" spans="8:17" x14ac:dyDescent="0.2">
      <c r="H894" s="248" t="s">
        <v>404</v>
      </c>
      <c r="I894" s="228"/>
      <c r="J894" s="228"/>
      <c r="K894" s="229"/>
      <c r="L894" s="135">
        <v>1693.1320000000001</v>
      </c>
      <c r="M894" s="135">
        <v>246.78607</v>
      </c>
      <c r="O894" s="136"/>
      <c r="P894" s="126"/>
      <c r="Q894" s="141"/>
    </row>
    <row r="895" spans="8:17" x14ac:dyDescent="0.2">
      <c r="H895" s="248" t="s">
        <v>417</v>
      </c>
      <c r="I895" s="228"/>
      <c r="J895" s="228"/>
      <c r="K895" s="229"/>
      <c r="L895" s="135">
        <v>3255.24161</v>
      </c>
      <c r="M895" s="135">
        <v>666.73622999999998</v>
      </c>
      <c r="N895" s="176">
        <v>1662.57708</v>
      </c>
      <c r="O895" s="136">
        <v>340.52784000000003</v>
      </c>
      <c r="P895" s="126"/>
      <c r="Q895" s="141"/>
    </row>
    <row r="896" spans="8:17" x14ac:dyDescent="0.2">
      <c r="H896" s="248" t="s">
        <v>419</v>
      </c>
      <c r="I896" s="228"/>
      <c r="J896" s="228"/>
      <c r="K896" s="229"/>
      <c r="L896" s="135">
        <v>222.22221999999999</v>
      </c>
      <c r="M896" s="136">
        <v>45.515389999999996</v>
      </c>
      <c r="N896" s="136"/>
      <c r="O896" s="136"/>
      <c r="P896" s="126"/>
      <c r="Q896" s="141"/>
    </row>
    <row r="897" spans="8:17" x14ac:dyDescent="0.2">
      <c r="H897" s="140"/>
      <c r="I897" s="126"/>
      <c r="J897" s="126"/>
      <c r="K897" s="126"/>
      <c r="L897" s="136"/>
      <c r="M897" s="205">
        <v>286.11953999999997</v>
      </c>
      <c r="N897" s="136"/>
      <c r="O897" s="136"/>
      <c r="P897" s="126"/>
      <c r="Q897" s="141"/>
    </row>
    <row r="898" spans="8:17" x14ac:dyDescent="0.2">
      <c r="H898" s="140"/>
      <c r="I898" s="126"/>
      <c r="J898" s="126"/>
      <c r="K898" s="126"/>
      <c r="L898" s="136"/>
      <c r="M898" s="205">
        <v>228.01</v>
      </c>
      <c r="N898" s="136"/>
      <c r="O898" s="136"/>
      <c r="P898" s="126"/>
      <c r="Q898" s="141"/>
    </row>
    <row r="899" spans="8:17" x14ac:dyDescent="0.2">
      <c r="H899" s="206"/>
      <c r="I899" s="152"/>
      <c r="J899" s="152"/>
      <c r="K899" s="152"/>
      <c r="L899" s="161"/>
      <c r="M899" s="207">
        <v>22</v>
      </c>
      <c r="N899" s="161"/>
      <c r="O899" s="161"/>
      <c r="P899" s="152"/>
      <c r="Q899" s="163"/>
    </row>
    <row r="900" spans="8:17" x14ac:dyDescent="0.2">
      <c r="H900" s="206"/>
      <c r="I900" s="152"/>
      <c r="J900" s="152"/>
      <c r="K900" s="152"/>
      <c r="L900" s="161"/>
      <c r="M900" s="207">
        <v>50</v>
      </c>
      <c r="N900" s="161"/>
      <c r="O900" s="161"/>
      <c r="P900" s="152"/>
      <c r="Q900" s="163"/>
    </row>
    <row r="901" spans="8:17" x14ac:dyDescent="0.2">
      <c r="H901" s="206"/>
      <c r="I901" s="152"/>
      <c r="J901" s="152" t="s">
        <v>439</v>
      </c>
      <c r="K901" s="152"/>
      <c r="L901" s="161"/>
      <c r="M901" s="207">
        <v>-2698.7</v>
      </c>
      <c r="N901" s="161"/>
      <c r="O901" s="161"/>
      <c r="P901" s="152"/>
      <c r="Q901" s="163"/>
    </row>
    <row r="902" spans="8:17" x14ac:dyDescent="0.2">
      <c r="H902" s="206"/>
      <c r="I902" s="152"/>
      <c r="J902" s="152" t="s">
        <v>439</v>
      </c>
      <c r="K902" s="152"/>
      <c r="L902" s="161"/>
      <c r="M902" s="207">
        <v>-2489</v>
      </c>
      <c r="N902" s="161"/>
      <c r="O902" s="161"/>
      <c r="P902" s="152"/>
      <c r="Q902" s="163"/>
    </row>
    <row r="903" spans="8:17" x14ac:dyDescent="0.2">
      <c r="H903" s="206"/>
      <c r="I903" s="152"/>
      <c r="J903" s="152" t="s">
        <v>445</v>
      </c>
      <c r="K903" s="152"/>
      <c r="L903" s="161"/>
      <c r="M903" s="165">
        <v>1900.9091000000001</v>
      </c>
      <c r="N903" s="161"/>
      <c r="O903" s="161"/>
      <c r="P903" s="152"/>
      <c r="Q903" s="163"/>
    </row>
    <row r="904" spans="8:17" ht="13.5" thickBot="1" x14ac:dyDescent="0.25">
      <c r="H904" s="142"/>
      <c r="I904" s="143" t="s">
        <v>448</v>
      </c>
      <c r="J904" s="143"/>
      <c r="K904" s="143"/>
      <c r="L904" s="156">
        <v>1250</v>
      </c>
      <c r="M904" s="156">
        <v>-155.67590000000001</v>
      </c>
      <c r="N904" s="177">
        <v>1250</v>
      </c>
      <c r="O904" s="156">
        <v>256.02409999999998</v>
      </c>
      <c r="P904" s="143">
        <v>1037.5</v>
      </c>
      <c r="Q904" s="144">
        <v>212.5</v>
      </c>
    </row>
    <row r="905" spans="8:17" ht="13.5" thickBot="1" x14ac:dyDescent="0.25">
      <c r="H905" s="184"/>
      <c r="I905" s="184" t="s">
        <v>453</v>
      </c>
      <c r="J905" s="184"/>
      <c r="K905" s="185"/>
      <c r="L905" s="166"/>
      <c r="M905" s="166">
        <v>959.75302999999997</v>
      </c>
      <c r="N905" s="181"/>
      <c r="O905" s="166"/>
      <c r="P905" s="167"/>
      <c r="Q905" s="182"/>
    </row>
    <row r="906" spans="8:17" x14ac:dyDescent="0.2">
      <c r="H906" s="224" t="s">
        <v>405</v>
      </c>
      <c r="I906" s="225"/>
      <c r="J906" s="225"/>
      <c r="K906" s="226"/>
      <c r="L906" s="154"/>
      <c r="M906" s="154"/>
      <c r="N906" s="154"/>
      <c r="O906" s="154"/>
      <c r="P906" s="153"/>
      <c r="Q906" s="153"/>
    </row>
    <row r="907" spans="8:17" x14ac:dyDescent="0.2">
      <c r="H907" s="227" t="s">
        <v>406</v>
      </c>
      <c r="I907" s="228"/>
      <c r="J907" s="228"/>
      <c r="K907" s="229"/>
      <c r="L907" s="136"/>
      <c r="M907" s="136"/>
      <c r="N907" s="136"/>
      <c r="O907" s="136"/>
      <c r="P907" s="157">
        <v>-169.3</v>
      </c>
      <c r="Q907" s="126"/>
    </row>
    <row r="908" spans="8:17" x14ac:dyDescent="0.2">
      <c r="H908" s="227" t="s">
        <v>407</v>
      </c>
      <c r="I908" s="228"/>
      <c r="J908" s="228"/>
      <c r="K908" s="229"/>
      <c r="L908" s="135">
        <v>24379.279999999999</v>
      </c>
      <c r="M908" s="135"/>
      <c r="N908" s="176">
        <v>24379.279999999999</v>
      </c>
      <c r="O908" s="135"/>
      <c r="P908" s="157">
        <v>24379.279999999999</v>
      </c>
      <c r="Q908" s="126"/>
    </row>
    <row r="909" spans="8:17" x14ac:dyDescent="0.2">
      <c r="H909" s="227" t="s">
        <v>409</v>
      </c>
      <c r="I909" s="228"/>
      <c r="J909" s="228"/>
      <c r="K909" s="229"/>
      <c r="L909" s="135">
        <v>-73.527199999999993</v>
      </c>
      <c r="M909" s="135"/>
      <c r="N909" s="176">
        <v>-169.91329999999999</v>
      </c>
      <c r="O909" s="135"/>
      <c r="P909" s="135">
        <v>15328.0843</v>
      </c>
      <c r="Q909" s="126"/>
    </row>
    <row r="910" spans="8:17" x14ac:dyDescent="0.2">
      <c r="H910" s="227" t="s">
        <v>412</v>
      </c>
      <c r="I910" s="228"/>
      <c r="J910" s="228"/>
      <c r="K910" s="229"/>
      <c r="L910" s="135">
        <v>6631.7</v>
      </c>
      <c r="M910" s="135"/>
      <c r="N910" s="176">
        <v>3197.2</v>
      </c>
      <c r="O910" s="135"/>
      <c r="P910" s="157">
        <v>2325.9</v>
      </c>
      <c r="Q910" s="126"/>
    </row>
    <row r="911" spans="8:17" x14ac:dyDescent="0.2">
      <c r="H911" s="227" t="s">
        <v>429</v>
      </c>
      <c r="I911" s="228"/>
      <c r="J911" s="228"/>
      <c r="K911" s="229"/>
      <c r="L911" s="136"/>
      <c r="M911" s="208">
        <v>3143.17031</v>
      </c>
      <c r="N911" s="135"/>
      <c r="O911" s="136"/>
      <c r="P911" s="126"/>
      <c r="Q911" s="126"/>
    </row>
    <row r="912" spans="8:17" x14ac:dyDescent="0.2">
      <c r="H912" s="209"/>
      <c r="I912" s="210"/>
      <c r="J912" s="210"/>
      <c r="K912" s="211"/>
      <c r="L912" s="161"/>
      <c r="M912" s="162">
        <v>352.76049999999998</v>
      </c>
      <c r="N912" s="162"/>
      <c r="O912" s="161"/>
      <c r="P912" s="152"/>
      <c r="Q912" s="152"/>
    </row>
    <row r="913" spans="8:17" x14ac:dyDescent="0.2">
      <c r="H913" s="209"/>
      <c r="I913" s="210"/>
      <c r="J913" s="210"/>
      <c r="K913" s="211"/>
      <c r="L913" s="161"/>
      <c r="M913" s="162">
        <v>93.224000000000004</v>
      </c>
      <c r="N913" s="162"/>
      <c r="O913" s="161"/>
      <c r="P913" s="152"/>
      <c r="Q913" s="152"/>
    </row>
    <row r="914" spans="8:17" x14ac:dyDescent="0.2">
      <c r="H914" s="209"/>
      <c r="I914" s="210" t="s">
        <v>440</v>
      </c>
      <c r="J914" s="210"/>
      <c r="K914" s="211"/>
      <c r="L914" s="161"/>
      <c r="M914" s="162">
        <v>-1717.5</v>
      </c>
      <c r="N914" s="162"/>
      <c r="O914" s="161"/>
      <c r="P914" s="152"/>
      <c r="Q914" s="152"/>
    </row>
    <row r="915" spans="8:17" x14ac:dyDescent="0.2">
      <c r="H915" s="209"/>
      <c r="I915" s="210"/>
      <c r="J915" s="210"/>
      <c r="K915" s="211"/>
      <c r="L915" s="161"/>
      <c r="M915" s="162">
        <v>190.10254</v>
      </c>
      <c r="N915" s="162"/>
      <c r="O915" s="161"/>
      <c r="P915" s="152"/>
      <c r="Q915" s="152"/>
    </row>
    <row r="916" spans="8:17" x14ac:dyDescent="0.2">
      <c r="H916" s="209"/>
      <c r="I916" s="210"/>
      <c r="J916" s="210"/>
      <c r="K916" s="211"/>
      <c r="L916" s="161"/>
      <c r="M916" s="162">
        <v>122.95972</v>
      </c>
      <c r="N916" s="162"/>
      <c r="O916" s="161"/>
      <c r="P916" s="152"/>
      <c r="Q916" s="152"/>
    </row>
    <row r="917" spans="8:17" x14ac:dyDescent="0.2">
      <c r="H917" s="209"/>
      <c r="I917" s="210"/>
      <c r="J917" s="210"/>
      <c r="K917" s="211"/>
      <c r="L917" s="161"/>
      <c r="M917" s="162">
        <v>78.599999999999994</v>
      </c>
      <c r="N917" s="162"/>
      <c r="O917" s="161"/>
      <c r="P917" s="152"/>
      <c r="Q917" s="152"/>
    </row>
    <row r="918" spans="8:17" x14ac:dyDescent="0.2">
      <c r="H918" s="209"/>
      <c r="I918" s="210"/>
      <c r="J918" s="210" t="s">
        <v>443</v>
      </c>
      <c r="K918" s="211"/>
      <c r="L918" s="161"/>
      <c r="M918" s="162">
        <v>879.85324000000003</v>
      </c>
      <c r="N918" s="162"/>
      <c r="O918" s="161"/>
      <c r="P918" s="152"/>
      <c r="Q918" s="152"/>
    </row>
    <row r="919" spans="8:17" x14ac:dyDescent="0.2">
      <c r="H919" s="209"/>
      <c r="I919" s="210" t="s">
        <v>445</v>
      </c>
      <c r="J919" s="210"/>
      <c r="K919" s="211"/>
      <c r="L919" s="161"/>
      <c r="M919" s="164">
        <v>293.89805000000001</v>
      </c>
      <c r="N919" s="162"/>
      <c r="O919" s="161"/>
      <c r="P919" s="152"/>
      <c r="Q919" s="152"/>
    </row>
    <row r="920" spans="8:17" x14ac:dyDescent="0.2">
      <c r="H920" s="212"/>
      <c r="I920" s="213" t="s">
        <v>437</v>
      </c>
      <c r="J920" s="210"/>
      <c r="K920" s="211"/>
      <c r="L920" s="161"/>
      <c r="M920" s="162"/>
      <c r="N920" s="162"/>
      <c r="O920" s="161"/>
      <c r="P920" s="152"/>
      <c r="Q920" s="152"/>
    </row>
    <row r="921" spans="8:17" x14ac:dyDescent="0.2">
      <c r="H921" s="212"/>
      <c r="I921" s="213"/>
      <c r="J921" s="210" t="s">
        <v>444</v>
      </c>
      <c r="K921" s="211"/>
      <c r="L921" s="161"/>
      <c r="M921" s="164">
        <f>-2432.60155</f>
        <v>-2432.6015499999999</v>
      </c>
      <c r="N921" s="162"/>
      <c r="O921" s="161"/>
      <c r="P921" s="152"/>
      <c r="Q921" s="152"/>
    </row>
    <row r="922" spans="8:17" x14ac:dyDescent="0.2">
      <c r="H922" s="212"/>
      <c r="I922" s="213"/>
      <c r="J922" s="210" t="s">
        <v>447</v>
      </c>
      <c r="K922" s="211"/>
      <c r="L922" s="161"/>
      <c r="M922" s="164">
        <f>-246.78607-666.73623-45.51539+155.6759-321.18666</f>
        <v>-1124.54845</v>
      </c>
      <c r="N922" s="162"/>
      <c r="O922" s="164">
        <f>-340.52784-256.0241</f>
        <v>-596.55194000000006</v>
      </c>
      <c r="P922" s="152"/>
      <c r="Q922" s="170">
        <v>-212.5</v>
      </c>
    </row>
    <row r="923" spans="8:17" ht="13.5" thickBot="1" x14ac:dyDescent="0.25">
      <c r="H923" s="249" t="s">
        <v>438</v>
      </c>
      <c r="I923" s="245"/>
      <c r="J923" s="245"/>
      <c r="K923" s="246"/>
      <c r="L923" s="161"/>
      <c r="M923" s="171">
        <v>788.50540999999998</v>
      </c>
      <c r="N923" s="161"/>
      <c r="O923" s="161"/>
      <c r="P923" s="152"/>
      <c r="Q923" s="152"/>
    </row>
    <row r="924" spans="8:17" x14ac:dyDescent="0.2">
      <c r="H924" s="243" t="s">
        <v>413</v>
      </c>
      <c r="I924" s="225"/>
      <c r="J924" s="225"/>
      <c r="K924" s="226"/>
      <c r="L924" s="155"/>
      <c r="M924" s="155"/>
      <c r="N924" s="155"/>
      <c r="O924" s="155"/>
      <c r="P924" s="138"/>
      <c r="Q924" s="139"/>
    </row>
    <row r="925" spans="8:17" x14ac:dyDescent="0.2">
      <c r="H925" s="248" t="s">
        <v>414</v>
      </c>
      <c r="I925" s="228"/>
      <c r="J925" s="228"/>
      <c r="K925" s="229"/>
      <c r="L925" s="135">
        <v>1568.1466700000001</v>
      </c>
      <c r="M925" s="136">
        <v>321.18666000000002</v>
      </c>
      <c r="N925" s="136"/>
      <c r="O925" s="136"/>
      <c r="P925" s="126"/>
      <c r="Q925" s="141"/>
    </row>
    <row r="926" spans="8:17" ht="13.5" thickBot="1" x14ac:dyDescent="0.25">
      <c r="H926" s="142"/>
      <c r="I926" s="143"/>
      <c r="J926" s="143"/>
      <c r="K926" s="143"/>
      <c r="L926" s="156"/>
      <c r="M926" s="156"/>
      <c r="N926" s="156"/>
      <c r="O926" s="156"/>
      <c r="P926" s="143"/>
      <c r="Q926" s="144"/>
    </row>
    <row r="927" spans="8:17" x14ac:dyDescent="0.2">
      <c r="H927" s="224" t="s">
        <v>430</v>
      </c>
      <c r="I927" s="225"/>
      <c r="J927" s="225"/>
      <c r="K927" s="226"/>
      <c r="L927" s="154"/>
      <c r="M927" s="154"/>
      <c r="N927" s="154"/>
      <c r="O927" s="154"/>
      <c r="P927" s="153"/>
      <c r="Q927" s="153"/>
    </row>
    <row r="928" spans="8:17" x14ac:dyDescent="0.2">
      <c r="H928" s="227" t="s">
        <v>431</v>
      </c>
      <c r="I928" s="228"/>
      <c r="J928" s="228"/>
      <c r="K928" s="229"/>
      <c r="L928" s="136"/>
      <c r="M928" s="208">
        <v>50.997</v>
      </c>
      <c r="N928" s="136"/>
      <c r="O928" s="136"/>
      <c r="P928" s="126"/>
      <c r="Q928" s="126"/>
    </row>
    <row r="929" spans="8:17" x14ac:dyDescent="0.2">
      <c r="H929" s="227" t="s">
        <v>432</v>
      </c>
      <c r="I929" s="228"/>
      <c r="J929" s="228"/>
      <c r="K929" s="229"/>
      <c r="L929" s="136"/>
      <c r="M929" s="208">
        <v>151.4</v>
      </c>
      <c r="N929" s="136"/>
      <c r="O929" s="136"/>
      <c r="P929" s="126"/>
      <c r="Q929" s="126"/>
    </row>
    <row r="930" spans="8:17" x14ac:dyDescent="0.2">
      <c r="H930" s="227" t="s">
        <v>433</v>
      </c>
      <c r="I930" s="228"/>
      <c r="J930" s="228"/>
      <c r="K930" s="229"/>
      <c r="L930" s="136"/>
      <c r="M930" s="214">
        <v>473.25592999999998</v>
      </c>
      <c r="N930" s="136"/>
      <c r="O930" s="136"/>
      <c r="P930" s="126"/>
      <c r="Q930" s="126"/>
    </row>
    <row r="931" spans="8:17" ht="13.5" thickBot="1" x14ac:dyDescent="0.25">
      <c r="H931" s="227" t="s">
        <v>434</v>
      </c>
      <c r="I931" s="228"/>
      <c r="J931" s="228"/>
      <c r="K931" s="229"/>
      <c r="L931" s="152"/>
      <c r="M931" s="183">
        <v>296.25011999999998</v>
      </c>
      <c r="N931" s="152"/>
      <c r="O931" s="152"/>
      <c r="P931" s="152"/>
      <c r="Q931" s="152"/>
    </row>
    <row r="932" spans="8:17" x14ac:dyDescent="0.2">
      <c r="L932" s="158">
        <f>SUM(L889:L931)</f>
        <v>39338.373699999996</v>
      </c>
      <c r="M932" s="159">
        <f>SUM(M889:M931)</f>
        <v>1261.7613399999998</v>
      </c>
      <c r="N932" s="159">
        <f>SUM(N889:N931)</f>
        <v>30319.143779999999</v>
      </c>
      <c r="O932" s="159">
        <f>SUM(O889:O931)</f>
        <v>0</v>
      </c>
      <c r="P932" s="159">
        <f>SUM(P889:P931)</f>
        <v>42901.4643</v>
      </c>
      <c r="Q932" s="160">
        <f t="shared" ref="Q932" si="600">SUM(Q889:Q931)</f>
        <v>0</v>
      </c>
    </row>
    <row r="933" spans="8:17" x14ac:dyDescent="0.2">
      <c r="L933" s="247">
        <f>L932+M932</f>
        <v>40600.135039999994</v>
      </c>
      <c r="M933" s="234"/>
      <c r="N933" s="247">
        <f>N932+O932</f>
        <v>30319.143779999999</v>
      </c>
      <c r="O933" s="234"/>
      <c r="P933" s="247">
        <f>P932+Q932</f>
        <v>42901.4643</v>
      </c>
      <c r="Q933" s="234"/>
    </row>
    <row r="936" spans="8:17" ht="13.5" thickBot="1" x14ac:dyDescent="0.25"/>
    <row r="937" spans="8:17" x14ac:dyDescent="0.2">
      <c r="J937" s="145" t="s">
        <v>397</v>
      </c>
      <c r="K937" s="138"/>
      <c r="L937" s="138"/>
      <c r="M937" s="138"/>
      <c r="N937" s="138"/>
      <c r="O937" s="146"/>
      <c r="P937" s="137"/>
      <c r="Q937" s="139"/>
    </row>
    <row r="938" spans="8:17" x14ac:dyDescent="0.2">
      <c r="J938" s="140" t="s">
        <v>398</v>
      </c>
      <c r="K938" s="126"/>
      <c r="L938" s="126"/>
      <c r="M938" s="126">
        <v>0.04</v>
      </c>
      <c r="N938" s="126"/>
      <c r="O938" s="147"/>
      <c r="P938" s="140"/>
      <c r="Q938" s="141"/>
    </row>
    <row r="939" spans="8:17" ht="13.5" thickBot="1" x14ac:dyDescent="0.25">
      <c r="J939" s="142" t="s">
        <v>399</v>
      </c>
      <c r="K939" s="143"/>
      <c r="L939" s="143"/>
      <c r="M939" s="143">
        <v>3.1449999999999999E-2</v>
      </c>
      <c r="N939" s="143"/>
      <c r="O939" s="148">
        <v>2.7699999999999999E-2</v>
      </c>
      <c r="P939" s="142"/>
      <c r="Q939" s="144">
        <v>3.372E-2</v>
      </c>
    </row>
    <row r="940" spans="8:17" x14ac:dyDescent="0.2">
      <c r="M940" s="3">
        <f>SUM(M938:M939)</f>
        <v>7.145E-2</v>
      </c>
      <c r="N940" s="3">
        <f t="shared" ref="N940:Q940" si="601">SUM(N938:N939)</f>
        <v>0</v>
      </c>
      <c r="O940" s="3">
        <f t="shared" si="601"/>
        <v>2.7699999999999999E-2</v>
      </c>
      <c r="P940" s="3">
        <f t="shared" si="601"/>
        <v>0</v>
      </c>
      <c r="Q940" s="3">
        <f t="shared" si="601"/>
        <v>3.372E-2</v>
      </c>
    </row>
  </sheetData>
  <autoFilter ref="A12:Q857"/>
  <mergeCells count="91">
    <mergeCell ref="L933:M933"/>
    <mergeCell ref="N933:O933"/>
    <mergeCell ref="P933:Q933"/>
    <mergeCell ref="H893:K893"/>
    <mergeCell ref="H894:K894"/>
    <mergeCell ref="H906:K906"/>
    <mergeCell ref="H907:K907"/>
    <mergeCell ref="H908:K908"/>
    <mergeCell ref="H909:K909"/>
    <mergeCell ref="H910:K910"/>
    <mergeCell ref="H924:K924"/>
    <mergeCell ref="H925:K925"/>
    <mergeCell ref="H895:K895"/>
    <mergeCell ref="H896:K896"/>
    <mergeCell ref="H911:K911"/>
    <mergeCell ref="H923:K923"/>
    <mergeCell ref="L887:M887"/>
    <mergeCell ref="N887:O887"/>
    <mergeCell ref="P887:Q887"/>
    <mergeCell ref="H889:K889"/>
    <mergeCell ref="H890:K890"/>
    <mergeCell ref="I6:K6"/>
    <mergeCell ref="H10:H11"/>
    <mergeCell ref="H880:K880"/>
    <mergeCell ref="H881:K881"/>
    <mergeCell ref="P1:Q1"/>
    <mergeCell ref="O2:Q2"/>
    <mergeCell ref="H864:K864"/>
    <mergeCell ref="H863:K863"/>
    <mergeCell ref="L6:N6"/>
    <mergeCell ref="O6:Q6"/>
    <mergeCell ref="A7:Q7"/>
    <mergeCell ref="H877:K877"/>
    <mergeCell ref="P3:Q3"/>
    <mergeCell ref="O4:Q4"/>
    <mergeCell ref="H876:K876"/>
    <mergeCell ref="A857:H857"/>
    <mergeCell ref="A10:A11"/>
    <mergeCell ref="B10:B11"/>
    <mergeCell ref="C10:C11"/>
    <mergeCell ref="D10:G11"/>
    <mergeCell ref="H882:K882"/>
    <mergeCell ref="H874:K874"/>
    <mergeCell ref="H875:K875"/>
    <mergeCell ref="P862:Q862"/>
    <mergeCell ref="N862:O862"/>
    <mergeCell ref="H878:K878"/>
    <mergeCell ref="H879:K879"/>
    <mergeCell ref="H865:K865"/>
    <mergeCell ref="H866:K866"/>
    <mergeCell ref="H867:K867"/>
    <mergeCell ref="H872:K872"/>
    <mergeCell ref="L862:M862"/>
    <mergeCell ref="H870:K870"/>
    <mergeCell ref="H868:K868"/>
    <mergeCell ref="H869:K869"/>
    <mergeCell ref="H873:K873"/>
    <mergeCell ref="H927:K927"/>
    <mergeCell ref="H928:K928"/>
    <mergeCell ref="H929:K929"/>
    <mergeCell ref="H930:K930"/>
    <mergeCell ref="H931:K931"/>
    <mergeCell ref="AB9:AC9"/>
    <mergeCell ref="AE9:AF9"/>
    <mergeCell ref="AH9:AI9"/>
    <mergeCell ref="AK9:AL9"/>
    <mergeCell ref="AN9:AO9"/>
    <mergeCell ref="AT9:AU9"/>
    <mergeCell ref="AW9:AX9"/>
    <mergeCell ref="AZ9:BA9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AS10:AU10"/>
    <mergeCell ref="BK10:BM10"/>
    <mergeCell ref="BN10:BP10"/>
    <mergeCell ref="BQ10:BS10"/>
    <mergeCell ref="AV10:AX10"/>
    <mergeCell ref="AY10:BA10"/>
    <mergeCell ref="BB10:BD10"/>
    <mergeCell ref="BE10:BG10"/>
    <mergeCell ref="BH10:BJ10"/>
  </mergeCells>
  <pageMargins left="0.78740157480314965" right="0.39370078740157483" top="0.39370078740157483" bottom="0.39370078740157483" header="0.51181102362204722" footer="0.51181102362204722"/>
  <pageSetup paperSize="9" scale="70" fitToHeight="0" orientation="portrait" r:id="rId1"/>
  <headerFooter alignWithMargins="0"/>
  <rowBreaks count="3" manualBreakCount="3">
    <brk id="45" max="16" man="1"/>
    <brk id="774" max="16" man="1"/>
    <brk id="85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11"/>
  <sheetViews>
    <sheetView tabSelected="1" view="pageBreakPreview" topLeftCell="A28" zoomScale="85" zoomScaleNormal="100" zoomScaleSheetLayoutView="85" workbookViewId="0">
      <selection activeCell="M2" sqref="M2:O2"/>
    </sheetView>
  </sheetViews>
  <sheetFormatPr defaultColWidth="9.28515625" defaultRowHeight="12.75" x14ac:dyDescent="0.2"/>
  <cols>
    <col min="1" max="1" width="51.5703125" style="3" customWidth="1"/>
    <col min="2" max="2" width="3.5703125" style="3" customWidth="1"/>
    <col min="3" max="3" width="7" style="3" customWidth="1"/>
    <col min="4" max="4" width="10.28515625" style="3" customWidth="1"/>
    <col min="5" max="5" width="9.7109375" style="3" customWidth="1"/>
    <col min="6" max="6" width="10.5703125" style="3" customWidth="1"/>
    <col min="7" max="7" width="14.140625" style="3" hidden="1" customWidth="1"/>
    <col min="8" max="8" width="12.7109375" style="3" hidden="1" customWidth="1"/>
    <col min="9" max="9" width="14.28515625" style="3" hidden="1" customWidth="1"/>
    <col min="10" max="10" width="14.140625" style="3" hidden="1" customWidth="1"/>
    <col min="11" max="11" width="12.7109375" style="3" hidden="1" customWidth="1"/>
    <col min="12" max="12" width="14.28515625" style="3" hidden="1" customWidth="1"/>
    <col min="13" max="13" width="14.140625" style="3" customWidth="1"/>
    <col min="14" max="14" width="12.7109375" style="3" customWidth="1"/>
    <col min="15" max="15" width="14.28515625" style="3" customWidth="1"/>
    <col min="16" max="214" width="9.28515625" style="3" customWidth="1"/>
    <col min="215" max="16384" width="9.28515625" style="3"/>
  </cols>
  <sheetData>
    <row r="1" spans="1:75" ht="22.5" customHeight="1" x14ac:dyDescent="0.2">
      <c r="F1" s="15"/>
      <c r="M1" s="194"/>
      <c r="N1" s="239" t="s">
        <v>462</v>
      </c>
      <c r="O1" s="239"/>
    </row>
    <row r="2" spans="1:75" ht="43.5" customHeight="1" x14ac:dyDescent="0.2">
      <c r="F2" s="22"/>
      <c r="G2" s="124"/>
      <c r="H2" s="125"/>
      <c r="I2" s="125"/>
      <c r="J2" s="124"/>
      <c r="K2" s="125"/>
      <c r="L2" s="125"/>
      <c r="M2" s="240" t="s">
        <v>464</v>
      </c>
      <c r="N2" s="240"/>
      <c r="O2" s="240"/>
    </row>
    <row r="3" spans="1:75" ht="24" customHeight="1" x14ac:dyDescent="0.2">
      <c r="A3" s="16"/>
      <c r="B3" s="16"/>
      <c r="C3" s="16"/>
      <c r="D3" s="16"/>
      <c r="E3" s="17"/>
      <c r="F3" s="23"/>
      <c r="G3" s="125"/>
      <c r="H3" s="125"/>
      <c r="I3" s="125"/>
      <c r="J3" s="125"/>
      <c r="K3" s="125"/>
      <c r="L3" s="125"/>
      <c r="M3" s="195"/>
      <c r="N3" s="239" t="s">
        <v>460</v>
      </c>
      <c r="O3" s="239"/>
    </row>
    <row r="4" spans="1:75" ht="43.5" customHeight="1" x14ac:dyDescent="0.3">
      <c r="A4" s="122"/>
      <c r="B4" s="16"/>
      <c r="C4" s="35"/>
      <c r="D4" s="35"/>
      <c r="E4" s="35"/>
      <c r="F4" s="35"/>
      <c r="M4" s="240" t="s">
        <v>459</v>
      </c>
      <c r="N4" s="240"/>
      <c r="O4" s="240"/>
    </row>
    <row r="5" spans="1:75" ht="63" customHeight="1" x14ac:dyDescent="0.2">
      <c r="A5" s="251" t="s">
        <v>362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</row>
    <row r="6" spans="1:75" ht="15.75" customHeight="1" thickBot="1" x14ac:dyDescent="0.25">
      <c r="A6" s="2"/>
      <c r="B6" s="2"/>
      <c r="C6" s="2"/>
      <c r="D6" s="2"/>
      <c r="E6" s="2"/>
      <c r="F6" s="2"/>
      <c r="O6" s="186" t="s">
        <v>457</v>
      </c>
    </row>
    <row r="7" spans="1:75" ht="15.75" customHeight="1" thickBot="1" x14ac:dyDescent="0.25">
      <c r="A7" s="220" t="s">
        <v>232</v>
      </c>
      <c r="B7" s="236" t="s">
        <v>229</v>
      </c>
      <c r="C7" s="236"/>
      <c r="D7" s="236"/>
      <c r="E7" s="220"/>
      <c r="F7" s="220" t="s">
        <v>228</v>
      </c>
      <c r="G7" s="220" t="s">
        <v>454</v>
      </c>
      <c r="H7" s="221"/>
      <c r="I7" s="222"/>
      <c r="J7" s="220" t="s">
        <v>455</v>
      </c>
      <c r="K7" s="221"/>
      <c r="L7" s="222"/>
      <c r="M7" s="220" t="s">
        <v>456</v>
      </c>
      <c r="N7" s="221"/>
      <c r="O7" s="222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  <c r="AP7" s="218"/>
      <c r="AQ7" s="218"/>
      <c r="AR7" s="218"/>
      <c r="AS7" s="218"/>
      <c r="AT7" s="218"/>
      <c r="AU7" s="218"/>
      <c r="AV7" s="218"/>
      <c r="AW7" s="218"/>
      <c r="AX7" s="218"/>
      <c r="AY7" s="218"/>
      <c r="AZ7" s="218"/>
      <c r="BA7" s="218"/>
      <c r="BB7" s="218"/>
      <c r="BC7" s="218"/>
      <c r="BD7" s="218"/>
      <c r="BE7" s="218"/>
      <c r="BF7" s="218"/>
      <c r="BG7" s="218"/>
      <c r="BH7" s="218"/>
      <c r="BI7" s="218"/>
      <c r="BJ7" s="218"/>
      <c r="BK7" s="218"/>
      <c r="BL7" s="218"/>
      <c r="BM7" s="218"/>
      <c r="BN7" s="218"/>
      <c r="BO7" s="218"/>
      <c r="BP7" s="218"/>
      <c r="BQ7" s="218"/>
      <c r="BR7" s="149"/>
      <c r="BS7" s="149"/>
      <c r="BT7" s="149"/>
      <c r="BU7" s="149"/>
      <c r="BV7" s="149"/>
      <c r="BW7" s="149"/>
    </row>
    <row r="8" spans="1:75" ht="13.5" thickBot="1" x14ac:dyDescent="0.25">
      <c r="A8" s="235"/>
      <c r="B8" s="237"/>
      <c r="C8" s="237"/>
      <c r="D8" s="237"/>
      <c r="E8" s="235"/>
      <c r="F8" s="235"/>
      <c r="G8" s="193" t="s">
        <v>267</v>
      </c>
      <c r="H8" s="193" t="s">
        <v>285</v>
      </c>
      <c r="I8" s="193" t="s">
        <v>315</v>
      </c>
      <c r="J8" s="193" t="s">
        <v>267</v>
      </c>
      <c r="K8" s="193" t="s">
        <v>285</v>
      </c>
      <c r="L8" s="193" t="s">
        <v>315</v>
      </c>
      <c r="M8" s="193" t="s">
        <v>267</v>
      </c>
      <c r="N8" s="193" t="s">
        <v>285</v>
      </c>
      <c r="O8" s="193" t="s">
        <v>315</v>
      </c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191"/>
      <c r="AV8" s="191"/>
      <c r="AW8" s="191"/>
      <c r="AX8" s="191"/>
      <c r="AY8" s="191"/>
      <c r="AZ8" s="191"/>
      <c r="BA8" s="191"/>
      <c r="BB8" s="191"/>
      <c r="BC8" s="191"/>
      <c r="BD8" s="191"/>
      <c r="BE8" s="191"/>
      <c r="BF8" s="191"/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191"/>
      <c r="BR8" s="149"/>
      <c r="BS8" s="149"/>
      <c r="BT8" s="149"/>
      <c r="BU8" s="149"/>
      <c r="BV8" s="149"/>
      <c r="BW8" s="149"/>
    </row>
    <row r="9" spans="1:75" ht="13.5" thickBot="1" x14ac:dyDescent="0.25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18">
        <v>8</v>
      </c>
      <c r="H9" s="18">
        <v>9</v>
      </c>
      <c r="I9" s="26">
        <v>10</v>
      </c>
      <c r="J9" s="18">
        <v>11</v>
      </c>
      <c r="K9" s="18">
        <v>12</v>
      </c>
      <c r="L9" s="26">
        <v>13</v>
      </c>
      <c r="M9" s="18">
        <v>8</v>
      </c>
      <c r="N9" s="18">
        <v>9</v>
      </c>
      <c r="O9" s="18">
        <v>10</v>
      </c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190"/>
      <c r="BK9" s="190"/>
      <c r="BL9" s="190"/>
      <c r="BM9" s="190"/>
      <c r="BN9" s="190"/>
      <c r="BO9" s="190"/>
      <c r="BP9" s="190"/>
      <c r="BQ9" s="190"/>
      <c r="BR9" s="149"/>
      <c r="BS9" s="149"/>
      <c r="BT9" s="149"/>
      <c r="BU9" s="149"/>
      <c r="BV9" s="149"/>
      <c r="BW9" s="149"/>
    </row>
    <row r="10" spans="1:75" ht="22.5" x14ac:dyDescent="0.2">
      <c r="A10" s="38" t="s">
        <v>238</v>
      </c>
      <c r="B10" s="39"/>
      <c r="C10" s="40"/>
      <c r="D10" s="39"/>
      <c r="E10" s="41"/>
      <c r="F10" s="42"/>
      <c r="G10" s="43">
        <f>G11+G44+G115+G149+G261+G321+G374+G387+G411+G431+G485+G512</f>
        <v>1309750.5635200001</v>
      </c>
      <c r="H10" s="43">
        <f>H11+H44+H115+H149+H261+H321+H374+H387+H411+H431+H485+H512</f>
        <v>1307253.36375</v>
      </c>
      <c r="I10" s="43">
        <f>I11+I44+I115+I149+I261+I321+I374+I387+I411+I431+I485+I512</f>
        <v>1337160.0643299997</v>
      </c>
      <c r="J10" s="43">
        <f>J11+J44+J115+J149+J261+J321+J374+J387+J411+J431+J485+J512</f>
        <v>123293.03763000001</v>
      </c>
      <c r="K10" s="43">
        <f>K11+K44+K115+K149+K261+K321+K374+K387+K411+K434+K485+K512</f>
        <v>85518.155329999994</v>
      </c>
      <c r="L10" s="43">
        <f>L11+L44+L115+L149+L261+L321+L374+L387+L411+L434+L485+L512</f>
        <v>43206.035210000002</v>
      </c>
      <c r="M10" s="43">
        <f>G10+J10</f>
        <v>1433043.60115</v>
      </c>
      <c r="N10" s="43">
        <f t="shared" ref="N10:O10" si="0">H10+K10</f>
        <v>1392771.51908</v>
      </c>
      <c r="O10" s="44">
        <f t="shared" si="0"/>
        <v>1380366.0995399999</v>
      </c>
    </row>
    <row r="11" spans="1:75" ht="33.75" x14ac:dyDescent="0.2">
      <c r="A11" s="45" t="s">
        <v>268</v>
      </c>
      <c r="B11" s="19" t="s">
        <v>111</v>
      </c>
      <c r="C11" s="20" t="s">
        <v>3</v>
      </c>
      <c r="D11" s="19" t="s">
        <v>2</v>
      </c>
      <c r="E11" s="21" t="s">
        <v>9</v>
      </c>
      <c r="F11" s="6" t="s">
        <v>7</v>
      </c>
      <c r="G11" s="27">
        <f>G15+G18+G21+G24+G29+G32+G35+G38</f>
        <v>10787.099999999999</v>
      </c>
      <c r="H11" s="27">
        <f>H15+H18+H21+H24+H29+H32+H35+H38</f>
        <v>10788.100000000002</v>
      </c>
      <c r="I11" s="24">
        <f>I15+I18+I21+I24+I29+I32+I35+I38</f>
        <v>11179.5</v>
      </c>
      <c r="J11" s="27">
        <f>J12+J41</f>
        <v>466.57839999999999</v>
      </c>
      <c r="K11" s="27">
        <f t="shared" ref="K11:L11" si="1">K12</f>
        <v>0</v>
      </c>
      <c r="L11" s="27">
        <f t="shared" si="1"/>
        <v>0</v>
      </c>
      <c r="M11" s="27">
        <f t="shared" ref="M11:M87" si="2">G11+J11</f>
        <v>11253.678399999999</v>
      </c>
      <c r="N11" s="27">
        <f t="shared" ref="N11:N87" si="3">H11+K11</f>
        <v>10788.100000000002</v>
      </c>
      <c r="O11" s="46">
        <f t="shared" ref="O11:O87" si="4">I11+L11</f>
        <v>11179.5</v>
      </c>
    </row>
    <row r="12" spans="1:75" ht="22.5" x14ac:dyDescent="0.2">
      <c r="A12" s="70" t="s">
        <v>402</v>
      </c>
      <c r="B12" s="11" t="s">
        <v>111</v>
      </c>
      <c r="C12" s="12" t="s">
        <v>3</v>
      </c>
      <c r="D12" s="11" t="s">
        <v>2</v>
      </c>
      <c r="E12" s="68">
        <v>54690</v>
      </c>
      <c r="F12" s="10"/>
      <c r="G12" s="27"/>
      <c r="H12" s="27"/>
      <c r="I12" s="24"/>
      <c r="J12" s="14">
        <f>J13</f>
        <v>412.17840000000001</v>
      </c>
      <c r="K12" s="27"/>
      <c r="L12" s="24"/>
      <c r="M12" s="14">
        <f t="shared" ref="M12:M14" si="5">G12+J12</f>
        <v>412.17840000000001</v>
      </c>
      <c r="N12" s="14">
        <f t="shared" ref="N12:N14" si="6">H12+K12</f>
        <v>0</v>
      </c>
      <c r="O12" s="47">
        <f t="shared" ref="O12:O14" si="7">I12+L12</f>
        <v>0</v>
      </c>
    </row>
    <row r="13" spans="1:75" ht="22.5" x14ac:dyDescent="0.2">
      <c r="A13" s="70" t="s">
        <v>14</v>
      </c>
      <c r="B13" s="11" t="s">
        <v>111</v>
      </c>
      <c r="C13" s="12" t="s">
        <v>3</v>
      </c>
      <c r="D13" s="11" t="s">
        <v>2</v>
      </c>
      <c r="E13" s="68">
        <v>54690</v>
      </c>
      <c r="F13" s="10">
        <v>200</v>
      </c>
      <c r="G13" s="27"/>
      <c r="H13" s="27"/>
      <c r="I13" s="24"/>
      <c r="J13" s="14">
        <f>J14</f>
        <v>412.17840000000001</v>
      </c>
      <c r="K13" s="27"/>
      <c r="L13" s="24"/>
      <c r="M13" s="14">
        <f t="shared" si="5"/>
        <v>412.17840000000001</v>
      </c>
      <c r="N13" s="14">
        <f t="shared" si="6"/>
        <v>0</v>
      </c>
      <c r="O13" s="47">
        <f t="shared" si="7"/>
        <v>0</v>
      </c>
    </row>
    <row r="14" spans="1:75" ht="22.5" x14ac:dyDescent="0.2">
      <c r="A14" s="70" t="s">
        <v>13</v>
      </c>
      <c r="B14" s="11" t="s">
        <v>111</v>
      </c>
      <c r="C14" s="12" t="s">
        <v>3</v>
      </c>
      <c r="D14" s="11" t="s">
        <v>2</v>
      </c>
      <c r="E14" s="68">
        <v>54690</v>
      </c>
      <c r="F14" s="10">
        <v>240</v>
      </c>
      <c r="G14" s="27"/>
      <c r="H14" s="27"/>
      <c r="I14" s="24"/>
      <c r="J14" s="14">
        <v>412.17840000000001</v>
      </c>
      <c r="K14" s="27"/>
      <c r="L14" s="24"/>
      <c r="M14" s="14">
        <f t="shared" si="5"/>
        <v>412.17840000000001</v>
      </c>
      <c r="N14" s="14">
        <f t="shared" si="6"/>
        <v>0</v>
      </c>
      <c r="O14" s="47">
        <f t="shared" si="7"/>
        <v>0</v>
      </c>
    </row>
    <row r="15" spans="1:75" ht="33.75" x14ac:dyDescent="0.2">
      <c r="A15" s="70" t="s">
        <v>119</v>
      </c>
      <c r="B15" s="11" t="s">
        <v>111</v>
      </c>
      <c r="C15" s="12" t="s">
        <v>3</v>
      </c>
      <c r="D15" s="11" t="s">
        <v>2</v>
      </c>
      <c r="E15" s="68" t="s">
        <v>118</v>
      </c>
      <c r="F15" s="10" t="s">
        <v>7</v>
      </c>
      <c r="G15" s="14">
        <f t="shared" ref="G15:I15" si="8">G16</f>
        <v>608</v>
      </c>
      <c r="H15" s="14">
        <f t="shared" si="8"/>
        <v>547.20000000000005</v>
      </c>
      <c r="I15" s="13">
        <f t="shared" si="8"/>
        <v>547.20000000000005</v>
      </c>
      <c r="J15" s="14"/>
      <c r="K15" s="14"/>
      <c r="L15" s="13"/>
      <c r="M15" s="14">
        <f t="shared" si="2"/>
        <v>608</v>
      </c>
      <c r="N15" s="14">
        <f t="shared" si="3"/>
        <v>547.20000000000005</v>
      </c>
      <c r="O15" s="47">
        <f t="shared" si="4"/>
        <v>547.20000000000005</v>
      </c>
    </row>
    <row r="16" spans="1:75" x14ac:dyDescent="0.2">
      <c r="A16" s="70" t="s">
        <v>71</v>
      </c>
      <c r="B16" s="11" t="s">
        <v>111</v>
      </c>
      <c r="C16" s="12" t="s">
        <v>3</v>
      </c>
      <c r="D16" s="11" t="s">
        <v>2</v>
      </c>
      <c r="E16" s="68" t="s">
        <v>118</v>
      </c>
      <c r="F16" s="10">
        <v>800</v>
      </c>
      <c r="G16" s="14">
        <f t="shared" ref="G16:I16" si="9">G17</f>
        <v>608</v>
      </c>
      <c r="H16" s="14">
        <f t="shared" si="9"/>
        <v>547.20000000000005</v>
      </c>
      <c r="I16" s="13">
        <f t="shared" si="9"/>
        <v>547.20000000000005</v>
      </c>
      <c r="J16" s="14"/>
      <c r="K16" s="14"/>
      <c r="L16" s="13"/>
      <c r="M16" s="14">
        <f t="shared" si="2"/>
        <v>608</v>
      </c>
      <c r="N16" s="14">
        <f t="shared" si="3"/>
        <v>547.20000000000005</v>
      </c>
      <c r="O16" s="47">
        <f t="shared" si="4"/>
        <v>547.20000000000005</v>
      </c>
    </row>
    <row r="17" spans="1:15" ht="33.75" x14ac:dyDescent="0.2">
      <c r="A17" s="70" t="s">
        <v>112</v>
      </c>
      <c r="B17" s="11" t="s">
        <v>111</v>
      </c>
      <c r="C17" s="12" t="s">
        <v>3</v>
      </c>
      <c r="D17" s="11" t="s">
        <v>2</v>
      </c>
      <c r="E17" s="68" t="s">
        <v>118</v>
      </c>
      <c r="F17" s="10">
        <v>810</v>
      </c>
      <c r="G17" s="13">
        <v>608</v>
      </c>
      <c r="H17" s="13">
        <v>547.20000000000005</v>
      </c>
      <c r="I17" s="13">
        <v>547.20000000000005</v>
      </c>
      <c r="J17" s="13"/>
      <c r="K17" s="13"/>
      <c r="L17" s="13"/>
      <c r="M17" s="13">
        <f t="shared" si="2"/>
        <v>608</v>
      </c>
      <c r="N17" s="13">
        <f t="shared" si="3"/>
        <v>547.20000000000005</v>
      </c>
      <c r="O17" s="47">
        <f t="shared" si="4"/>
        <v>547.20000000000005</v>
      </c>
    </row>
    <row r="18" spans="1:15" ht="22.5" x14ac:dyDescent="0.2">
      <c r="A18" s="70" t="s">
        <v>259</v>
      </c>
      <c r="B18" s="11">
        <v>1</v>
      </c>
      <c r="C18" s="12">
        <v>0</v>
      </c>
      <c r="D18" s="11">
        <v>0</v>
      </c>
      <c r="E18" s="68">
        <v>78270</v>
      </c>
      <c r="F18" s="10"/>
      <c r="G18" s="14">
        <f t="shared" ref="G18:I19" si="10">G19</f>
        <v>417.5</v>
      </c>
      <c r="H18" s="14">
        <f t="shared" si="10"/>
        <v>403</v>
      </c>
      <c r="I18" s="13">
        <f t="shared" si="10"/>
        <v>429.5</v>
      </c>
      <c r="J18" s="14"/>
      <c r="K18" s="14"/>
      <c r="L18" s="13"/>
      <c r="M18" s="14">
        <f t="shared" si="2"/>
        <v>417.5</v>
      </c>
      <c r="N18" s="14">
        <f t="shared" si="3"/>
        <v>403</v>
      </c>
      <c r="O18" s="47">
        <f t="shared" si="4"/>
        <v>429.5</v>
      </c>
    </row>
    <row r="19" spans="1:15" x14ac:dyDescent="0.2">
      <c r="A19" s="70" t="s">
        <v>71</v>
      </c>
      <c r="B19" s="11">
        <v>1</v>
      </c>
      <c r="C19" s="12">
        <v>0</v>
      </c>
      <c r="D19" s="11">
        <v>0</v>
      </c>
      <c r="E19" s="68">
        <v>78270</v>
      </c>
      <c r="F19" s="10">
        <v>800</v>
      </c>
      <c r="G19" s="14">
        <f t="shared" si="10"/>
        <v>417.5</v>
      </c>
      <c r="H19" s="14">
        <f t="shared" si="10"/>
        <v>403</v>
      </c>
      <c r="I19" s="13">
        <f t="shared" si="10"/>
        <v>429.5</v>
      </c>
      <c r="J19" s="14"/>
      <c r="K19" s="14"/>
      <c r="L19" s="13"/>
      <c r="M19" s="14">
        <f t="shared" si="2"/>
        <v>417.5</v>
      </c>
      <c r="N19" s="14">
        <f t="shared" si="3"/>
        <v>403</v>
      </c>
      <c r="O19" s="47">
        <f t="shared" si="4"/>
        <v>429.5</v>
      </c>
    </row>
    <row r="20" spans="1:15" ht="33.75" x14ac:dyDescent="0.2">
      <c r="A20" s="70" t="s">
        <v>112</v>
      </c>
      <c r="B20" s="11">
        <v>1</v>
      </c>
      <c r="C20" s="12">
        <v>0</v>
      </c>
      <c r="D20" s="11">
        <v>0</v>
      </c>
      <c r="E20" s="68">
        <v>78270</v>
      </c>
      <c r="F20" s="10">
        <v>810</v>
      </c>
      <c r="G20" s="14">
        <v>417.5</v>
      </c>
      <c r="H20" s="14">
        <v>403</v>
      </c>
      <c r="I20" s="13">
        <v>429.5</v>
      </c>
      <c r="J20" s="14"/>
      <c r="K20" s="14"/>
      <c r="L20" s="13"/>
      <c r="M20" s="14">
        <f t="shared" si="2"/>
        <v>417.5</v>
      </c>
      <c r="N20" s="14">
        <f t="shared" si="3"/>
        <v>403</v>
      </c>
      <c r="O20" s="47">
        <f t="shared" si="4"/>
        <v>429.5</v>
      </c>
    </row>
    <row r="21" spans="1:15" ht="22.5" x14ac:dyDescent="0.2">
      <c r="A21" s="70" t="s">
        <v>121</v>
      </c>
      <c r="B21" s="11" t="s">
        <v>111</v>
      </c>
      <c r="C21" s="12" t="s">
        <v>3</v>
      </c>
      <c r="D21" s="11" t="s">
        <v>2</v>
      </c>
      <c r="E21" s="68" t="s">
        <v>120</v>
      </c>
      <c r="F21" s="10" t="s">
        <v>7</v>
      </c>
      <c r="G21" s="13">
        <f>G22</f>
        <v>35</v>
      </c>
      <c r="H21" s="13">
        <f t="shared" ref="H21:I21" si="11">H22</f>
        <v>35</v>
      </c>
      <c r="I21" s="13">
        <f t="shared" si="11"/>
        <v>35</v>
      </c>
      <c r="J21" s="13"/>
      <c r="K21" s="13"/>
      <c r="L21" s="13"/>
      <c r="M21" s="13">
        <f t="shared" si="2"/>
        <v>35</v>
      </c>
      <c r="N21" s="13">
        <f t="shared" si="3"/>
        <v>35</v>
      </c>
      <c r="O21" s="47">
        <f t="shared" si="4"/>
        <v>35</v>
      </c>
    </row>
    <row r="22" spans="1:15" ht="22.5" x14ac:dyDescent="0.2">
      <c r="A22" s="70" t="s">
        <v>14</v>
      </c>
      <c r="B22" s="11" t="s">
        <v>111</v>
      </c>
      <c r="C22" s="12" t="s">
        <v>3</v>
      </c>
      <c r="D22" s="11" t="s">
        <v>2</v>
      </c>
      <c r="E22" s="68" t="s">
        <v>120</v>
      </c>
      <c r="F22" s="10">
        <v>200</v>
      </c>
      <c r="G22" s="13">
        <f>G23</f>
        <v>35</v>
      </c>
      <c r="H22" s="13">
        <f>H23</f>
        <v>35</v>
      </c>
      <c r="I22" s="13">
        <f>I23</f>
        <v>35</v>
      </c>
      <c r="J22" s="13"/>
      <c r="K22" s="13"/>
      <c r="L22" s="13"/>
      <c r="M22" s="13">
        <f t="shared" si="2"/>
        <v>35</v>
      </c>
      <c r="N22" s="13">
        <f t="shared" si="3"/>
        <v>35</v>
      </c>
      <c r="O22" s="47">
        <f t="shared" si="4"/>
        <v>35</v>
      </c>
    </row>
    <row r="23" spans="1:15" ht="22.5" x14ac:dyDescent="0.2">
      <c r="A23" s="70" t="s">
        <v>13</v>
      </c>
      <c r="B23" s="11" t="s">
        <v>111</v>
      </c>
      <c r="C23" s="12" t="s">
        <v>3</v>
      </c>
      <c r="D23" s="11" t="s">
        <v>2</v>
      </c>
      <c r="E23" s="68" t="s">
        <v>120</v>
      </c>
      <c r="F23" s="10">
        <v>240</v>
      </c>
      <c r="G23" s="13">
        <v>35</v>
      </c>
      <c r="H23" s="13">
        <v>35</v>
      </c>
      <c r="I23" s="13">
        <v>35</v>
      </c>
      <c r="J23" s="13"/>
      <c r="K23" s="13"/>
      <c r="L23" s="13"/>
      <c r="M23" s="13">
        <f t="shared" si="2"/>
        <v>35</v>
      </c>
      <c r="N23" s="13">
        <f t="shared" si="3"/>
        <v>35</v>
      </c>
      <c r="O23" s="47">
        <f t="shared" si="4"/>
        <v>35</v>
      </c>
    </row>
    <row r="24" spans="1:15" ht="22.5" x14ac:dyDescent="0.2">
      <c r="A24" s="70" t="s">
        <v>15</v>
      </c>
      <c r="B24" s="11" t="s">
        <v>111</v>
      </c>
      <c r="C24" s="12" t="s">
        <v>3</v>
      </c>
      <c r="D24" s="11" t="s">
        <v>2</v>
      </c>
      <c r="E24" s="68" t="s">
        <v>11</v>
      </c>
      <c r="F24" s="10" t="s">
        <v>7</v>
      </c>
      <c r="G24" s="13">
        <f>G25+G27</f>
        <v>9089.1999999999989</v>
      </c>
      <c r="H24" s="13">
        <f t="shared" ref="H24:I24" si="12">H25+H27</f>
        <v>9175.1</v>
      </c>
      <c r="I24" s="13">
        <f t="shared" si="12"/>
        <v>9522.4</v>
      </c>
      <c r="J24" s="13"/>
      <c r="K24" s="13"/>
      <c r="L24" s="13"/>
      <c r="M24" s="13">
        <f t="shared" si="2"/>
        <v>9089.1999999999989</v>
      </c>
      <c r="N24" s="13">
        <f t="shared" si="3"/>
        <v>9175.1</v>
      </c>
      <c r="O24" s="13">
        <f t="shared" si="4"/>
        <v>9522.4</v>
      </c>
    </row>
    <row r="25" spans="1:15" ht="45" x14ac:dyDescent="0.2">
      <c r="A25" s="70" t="s">
        <v>6</v>
      </c>
      <c r="B25" s="11" t="s">
        <v>111</v>
      </c>
      <c r="C25" s="12" t="s">
        <v>3</v>
      </c>
      <c r="D25" s="11" t="s">
        <v>2</v>
      </c>
      <c r="E25" s="68" t="s">
        <v>11</v>
      </c>
      <c r="F25" s="10">
        <v>100</v>
      </c>
      <c r="G25" s="14">
        <f t="shared" ref="G25:I25" si="13">G26</f>
        <v>8902.7999999999993</v>
      </c>
      <c r="H25" s="14">
        <f t="shared" si="13"/>
        <v>8988.7000000000007</v>
      </c>
      <c r="I25" s="13">
        <f t="shared" si="13"/>
        <v>9336</v>
      </c>
      <c r="J25" s="14"/>
      <c r="K25" s="14"/>
      <c r="L25" s="13"/>
      <c r="M25" s="14">
        <f t="shared" si="2"/>
        <v>8902.7999999999993</v>
      </c>
      <c r="N25" s="14">
        <f t="shared" si="3"/>
        <v>8988.7000000000007</v>
      </c>
      <c r="O25" s="47">
        <f t="shared" si="4"/>
        <v>9336</v>
      </c>
    </row>
    <row r="26" spans="1:15" ht="22.5" x14ac:dyDescent="0.2">
      <c r="A26" s="70" t="s">
        <v>5</v>
      </c>
      <c r="B26" s="11" t="s">
        <v>111</v>
      </c>
      <c r="C26" s="12" t="s">
        <v>3</v>
      </c>
      <c r="D26" s="11" t="s">
        <v>2</v>
      </c>
      <c r="E26" s="68" t="s">
        <v>11</v>
      </c>
      <c r="F26" s="10">
        <v>120</v>
      </c>
      <c r="G26" s="14">
        <f>8596+306.8</f>
        <v>8902.7999999999993</v>
      </c>
      <c r="H26" s="14">
        <v>8988.7000000000007</v>
      </c>
      <c r="I26" s="13">
        <v>9336</v>
      </c>
      <c r="J26" s="14"/>
      <c r="K26" s="14"/>
      <c r="L26" s="13"/>
      <c r="M26" s="14">
        <f t="shared" si="2"/>
        <v>8902.7999999999993</v>
      </c>
      <c r="N26" s="14">
        <f t="shared" si="3"/>
        <v>8988.7000000000007</v>
      </c>
      <c r="O26" s="47">
        <f t="shared" si="4"/>
        <v>9336</v>
      </c>
    </row>
    <row r="27" spans="1:15" ht="22.5" x14ac:dyDescent="0.2">
      <c r="A27" s="70" t="s">
        <v>14</v>
      </c>
      <c r="B27" s="11" t="s">
        <v>111</v>
      </c>
      <c r="C27" s="12" t="s">
        <v>3</v>
      </c>
      <c r="D27" s="11" t="s">
        <v>2</v>
      </c>
      <c r="E27" s="68" t="s">
        <v>11</v>
      </c>
      <c r="F27" s="10">
        <v>200</v>
      </c>
      <c r="G27" s="13">
        <f>G28</f>
        <v>186.4</v>
      </c>
      <c r="H27" s="13">
        <f t="shared" ref="H27:I27" si="14">H28</f>
        <v>186.4</v>
      </c>
      <c r="I27" s="13">
        <f t="shared" si="14"/>
        <v>186.4</v>
      </c>
      <c r="J27" s="13"/>
      <c r="K27" s="13"/>
      <c r="L27" s="13"/>
      <c r="M27" s="13">
        <f t="shared" si="2"/>
        <v>186.4</v>
      </c>
      <c r="N27" s="13">
        <f t="shared" si="3"/>
        <v>186.4</v>
      </c>
      <c r="O27" s="47">
        <f t="shared" si="4"/>
        <v>186.4</v>
      </c>
    </row>
    <row r="28" spans="1:15" ht="22.5" x14ac:dyDescent="0.2">
      <c r="A28" s="70" t="s">
        <v>13</v>
      </c>
      <c r="B28" s="11" t="s">
        <v>111</v>
      </c>
      <c r="C28" s="12" t="s">
        <v>3</v>
      </c>
      <c r="D28" s="11" t="s">
        <v>2</v>
      </c>
      <c r="E28" s="68" t="s">
        <v>11</v>
      </c>
      <c r="F28" s="10">
        <v>240</v>
      </c>
      <c r="G28" s="13">
        <v>186.4</v>
      </c>
      <c r="H28" s="13">
        <v>186.4</v>
      </c>
      <c r="I28" s="13">
        <v>186.4</v>
      </c>
      <c r="J28" s="13"/>
      <c r="K28" s="13"/>
      <c r="L28" s="13"/>
      <c r="M28" s="13">
        <f t="shared" si="2"/>
        <v>186.4</v>
      </c>
      <c r="N28" s="13">
        <f t="shared" si="3"/>
        <v>186.4</v>
      </c>
      <c r="O28" s="47">
        <f t="shared" si="4"/>
        <v>186.4</v>
      </c>
    </row>
    <row r="29" spans="1:15" ht="22.5" x14ac:dyDescent="0.2">
      <c r="A29" s="70" t="s">
        <v>116</v>
      </c>
      <c r="B29" s="11" t="s">
        <v>111</v>
      </c>
      <c r="C29" s="12" t="s">
        <v>3</v>
      </c>
      <c r="D29" s="11" t="s">
        <v>2</v>
      </c>
      <c r="E29" s="68" t="s">
        <v>115</v>
      </c>
      <c r="F29" s="10" t="s">
        <v>7</v>
      </c>
      <c r="G29" s="14">
        <f t="shared" ref="G29:I30" si="15">G30</f>
        <v>307</v>
      </c>
      <c r="H29" s="14">
        <f t="shared" si="15"/>
        <v>307</v>
      </c>
      <c r="I29" s="13">
        <f t="shared" si="15"/>
        <v>307</v>
      </c>
      <c r="J29" s="14"/>
      <c r="K29" s="14"/>
      <c r="L29" s="13"/>
      <c r="M29" s="14">
        <f t="shared" si="2"/>
        <v>307</v>
      </c>
      <c r="N29" s="14">
        <f t="shared" si="3"/>
        <v>307</v>
      </c>
      <c r="O29" s="47">
        <f t="shared" si="4"/>
        <v>307</v>
      </c>
    </row>
    <row r="30" spans="1:15" x14ac:dyDescent="0.2">
      <c r="A30" s="70" t="s">
        <v>71</v>
      </c>
      <c r="B30" s="11" t="s">
        <v>111</v>
      </c>
      <c r="C30" s="12" t="s">
        <v>3</v>
      </c>
      <c r="D30" s="11" t="s">
        <v>2</v>
      </c>
      <c r="E30" s="68" t="s">
        <v>115</v>
      </c>
      <c r="F30" s="10">
        <v>800</v>
      </c>
      <c r="G30" s="14">
        <f t="shared" si="15"/>
        <v>307</v>
      </c>
      <c r="H30" s="14">
        <f t="shared" si="15"/>
        <v>307</v>
      </c>
      <c r="I30" s="13">
        <f t="shared" si="15"/>
        <v>307</v>
      </c>
      <c r="J30" s="14"/>
      <c r="K30" s="14"/>
      <c r="L30" s="13"/>
      <c r="M30" s="14">
        <f t="shared" si="2"/>
        <v>307</v>
      </c>
      <c r="N30" s="14">
        <f t="shared" si="3"/>
        <v>307</v>
      </c>
      <c r="O30" s="47">
        <f t="shared" si="4"/>
        <v>307</v>
      </c>
    </row>
    <row r="31" spans="1:15" ht="33.75" x14ac:dyDescent="0.2">
      <c r="A31" s="70" t="s">
        <v>112</v>
      </c>
      <c r="B31" s="11" t="s">
        <v>111</v>
      </c>
      <c r="C31" s="12" t="s">
        <v>3</v>
      </c>
      <c r="D31" s="11" t="s">
        <v>2</v>
      </c>
      <c r="E31" s="68" t="s">
        <v>115</v>
      </c>
      <c r="F31" s="10">
        <v>810</v>
      </c>
      <c r="G31" s="14">
        <v>307</v>
      </c>
      <c r="H31" s="14">
        <v>307</v>
      </c>
      <c r="I31" s="13">
        <v>307</v>
      </c>
      <c r="J31" s="14"/>
      <c r="K31" s="14"/>
      <c r="L31" s="13"/>
      <c r="M31" s="14">
        <f t="shared" si="2"/>
        <v>307</v>
      </c>
      <c r="N31" s="14">
        <f t="shared" si="3"/>
        <v>307</v>
      </c>
      <c r="O31" s="47">
        <f t="shared" si="4"/>
        <v>307</v>
      </c>
    </row>
    <row r="32" spans="1:15" ht="22.5" x14ac:dyDescent="0.2">
      <c r="A32" s="70" t="s">
        <v>114</v>
      </c>
      <c r="B32" s="11" t="s">
        <v>111</v>
      </c>
      <c r="C32" s="12" t="s">
        <v>3</v>
      </c>
      <c r="D32" s="11" t="s">
        <v>2</v>
      </c>
      <c r="E32" s="68" t="s">
        <v>113</v>
      </c>
      <c r="F32" s="10" t="s">
        <v>7</v>
      </c>
      <c r="G32" s="14">
        <f t="shared" ref="G32:I33" si="16">G33</f>
        <v>10.9</v>
      </c>
      <c r="H32" s="14">
        <f t="shared" si="16"/>
        <v>10.9</v>
      </c>
      <c r="I32" s="13">
        <f t="shared" si="16"/>
        <v>10.9</v>
      </c>
      <c r="J32" s="14"/>
      <c r="K32" s="14"/>
      <c r="L32" s="13"/>
      <c r="M32" s="14">
        <f t="shared" si="2"/>
        <v>10.9</v>
      </c>
      <c r="N32" s="14">
        <f t="shared" si="3"/>
        <v>10.9</v>
      </c>
      <c r="O32" s="47">
        <f t="shared" si="4"/>
        <v>10.9</v>
      </c>
    </row>
    <row r="33" spans="1:15" x14ac:dyDescent="0.2">
      <c r="A33" s="70" t="s">
        <v>71</v>
      </c>
      <c r="B33" s="11" t="s">
        <v>111</v>
      </c>
      <c r="C33" s="12" t="s">
        <v>3</v>
      </c>
      <c r="D33" s="11" t="s">
        <v>2</v>
      </c>
      <c r="E33" s="68" t="s">
        <v>113</v>
      </c>
      <c r="F33" s="10">
        <v>800</v>
      </c>
      <c r="G33" s="14">
        <f>G34</f>
        <v>10.9</v>
      </c>
      <c r="H33" s="14">
        <f t="shared" si="16"/>
        <v>10.9</v>
      </c>
      <c r="I33" s="13">
        <f t="shared" si="16"/>
        <v>10.9</v>
      </c>
      <c r="J33" s="14"/>
      <c r="K33" s="14"/>
      <c r="L33" s="13"/>
      <c r="M33" s="14">
        <f t="shared" si="2"/>
        <v>10.9</v>
      </c>
      <c r="N33" s="14">
        <f t="shared" si="3"/>
        <v>10.9</v>
      </c>
      <c r="O33" s="47">
        <f t="shared" si="4"/>
        <v>10.9</v>
      </c>
    </row>
    <row r="34" spans="1:15" ht="33.75" x14ac:dyDescent="0.2">
      <c r="A34" s="70" t="s">
        <v>112</v>
      </c>
      <c r="B34" s="11" t="s">
        <v>111</v>
      </c>
      <c r="C34" s="12" t="s">
        <v>3</v>
      </c>
      <c r="D34" s="11" t="s">
        <v>2</v>
      </c>
      <c r="E34" s="68" t="s">
        <v>113</v>
      </c>
      <c r="F34" s="10">
        <v>810</v>
      </c>
      <c r="G34" s="14">
        <v>10.9</v>
      </c>
      <c r="H34" s="14">
        <v>10.9</v>
      </c>
      <c r="I34" s="13">
        <v>10.9</v>
      </c>
      <c r="J34" s="14"/>
      <c r="K34" s="14"/>
      <c r="L34" s="13"/>
      <c r="M34" s="14">
        <f t="shared" si="2"/>
        <v>10.9</v>
      </c>
      <c r="N34" s="14">
        <f t="shared" si="3"/>
        <v>10.9</v>
      </c>
      <c r="O34" s="47">
        <f t="shared" si="4"/>
        <v>10.9</v>
      </c>
    </row>
    <row r="35" spans="1:15" ht="33.75" x14ac:dyDescent="0.2">
      <c r="A35" s="70" t="s">
        <v>364</v>
      </c>
      <c r="B35" s="11">
        <v>1</v>
      </c>
      <c r="C35" s="12">
        <v>0</v>
      </c>
      <c r="D35" s="11">
        <v>0</v>
      </c>
      <c r="E35" s="68">
        <v>82330</v>
      </c>
      <c r="F35" s="10"/>
      <c r="G35" s="14">
        <f t="shared" ref="G35:I36" si="17">G36</f>
        <v>278.3</v>
      </c>
      <c r="H35" s="14">
        <f t="shared" si="17"/>
        <v>268.7</v>
      </c>
      <c r="I35" s="13">
        <f t="shared" si="17"/>
        <v>286.3</v>
      </c>
      <c r="J35" s="14"/>
      <c r="K35" s="14"/>
      <c r="L35" s="13"/>
      <c r="M35" s="14">
        <f t="shared" si="2"/>
        <v>278.3</v>
      </c>
      <c r="N35" s="14">
        <f t="shared" si="3"/>
        <v>268.7</v>
      </c>
      <c r="O35" s="47">
        <f t="shared" si="4"/>
        <v>286.3</v>
      </c>
    </row>
    <row r="36" spans="1:15" x14ac:dyDescent="0.2">
      <c r="A36" s="70" t="s">
        <v>71</v>
      </c>
      <c r="B36" s="11">
        <v>1</v>
      </c>
      <c r="C36" s="12">
        <v>0</v>
      </c>
      <c r="D36" s="11">
        <v>0</v>
      </c>
      <c r="E36" s="68">
        <v>82330</v>
      </c>
      <c r="F36" s="10">
        <v>800</v>
      </c>
      <c r="G36" s="14">
        <f t="shared" si="17"/>
        <v>278.3</v>
      </c>
      <c r="H36" s="14">
        <f t="shared" si="17"/>
        <v>268.7</v>
      </c>
      <c r="I36" s="13">
        <f t="shared" si="17"/>
        <v>286.3</v>
      </c>
      <c r="J36" s="14"/>
      <c r="K36" s="14"/>
      <c r="L36" s="13"/>
      <c r="M36" s="14">
        <f t="shared" si="2"/>
        <v>278.3</v>
      </c>
      <c r="N36" s="14">
        <f t="shared" si="3"/>
        <v>268.7</v>
      </c>
      <c r="O36" s="47">
        <f t="shared" si="4"/>
        <v>286.3</v>
      </c>
    </row>
    <row r="37" spans="1:15" ht="33.75" x14ac:dyDescent="0.2">
      <c r="A37" s="70" t="s">
        <v>112</v>
      </c>
      <c r="B37" s="11">
        <v>1</v>
      </c>
      <c r="C37" s="12">
        <v>0</v>
      </c>
      <c r="D37" s="11">
        <v>0</v>
      </c>
      <c r="E37" s="68">
        <v>82330</v>
      </c>
      <c r="F37" s="10">
        <v>810</v>
      </c>
      <c r="G37" s="14">
        <v>278.3</v>
      </c>
      <c r="H37" s="14">
        <v>268.7</v>
      </c>
      <c r="I37" s="13">
        <v>286.3</v>
      </c>
      <c r="J37" s="14"/>
      <c r="K37" s="14"/>
      <c r="L37" s="13"/>
      <c r="M37" s="14">
        <f t="shared" si="2"/>
        <v>278.3</v>
      </c>
      <c r="N37" s="14">
        <f t="shared" si="3"/>
        <v>268.7</v>
      </c>
      <c r="O37" s="47">
        <f t="shared" si="4"/>
        <v>286.3</v>
      </c>
    </row>
    <row r="38" spans="1:15" x14ac:dyDescent="0.2">
      <c r="A38" s="70" t="s">
        <v>331</v>
      </c>
      <c r="B38" s="7">
        <v>1</v>
      </c>
      <c r="C38" s="8">
        <v>0</v>
      </c>
      <c r="D38" s="7">
        <v>0</v>
      </c>
      <c r="E38" s="9">
        <v>82340</v>
      </c>
      <c r="F38" s="10"/>
      <c r="G38" s="14">
        <f>G39</f>
        <v>41.2</v>
      </c>
      <c r="H38" s="14">
        <f t="shared" ref="H38:I39" si="18">H39</f>
        <v>41.2</v>
      </c>
      <c r="I38" s="13">
        <f t="shared" si="18"/>
        <v>41.2</v>
      </c>
      <c r="J38" s="14"/>
      <c r="K38" s="14"/>
      <c r="L38" s="13"/>
      <c r="M38" s="14">
        <f t="shared" si="2"/>
        <v>41.2</v>
      </c>
      <c r="N38" s="14">
        <f t="shared" si="3"/>
        <v>41.2</v>
      </c>
      <c r="O38" s="14">
        <f t="shared" si="4"/>
        <v>41.2</v>
      </c>
    </row>
    <row r="39" spans="1:15" ht="22.5" x14ac:dyDescent="0.2">
      <c r="A39" s="70" t="s">
        <v>14</v>
      </c>
      <c r="B39" s="7">
        <v>1</v>
      </c>
      <c r="C39" s="8">
        <v>0</v>
      </c>
      <c r="D39" s="7">
        <v>0</v>
      </c>
      <c r="E39" s="9">
        <v>82340</v>
      </c>
      <c r="F39" s="10">
        <v>200</v>
      </c>
      <c r="G39" s="14">
        <f>G40</f>
        <v>41.2</v>
      </c>
      <c r="H39" s="14">
        <f t="shared" si="18"/>
        <v>41.2</v>
      </c>
      <c r="I39" s="13">
        <f t="shared" si="18"/>
        <v>41.2</v>
      </c>
      <c r="J39" s="14"/>
      <c r="K39" s="14"/>
      <c r="L39" s="13"/>
      <c r="M39" s="14">
        <f t="shared" si="2"/>
        <v>41.2</v>
      </c>
      <c r="N39" s="14">
        <f t="shared" si="3"/>
        <v>41.2</v>
      </c>
      <c r="O39" s="14">
        <f t="shared" si="4"/>
        <v>41.2</v>
      </c>
    </row>
    <row r="40" spans="1:15" ht="22.5" x14ac:dyDescent="0.2">
      <c r="A40" s="70" t="s">
        <v>13</v>
      </c>
      <c r="B40" s="7">
        <v>1</v>
      </c>
      <c r="C40" s="8">
        <v>0</v>
      </c>
      <c r="D40" s="7">
        <v>0</v>
      </c>
      <c r="E40" s="9">
        <v>82340</v>
      </c>
      <c r="F40" s="10">
        <v>240</v>
      </c>
      <c r="G40" s="14">
        <v>41.2</v>
      </c>
      <c r="H40" s="14">
        <v>41.2</v>
      </c>
      <c r="I40" s="13">
        <v>41.2</v>
      </c>
      <c r="J40" s="14"/>
      <c r="K40" s="14"/>
      <c r="L40" s="13"/>
      <c r="M40" s="14">
        <f t="shared" si="2"/>
        <v>41.2</v>
      </c>
      <c r="N40" s="14">
        <f t="shared" si="3"/>
        <v>41.2</v>
      </c>
      <c r="O40" s="47">
        <f t="shared" si="4"/>
        <v>41.2</v>
      </c>
    </row>
    <row r="41" spans="1:15" ht="45" x14ac:dyDescent="0.2">
      <c r="A41" s="65" t="s">
        <v>421</v>
      </c>
      <c r="B41" s="11">
        <v>1</v>
      </c>
      <c r="C41" s="12">
        <v>0</v>
      </c>
      <c r="D41" s="11">
        <v>0</v>
      </c>
      <c r="E41" s="68" t="s">
        <v>422</v>
      </c>
      <c r="F41" s="10"/>
      <c r="G41" s="14"/>
      <c r="H41" s="14"/>
      <c r="I41" s="13"/>
      <c r="J41" s="14">
        <f>J42</f>
        <v>54.4</v>
      </c>
      <c r="K41" s="14"/>
      <c r="L41" s="13"/>
      <c r="M41" s="14">
        <f>G41+J41</f>
        <v>54.4</v>
      </c>
      <c r="N41" s="14">
        <f t="shared" si="3"/>
        <v>0</v>
      </c>
      <c r="O41" s="14">
        <f t="shared" si="4"/>
        <v>0</v>
      </c>
    </row>
    <row r="42" spans="1:15" ht="22.5" x14ac:dyDescent="0.2">
      <c r="A42" s="65" t="s">
        <v>14</v>
      </c>
      <c r="B42" s="11">
        <v>1</v>
      </c>
      <c r="C42" s="12">
        <v>0</v>
      </c>
      <c r="D42" s="11">
        <v>0</v>
      </c>
      <c r="E42" s="68" t="s">
        <v>422</v>
      </c>
      <c r="F42" s="10">
        <v>200</v>
      </c>
      <c r="G42" s="14"/>
      <c r="H42" s="14"/>
      <c r="I42" s="13"/>
      <c r="J42" s="14">
        <f>J43</f>
        <v>54.4</v>
      </c>
      <c r="K42" s="14"/>
      <c r="L42" s="13"/>
      <c r="M42" s="14">
        <f t="shared" ref="M42:M43" si="19">G42+J42</f>
        <v>54.4</v>
      </c>
      <c r="N42" s="14">
        <f t="shared" ref="N42:N43" si="20">H42+K42</f>
        <v>0</v>
      </c>
      <c r="O42" s="14">
        <f t="shared" ref="O42:O43" si="21">I42+L42</f>
        <v>0</v>
      </c>
    </row>
    <row r="43" spans="1:15" ht="22.5" x14ac:dyDescent="0.2">
      <c r="A43" s="65" t="s">
        <v>13</v>
      </c>
      <c r="B43" s="11">
        <v>1</v>
      </c>
      <c r="C43" s="12">
        <v>0</v>
      </c>
      <c r="D43" s="11">
        <v>0</v>
      </c>
      <c r="E43" s="68" t="s">
        <v>422</v>
      </c>
      <c r="F43" s="10">
        <v>240</v>
      </c>
      <c r="G43" s="14"/>
      <c r="H43" s="14"/>
      <c r="I43" s="13"/>
      <c r="J43" s="14">
        <v>54.4</v>
      </c>
      <c r="K43" s="14"/>
      <c r="L43" s="13"/>
      <c r="M43" s="14">
        <f t="shared" si="19"/>
        <v>54.4</v>
      </c>
      <c r="N43" s="14">
        <f t="shared" si="20"/>
        <v>0</v>
      </c>
      <c r="O43" s="14">
        <f t="shared" si="21"/>
        <v>0</v>
      </c>
    </row>
    <row r="44" spans="1:15" ht="33.75" x14ac:dyDescent="0.2">
      <c r="A44" s="45" t="s">
        <v>269</v>
      </c>
      <c r="B44" s="19" t="s">
        <v>160</v>
      </c>
      <c r="C44" s="20" t="s">
        <v>3</v>
      </c>
      <c r="D44" s="19" t="s">
        <v>2</v>
      </c>
      <c r="E44" s="21" t="s">
        <v>9</v>
      </c>
      <c r="F44" s="6" t="s">
        <v>7</v>
      </c>
      <c r="G44" s="27">
        <f>G45+G85+G95+G100+G111</f>
        <v>71640.600000000006</v>
      </c>
      <c r="H44" s="27">
        <f>H45+H85+H95+H100+H111</f>
        <v>181994.52000000002</v>
      </c>
      <c r="I44" s="24">
        <f>I45+I85+I95+I100+I111</f>
        <v>277830.04139000003</v>
      </c>
      <c r="J44" s="27">
        <f>J45+J85+J95+J111+J100</f>
        <v>41342.356779999995</v>
      </c>
      <c r="K44" s="27">
        <f t="shared" ref="K44:L44" si="22">K45+K85+K95+K111+K100</f>
        <v>54602.459610000005</v>
      </c>
      <c r="L44" s="24">
        <f t="shared" si="22"/>
        <v>92.070909999999998</v>
      </c>
      <c r="M44" s="27">
        <f t="shared" si="2"/>
        <v>112982.95678000001</v>
      </c>
      <c r="N44" s="27">
        <f t="shared" si="3"/>
        <v>236596.97961000004</v>
      </c>
      <c r="O44" s="46">
        <f t="shared" si="4"/>
        <v>277922.11230000004</v>
      </c>
    </row>
    <row r="45" spans="1:15" ht="33.75" x14ac:dyDescent="0.2">
      <c r="A45" s="48" t="s">
        <v>292</v>
      </c>
      <c r="B45" s="19" t="s">
        <v>160</v>
      </c>
      <c r="C45" s="20">
        <v>1</v>
      </c>
      <c r="D45" s="19" t="s">
        <v>2</v>
      </c>
      <c r="E45" s="21" t="s">
        <v>9</v>
      </c>
      <c r="F45" s="6"/>
      <c r="G45" s="27">
        <f>G49+G56+G66+G72+G75+G78+G46+G69</f>
        <v>67012.800000000003</v>
      </c>
      <c r="H45" s="27">
        <f>H49+H56+H66+H72+H75+H78+H46+H69</f>
        <v>66547.700000000012</v>
      </c>
      <c r="I45" s="24">
        <f>I49+I56+I66+I72+I75+I78+I46+I69</f>
        <v>74068.5</v>
      </c>
      <c r="J45" s="24">
        <f>J72+J63+J81</f>
        <v>41342.356779999995</v>
      </c>
      <c r="K45" s="24">
        <f>K72+K63+K81</f>
        <v>54602.459610000005</v>
      </c>
      <c r="L45" s="27">
        <f t="shared" ref="L45" si="23">L72+L63</f>
        <v>0</v>
      </c>
      <c r="M45" s="27">
        <f t="shared" si="2"/>
        <v>108355.15677999999</v>
      </c>
      <c r="N45" s="27">
        <f t="shared" si="3"/>
        <v>121150.15961000002</v>
      </c>
      <c r="O45" s="27">
        <f t="shared" si="4"/>
        <v>74068.5</v>
      </c>
    </row>
    <row r="46" spans="1:15" ht="45" x14ac:dyDescent="0.2">
      <c r="A46" s="70" t="s">
        <v>226</v>
      </c>
      <c r="B46" s="11" t="s">
        <v>160</v>
      </c>
      <c r="C46" s="12">
        <v>1</v>
      </c>
      <c r="D46" s="11" t="s">
        <v>2</v>
      </c>
      <c r="E46" s="68" t="s">
        <v>225</v>
      </c>
      <c r="F46" s="10" t="s">
        <v>7</v>
      </c>
      <c r="G46" s="14">
        <f t="shared" ref="G46:I47" si="24">G47</f>
        <v>7</v>
      </c>
      <c r="H46" s="14">
        <f t="shared" si="24"/>
        <v>7</v>
      </c>
      <c r="I46" s="13">
        <f t="shared" si="24"/>
        <v>7</v>
      </c>
      <c r="J46" s="14"/>
      <c r="K46" s="14"/>
      <c r="L46" s="13"/>
      <c r="M46" s="14">
        <f t="shared" si="2"/>
        <v>7</v>
      </c>
      <c r="N46" s="14">
        <f t="shared" si="3"/>
        <v>7</v>
      </c>
      <c r="O46" s="47">
        <f t="shared" si="4"/>
        <v>7</v>
      </c>
    </row>
    <row r="47" spans="1:15" ht="22.5" x14ac:dyDescent="0.2">
      <c r="A47" s="70" t="s">
        <v>14</v>
      </c>
      <c r="B47" s="11" t="s">
        <v>160</v>
      </c>
      <c r="C47" s="12">
        <v>1</v>
      </c>
      <c r="D47" s="11" t="s">
        <v>2</v>
      </c>
      <c r="E47" s="68" t="s">
        <v>225</v>
      </c>
      <c r="F47" s="10">
        <v>200</v>
      </c>
      <c r="G47" s="14">
        <f t="shared" si="24"/>
        <v>7</v>
      </c>
      <c r="H47" s="14">
        <f t="shared" si="24"/>
        <v>7</v>
      </c>
      <c r="I47" s="13">
        <f t="shared" si="24"/>
        <v>7</v>
      </c>
      <c r="J47" s="14"/>
      <c r="K47" s="14"/>
      <c r="L47" s="13"/>
      <c r="M47" s="14">
        <f t="shared" si="2"/>
        <v>7</v>
      </c>
      <c r="N47" s="14">
        <f t="shared" si="3"/>
        <v>7</v>
      </c>
      <c r="O47" s="47">
        <f t="shared" si="4"/>
        <v>7</v>
      </c>
    </row>
    <row r="48" spans="1:15" ht="22.5" x14ac:dyDescent="0.2">
      <c r="A48" s="70" t="s">
        <v>13</v>
      </c>
      <c r="B48" s="11" t="s">
        <v>160</v>
      </c>
      <c r="C48" s="12">
        <v>1</v>
      </c>
      <c r="D48" s="11" t="s">
        <v>2</v>
      </c>
      <c r="E48" s="68" t="s">
        <v>225</v>
      </c>
      <c r="F48" s="10">
        <v>240</v>
      </c>
      <c r="G48" s="14">
        <v>7</v>
      </c>
      <c r="H48" s="14">
        <v>7</v>
      </c>
      <c r="I48" s="13">
        <v>7</v>
      </c>
      <c r="J48" s="14"/>
      <c r="K48" s="14"/>
      <c r="L48" s="13"/>
      <c r="M48" s="14">
        <f t="shared" si="2"/>
        <v>7</v>
      </c>
      <c r="N48" s="14">
        <f t="shared" si="3"/>
        <v>7</v>
      </c>
      <c r="O48" s="47">
        <f t="shared" si="4"/>
        <v>7</v>
      </c>
    </row>
    <row r="49" spans="1:15" ht="22.5" x14ac:dyDescent="0.2">
      <c r="A49" s="70" t="s">
        <v>15</v>
      </c>
      <c r="B49" s="11" t="s">
        <v>160</v>
      </c>
      <c r="C49" s="12">
        <v>1</v>
      </c>
      <c r="D49" s="11" t="s">
        <v>2</v>
      </c>
      <c r="E49" s="68" t="s">
        <v>11</v>
      </c>
      <c r="F49" s="10" t="s">
        <v>7</v>
      </c>
      <c r="G49" s="14">
        <f>G50+G52+G54</f>
        <v>7885.2</v>
      </c>
      <c r="H49" s="14">
        <f>H50+H52+H54</f>
        <v>7958.2</v>
      </c>
      <c r="I49" s="13">
        <f>I50+I52+I54</f>
        <v>8253.9</v>
      </c>
      <c r="J49" s="14"/>
      <c r="K49" s="14"/>
      <c r="L49" s="13"/>
      <c r="M49" s="14">
        <f t="shared" si="2"/>
        <v>7885.2</v>
      </c>
      <c r="N49" s="14">
        <f t="shared" si="3"/>
        <v>7958.2</v>
      </c>
      <c r="O49" s="47">
        <f t="shared" si="4"/>
        <v>8253.9</v>
      </c>
    </row>
    <row r="50" spans="1:15" ht="45" x14ac:dyDescent="0.2">
      <c r="A50" s="70" t="s">
        <v>6</v>
      </c>
      <c r="B50" s="11" t="s">
        <v>160</v>
      </c>
      <c r="C50" s="12">
        <v>1</v>
      </c>
      <c r="D50" s="11" t="s">
        <v>2</v>
      </c>
      <c r="E50" s="68" t="s">
        <v>11</v>
      </c>
      <c r="F50" s="10">
        <v>100</v>
      </c>
      <c r="G50" s="13">
        <f>G51</f>
        <v>7681.5</v>
      </c>
      <c r="H50" s="13">
        <f t="shared" ref="H50:I50" si="25">H51</f>
        <v>7755</v>
      </c>
      <c r="I50" s="13">
        <f t="shared" si="25"/>
        <v>8050</v>
      </c>
      <c r="J50" s="13"/>
      <c r="K50" s="13"/>
      <c r="L50" s="13"/>
      <c r="M50" s="13">
        <f t="shared" si="2"/>
        <v>7681.5</v>
      </c>
      <c r="N50" s="13">
        <f t="shared" si="3"/>
        <v>7755</v>
      </c>
      <c r="O50" s="47">
        <f t="shared" si="4"/>
        <v>8050</v>
      </c>
    </row>
    <row r="51" spans="1:15" ht="22.5" x14ac:dyDescent="0.2">
      <c r="A51" s="70" t="s">
        <v>5</v>
      </c>
      <c r="B51" s="11" t="s">
        <v>160</v>
      </c>
      <c r="C51" s="12">
        <v>1</v>
      </c>
      <c r="D51" s="11" t="s">
        <v>2</v>
      </c>
      <c r="E51" s="68" t="s">
        <v>11</v>
      </c>
      <c r="F51" s="10">
        <v>120</v>
      </c>
      <c r="G51" s="13">
        <v>7681.5</v>
      </c>
      <c r="H51" s="13">
        <v>7755</v>
      </c>
      <c r="I51" s="13">
        <v>8050</v>
      </c>
      <c r="J51" s="13"/>
      <c r="K51" s="13"/>
      <c r="L51" s="13"/>
      <c r="M51" s="13">
        <f t="shared" si="2"/>
        <v>7681.5</v>
      </c>
      <c r="N51" s="13">
        <f t="shared" si="3"/>
        <v>7755</v>
      </c>
      <c r="O51" s="47">
        <f t="shared" si="4"/>
        <v>8050</v>
      </c>
    </row>
    <row r="52" spans="1:15" ht="22.5" x14ac:dyDescent="0.2">
      <c r="A52" s="70" t="s">
        <v>14</v>
      </c>
      <c r="B52" s="11" t="s">
        <v>160</v>
      </c>
      <c r="C52" s="12">
        <v>1</v>
      </c>
      <c r="D52" s="11" t="s">
        <v>2</v>
      </c>
      <c r="E52" s="68" t="s">
        <v>11</v>
      </c>
      <c r="F52" s="10">
        <v>200</v>
      </c>
      <c r="G52" s="13">
        <f>G53</f>
        <v>184.7</v>
      </c>
      <c r="H52" s="13">
        <f t="shared" ref="H52:I52" si="26">H53</f>
        <v>184.2</v>
      </c>
      <c r="I52" s="13">
        <f t="shared" si="26"/>
        <v>184.9</v>
      </c>
      <c r="J52" s="13"/>
      <c r="K52" s="13"/>
      <c r="L52" s="13"/>
      <c r="M52" s="13">
        <f t="shared" si="2"/>
        <v>184.7</v>
      </c>
      <c r="N52" s="13">
        <f t="shared" si="3"/>
        <v>184.2</v>
      </c>
      <c r="O52" s="47">
        <f t="shared" si="4"/>
        <v>184.9</v>
      </c>
    </row>
    <row r="53" spans="1:15" ht="22.5" x14ac:dyDescent="0.2">
      <c r="A53" s="70" t="s">
        <v>13</v>
      </c>
      <c r="B53" s="11" t="s">
        <v>160</v>
      </c>
      <c r="C53" s="12">
        <v>1</v>
      </c>
      <c r="D53" s="11" t="s">
        <v>2</v>
      </c>
      <c r="E53" s="68" t="s">
        <v>11</v>
      </c>
      <c r="F53" s="10">
        <v>240</v>
      </c>
      <c r="G53" s="13">
        <v>184.7</v>
      </c>
      <c r="H53" s="13">
        <v>184.2</v>
      </c>
      <c r="I53" s="13">
        <v>184.9</v>
      </c>
      <c r="J53" s="13"/>
      <c r="K53" s="13"/>
      <c r="L53" s="13"/>
      <c r="M53" s="13">
        <f t="shared" si="2"/>
        <v>184.7</v>
      </c>
      <c r="N53" s="13">
        <f t="shared" si="3"/>
        <v>184.2</v>
      </c>
      <c r="O53" s="47">
        <f t="shared" si="4"/>
        <v>184.9</v>
      </c>
    </row>
    <row r="54" spans="1:15" x14ac:dyDescent="0.2">
      <c r="A54" s="70" t="s">
        <v>71</v>
      </c>
      <c r="B54" s="11" t="s">
        <v>160</v>
      </c>
      <c r="C54" s="12">
        <v>1</v>
      </c>
      <c r="D54" s="11" t="s">
        <v>2</v>
      </c>
      <c r="E54" s="68" t="s">
        <v>11</v>
      </c>
      <c r="F54" s="10">
        <v>800</v>
      </c>
      <c r="G54" s="13">
        <f>G55</f>
        <v>19</v>
      </c>
      <c r="H54" s="13">
        <f t="shared" ref="H54:I54" si="27">H55</f>
        <v>19</v>
      </c>
      <c r="I54" s="13">
        <f t="shared" si="27"/>
        <v>19</v>
      </c>
      <c r="J54" s="13"/>
      <c r="K54" s="13"/>
      <c r="L54" s="13"/>
      <c r="M54" s="13">
        <f t="shared" si="2"/>
        <v>19</v>
      </c>
      <c r="N54" s="13">
        <f t="shared" si="3"/>
        <v>19</v>
      </c>
      <c r="O54" s="47">
        <f t="shared" si="4"/>
        <v>19</v>
      </c>
    </row>
    <row r="55" spans="1:15" x14ac:dyDescent="0.2">
      <c r="A55" s="70" t="s">
        <v>70</v>
      </c>
      <c r="B55" s="11" t="s">
        <v>160</v>
      </c>
      <c r="C55" s="12">
        <v>1</v>
      </c>
      <c r="D55" s="11" t="s">
        <v>2</v>
      </c>
      <c r="E55" s="68" t="s">
        <v>11</v>
      </c>
      <c r="F55" s="10">
        <v>850</v>
      </c>
      <c r="G55" s="13">
        <v>19</v>
      </c>
      <c r="H55" s="13">
        <v>19</v>
      </c>
      <c r="I55" s="13">
        <v>19</v>
      </c>
      <c r="J55" s="13"/>
      <c r="K55" s="13"/>
      <c r="L55" s="13"/>
      <c r="M55" s="13">
        <f t="shared" si="2"/>
        <v>19</v>
      </c>
      <c r="N55" s="13">
        <f t="shared" si="3"/>
        <v>19</v>
      </c>
      <c r="O55" s="47">
        <f t="shared" si="4"/>
        <v>19</v>
      </c>
    </row>
    <row r="56" spans="1:15" ht="22.5" x14ac:dyDescent="0.2">
      <c r="A56" s="70" t="s">
        <v>73</v>
      </c>
      <c r="B56" s="11" t="s">
        <v>160</v>
      </c>
      <c r="C56" s="12">
        <v>1</v>
      </c>
      <c r="D56" s="11" t="s">
        <v>2</v>
      </c>
      <c r="E56" s="68" t="s">
        <v>69</v>
      </c>
      <c r="F56" s="10" t="s">
        <v>7</v>
      </c>
      <c r="G56" s="14">
        <f>G57+G59+G61</f>
        <v>9794</v>
      </c>
      <c r="H56" s="14">
        <f>H57+H59+H61</f>
        <v>9882</v>
      </c>
      <c r="I56" s="13">
        <f>I57+I59+I61</f>
        <v>10237</v>
      </c>
      <c r="J56" s="14"/>
      <c r="K56" s="14"/>
      <c r="L56" s="13"/>
      <c r="M56" s="14">
        <f t="shared" si="2"/>
        <v>9794</v>
      </c>
      <c r="N56" s="14">
        <f t="shared" si="3"/>
        <v>9882</v>
      </c>
      <c r="O56" s="47">
        <f t="shared" si="4"/>
        <v>10237</v>
      </c>
    </row>
    <row r="57" spans="1:15" ht="45" x14ac:dyDescent="0.2">
      <c r="A57" s="70" t="s">
        <v>6</v>
      </c>
      <c r="B57" s="11" t="s">
        <v>160</v>
      </c>
      <c r="C57" s="12">
        <v>1</v>
      </c>
      <c r="D57" s="11" t="s">
        <v>2</v>
      </c>
      <c r="E57" s="68" t="s">
        <v>69</v>
      </c>
      <c r="F57" s="10">
        <v>100</v>
      </c>
      <c r="G57" s="14">
        <f>G58</f>
        <v>9042.7000000000007</v>
      </c>
      <c r="H57" s="14">
        <f>H58</f>
        <v>9130.66</v>
      </c>
      <c r="I57" s="13">
        <f>I58</f>
        <v>9486.5159999999996</v>
      </c>
      <c r="J57" s="14"/>
      <c r="K57" s="14"/>
      <c r="L57" s="13"/>
      <c r="M57" s="14">
        <f t="shared" si="2"/>
        <v>9042.7000000000007</v>
      </c>
      <c r="N57" s="14">
        <f t="shared" si="3"/>
        <v>9130.66</v>
      </c>
      <c r="O57" s="47">
        <f t="shared" si="4"/>
        <v>9486.5159999999996</v>
      </c>
    </row>
    <row r="58" spans="1:15" x14ac:dyDescent="0.2">
      <c r="A58" s="70" t="s">
        <v>72</v>
      </c>
      <c r="B58" s="11" t="s">
        <v>160</v>
      </c>
      <c r="C58" s="12">
        <v>1</v>
      </c>
      <c r="D58" s="11" t="s">
        <v>2</v>
      </c>
      <c r="E58" s="68" t="s">
        <v>69</v>
      </c>
      <c r="F58" s="10">
        <v>110</v>
      </c>
      <c r="G58" s="14">
        <v>9042.7000000000007</v>
      </c>
      <c r="H58" s="14">
        <v>9130.66</v>
      </c>
      <c r="I58" s="13">
        <v>9486.5159999999996</v>
      </c>
      <c r="J58" s="14"/>
      <c r="K58" s="14"/>
      <c r="L58" s="13"/>
      <c r="M58" s="14">
        <f t="shared" si="2"/>
        <v>9042.7000000000007</v>
      </c>
      <c r="N58" s="14">
        <f t="shared" si="3"/>
        <v>9130.66</v>
      </c>
      <c r="O58" s="47">
        <f t="shared" si="4"/>
        <v>9486.5159999999996</v>
      </c>
    </row>
    <row r="59" spans="1:15" ht="22.5" x14ac:dyDescent="0.2">
      <c r="A59" s="70" t="s">
        <v>14</v>
      </c>
      <c r="B59" s="11" t="s">
        <v>160</v>
      </c>
      <c r="C59" s="12">
        <v>1</v>
      </c>
      <c r="D59" s="11" t="s">
        <v>2</v>
      </c>
      <c r="E59" s="68" t="s">
        <v>69</v>
      </c>
      <c r="F59" s="10">
        <v>200</v>
      </c>
      <c r="G59" s="14">
        <f>G60</f>
        <v>671.3</v>
      </c>
      <c r="H59" s="14">
        <f>H60</f>
        <v>671.34</v>
      </c>
      <c r="I59" s="13">
        <f>I60</f>
        <v>670.48400000000004</v>
      </c>
      <c r="J59" s="14"/>
      <c r="K59" s="14"/>
      <c r="L59" s="13"/>
      <c r="M59" s="14">
        <f t="shared" si="2"/>
        <v>671.3</v>
      </c>
      <c r="N59" s="14">
        <f t="shared" si="3"/>
        <v>671.34</v>
      </c>
      <c r="O59" s="47">
        <f t="shared" si="4"/>
        <v>670.48400000000004</v>
      </c>
    </row>
    <row r="60" spans="1:15" ht="22.5" x14ac:dyDescent="0.2">
      <c r="A60" s="70" t="s">
        <v>13</v>
      </c>
      <c r="B60" s="11" t="s">
        <v>160</v>
      </c>
      <c r="C60" s="12">
        <v>1</v>
      </c>
      <c r="D60" s="11" t="s">
        <v>2</v>
      </c>
      <c r="E60" s="68" t="s">
        <v>69</v>
      </c>
      <c r="F60" s="10">
        <v>240</v>
      </c>
      <c r="G60" s="14">
        <v>671.3</v>
      </c>
      <c r="H60" s="14">
        <v>671.34</v>
      </c>
      <c r="I60" s="13">
        <v>670.48400000000004</v>
      </c>
      <c r="J60" s="14"/>
      <c r="K60" s="14"/>
      <c r="L60" s="13"/>
      <c r="M60" s="14">
        <f t="shared" si="2"/>
        <v>671.3</v>
      </c>
      <c r="N60" s="14">
        <f t="shared" si="3"/>
        <v>671.34</v>
      </c>
      <c r="O60" s="47">
        <f t="shared" si="4"/>
        <v>670.48400000000004</v>
      </c>
    </row>
    <row r="61" spans="1:15" x14ac:dyDescent="0.2">
      <c r="A61" s="70" t="s">
        <v>71</v>
      </c>
      <c r="B61" s="11" t="s">
        <v>160</v>
      </c>
      <c r="C61" s="12">
        <v>1</v>
      </c>
      <c r="D61" s="11" t="s">
        <v>2</v>
      </c>
      <c r="E61" s="68" t="s">
        <v>69</v>
      </c>
      <c r="F61" s="10">
        <v>800</v>
      </c>
      <c r="G61" s="14">
        <f>G62</f>
        <v>80</v>
      </c>
      <c r="H61" s="14">
        <f>H62</f>
        <v>80</v>
      </c>
      <c r="I61" s="13">
        <f>I62</f>
        <v>80</v>
      </c>
      <c r="J61" s="14"/>
      <c r="K61" s="14"/>
      <c r="L61" s="13"/>
      <c r="M61" s="14">
        <f t="shared" si="2"/>
        <v>80</v>
      </c>
      <c r="N61" s="14">
        <f t="shared" si="3"/>
        <v>80</v>
      </c>
      <c r="O61" s="47">
        <f t="shared" si="4"/>
        <v>80</v>
      </c>
    </row>
    <row r="62" spans="1:15" x14ac:dyDescent="0.2">
      <c r="A62" s="70" t="s">
        <v>70</v>
      </c>
      <c r="B62" s="11" t="s">
        <v>160</v>
      </c>
      <c r="C62" s="12">
        <v>1</v>
      </c>
      <c r="D62" s="11" t="s">
        <v>2</v>
      </c>
      <c r="E62" s="68" t="s">
        <v>69</v>
      </c>
      <c r="F62" s="10">
        <v>850</v>
      </c>
      <c r="G62" s="14">
        <v>80</v>
      </c>
      <c r="H62" s="14">
        <v>80</v>
      </c>
      <c r="I62" s="13">
        <v>80</v>
      </c>
      <c r="J62" s="14"/>
      <c r="K62" s="14"/>
      <c r="L62" s="13"/>
      <c r="M62" s="14">
        <f t="shared" si="2"/>
        <v>80</v>
      </c>
      <c r="N62" s="14">
        <f t="shared" si="3"/>
        <v>80</v>
      </c>
      <c r="O62" s="47">
        <f t="shared" si="4"/>
        <v>80</v>
      </c>
    </row>
    <row r="63" spans="1:15" ht="45" x14ac:dyDescent="0.2">
      <c r="A63" s="65" t="s">
        <v>376</v>
      </c>
      <c r="B63" s="11">
        <v>2</v>
      </c>
      <c r="C63" s="12">
        <v>1</v>
      </c>
      <c r="D63" s="11">
        <v>0</v>
      </c>
      <c r="E63" s="68">
        <v>80330</v>
      </c>
      <c r="F63" s="10"/>
      <c r="G63" s="14"/>
      <c r="H63" s="14"/>
      <c r="I63" s="13"/>
      <c r="J63" s="14">
        <f>J64</f>
        <v>1550</v>
      </c>
      <c r="K63" s="14">
        <v>0</v>
      </c>
      <c r="L63" s="13">
        <v>0</v>
      </c>
      <c r="M63" s="14">
        <f>J63</f>
        <v>1550</v>
      </c>
      <c r="N63" s="215">
        <f t="shared" ref="N63:O65" si="28">K63</f>
        <v>0</v>
      </c>
      <c r="O63" s="215">
        <f t="shared" si="28"/>
        <v>0</v>
      </c>
    </row>
    <row r="64" spans="1:15" ht="22.5" x14ac:dyDescent="0.2">
      <c r="A64" s="65" t="s">
        <v>14</v>
      </c>
      <c r="B64" s="11">
        <v>2</v>
      </c>
      <c r="C64" s="12">
        <v>1</v>
      </c>
      <c r="D64" s="11">
        <v>0</v>
      </c>
      <c r="E64" s="68">
        <v>80330</v>
      </c>
      <c r="F64" s="10">
        <v>200</v>
      </c>
      <c r="G64" s="14"/>
      <c r="H64" s="14"/>
      <c r="I64" s="13"/>
      <c r="J64" s="14">
        <f>J65</f>
        <v>1550</v>
      </c>
      <c r="K64" s="14">
        <v>0</v>
      </c>
      <c r="L64" s="13">
        <v>0</v>
      </c>
      <c r="M64" s="14">
        <f>J64</f>
        <v>1550</v>
      </c>
      <c r="N64" s="215">
        <f t="shared" si="28"/>
        <v>0</v>
      </c>
      <c r="O64" s="215">
        <f t="shared" si="28"/>
        <v>0</v>
      </c>
    </row>
    <row r="65" spans="1:15" ht="22.5" x14ac:dyDescent="0.2">
      <c r="A65" s="65" t="s">
        <v>13</v>
      </c>
      <c r="B65" s="11">
        <v>2</v>
      </c>
      <c r="C65" s="12">
        <v>1</v>
      </c>
      <c r="D65" s="11">
        <v>0</v>
      </c>
      <c r="E65" s="68">
        <v>80330</v>
      </c>
      <c r="F65" s="10">
        <v>240</v>
      </c>
      <c r="G65" s="14"/>
      <c r="H65" s="14"/>
      <c r="I65" s="13"/>
      <c r="J65" s="14">
        <v>1550</v>
      </c>
      <c r="K65" s="14">
        <v>0</v>
      </c>
      <c r="L65" s="13">
        <v>0</v>
      </c>
      <c r="M65" s="14">
        <f>J65</f>
        <v>1550</v>
      </c>
      <c r="N65" s="215">
        <f t="shared" si="28"/>
        <v>0</v>
      </c>
      <c r="O65" s="215">
        <f t="shared" si="28"/>
        <v>0</v>
      </c>
    </row>
    <row r="66" spans="1:15" x14ac:dyDescent="0.2">
      <c r="A66" s="70" t="s">
        <v>224</v>
      </c>
      <c r="B66" s="11" t="s">
        <v>160</v>
      </c>
      <c r="C66" s="12">
        <v>1</v>
      </c>
      <c r="D66" s="11" t="s">
        <v>2</v>
      </c>
      <c r="E66" s="68" t="s">
        <v>223</v>
      </c>
      <c r="F66" s="10" t="s">
        <v>7</v>
      </c>
      <c r="G66" s="14">
        <f t="shared" ref="G66:I66" si="29">G67</f>
        <v>10296</v>
      </c>
      <c r="H66" s="14">
        <f t="shared" si="29"/>
        <v>10708</v>
      </c>
      <c r="I66" s="13">
        <f t="shared" si="29"/>
        <v>11136</v>
      </c>
      <c r="J66" s="14"/>
      <c r="K66" s="14"/>
      <c r="L66" s="13"/>
      <c r="M66" s="14">
        <f t="shared" si="2"/>
        <v>10296</v>
      </c>
      <c r="N66" s="14">
        <f t="shared" si="3"/>
        <v>10708</v>
      </c>
      <c r="O66" s="47">
        <f t="shared" si="4"/>
        <v>11136</v>
      </c>
    </row>
    <row r="67" spans="1:15" ht="22.5" x14ac:dyDescent="0.2">
      <c r="A67" s="70" t="s">
        <v>14</v>
      </c>
      <c r="B67" s="11" t="s">
        <v>160</v>
      </c>
      <c r="C67" s="12">
        <v>1</v>
      </c>
      <c r="D67" s="11" t="s">
        <v>2</v>
      </c>
      <c r="E67" s="68" t="s">
        <v>223</v>
      </c>
      <c r="F67" s="10">
        <v>200</v>
      </c>
      <c r="G67" s="14">
        <f t="shared" ref="G67:I67" si="30">G68</f>
        <v>10296</v>
      </c>
      <c r="H67" s="14">
        <f t="shared" si="30"/>
        <v>10708</v>
      </c>
      <c r="I67" s="13">
        <f t="shared" si="30"/>
        <v>11136</v>
      </c>
      <c r="J67" s="14"/>
      <c r="K67" s="14"/>
      <c r="L67" s="13"/>
      <c r="M67" s="14">
        <f t="shared" si="2"/>
        <v>10296</v>
      </c>
      <c r="N67" s="14">
        <f t="shared" si="3"/>
        <v>10708</v>
      </c>
      <c r="O67" s="47">
        <f t="shared" si="4"/>
        <v>11136</v>
      </c>
    </row>
    <row r="68" spans="1:15" ht="22.5" x14ac:dyDescent="0.2">
      <c r="A68" s="70" t="s">
        <v>13</v>
      </c>
      <c r="B68" s="11" t="s">
        <v>160</v>
      </c>
      <c r="C68" s="12">
        <v>1</v>
      </c>
      <c r="D68" s="11" t="s">
        <v>2</v>
      </c>
      <c r="E68" s="68" t="s">
        <v>223</v>
      </c>
      <c r="F68" s="10">
        <v>240</v>
      </c>
      <c r="G68" s="14">
        <v>10296</v>
      </c>
      <c r="H68" s="14">
        <v>10708</v>
      </c>
      <c r="I68" s="13">
        <v>11136</v>
      </c>
      <c r="J68" s="14"/>
      <c r="K68" s="14"/>
      <c r="L68" s="13"/>
      <c r="M68" s="14">
        <f t="shared" si="2"/>
        <v>10296</v>
      </c>
      <c r="N68" s="14">
        <f t="shared" si="3"/>
        <v>10708</v>
      </c>
      <c r="O68" s="47">
        <f t="shared" si="4"/>
        <v>11136</v>
      </c>
    </row>
    <row r="69" spans="1:15" ht="33.75" x14ac:dyDescent="0.2">
      <c r="A69" s="80" t="s">
        <v>335</v>
      </c>
      <c r="B69" s="7">
        <v>2</v>
      </c>
      <c r="C69" s="8">
        <v>1</v>
      </c>
      <c r="D69" s="7">
        <v>0</v>
      </c>
      <c r="E69" s="9">
        <v>86640</v>
      </c>
      <c r="F69" s="10"/>
      <c r="G69" s="14">
        <f>G70</f>
        <v>5868.1</v>
      </c>
      <c r="H69" s="14">
        <f t="shared" ref="H69:I70" si="31">H70</f>
        <v>8830</v>
      </c>
      <c r="I69" s="13">
        <f t="shared" si="31"/>
        <v>15272.1</v>
      </c>
      <c r="J69" s="14"/>
      <c r="K69" s="14"/>
      <c r="L69" s="13"/>
      <c r="M69" s="14">
        <f t="shared" si="2"/>
        <v>5868.1</v>
      </c>
      <c r="N69" s="14">
        <f t="shared" si="3"/>
        <v>8830</v>
      </c>
      <c r="O69" s="47">
        <f t="shared" si="4"/>
        <v>15272.1</v>
      </c>
    </row>
    <row r="70" spans="1:15" ht="22.5" x14ac:dyDescent="0.2">
      <c r="A70" s="1" t="s">
        <v>14</v>
      </c>
      <c r="B70" s="7">
        <v>2</v>
      </c>
      <c r="C70" s="8">
        <v>1</v>
      </c>
      <c r="D70" s="7">
        <v>0</v>
      </c>
      <c r="E70" s="9">
        <v>86640</v>
      </c>
      <c r="F70" s="10">
        <v>200</v>
      </c>
      <c r="G70" s="14">
        <f>G71</f>
        <v>5868.1</v>
      </c>
      <c r="H70" s="14">
        <f t="shared" si="31"/>
        <v>8830</v>
      </c>
      <c r="I70" s="13">
        <f t="shared" si="31"/>
        <v>15272.1</v>
      </c>
      <c r="J70" s="14"/>
      <c r="K70" s="14"/>
      <c r="L70" s="13"/>
      <c r="M70" s="14">
        <f t="shared" si="2"/>
        <v>5868.1</v>
      </c>
      <c r="N70" s="14">
        <f t="shared" si="3"/>
        <v>8830</v>
      </c>
      <c r="O70" s="47">
        <f t="shared" si="4"/>
        <v>15272.1</v>
      </c>
    </row>
    <row r="71" spans="1:15" ht="22.5" x14ac:dyDescent="0.2">
      <c r="A71" s="1" t="s">
        <v>13</v>
      </c>
      <c r="B71" s="7">
        <v>2</v>
      </c>
      <c r="C71" s="8">
        <v>1</v>
      </c>
      <c r="D71" s="7">
        <v>0</v>
      </c>
      <c r="E71" s="9">
        <v>86640</v>
      </c>
      <c r="F71" s="10">
        <v>240</v>
      </c>
      <c r="G71" s="13">
        <v>5868.1</v>
      </c>
      <c r="H71" s="13">
        <v>8830</v>
      </c>
      <c r="I71" s="13">
        <v>15272.1</v>
      </c>
      <c r="J71" s="13"/>
      <c r="K71" s="13"/>
      <c r="L71" s="13"/>
      <c r="M71" s="13">
        <f t="shared" si="2"/>
        <v>5868.1</v>
      </c>
      <c r="N71" s="13">
        <f t="shared" si="3"/>
        <v>8830</v>
      </c>
      <c r="O71" s="47">
        <f t="shared" si="4"/>
        <v>15272.1</v>
      </c>
    </row>
    <row r="72" spans="1:15" x14ac:dyDescent="0.2">
      <c r="A72" s="70" t="s">
        <v>247</v>
      </c>
      <c r="B72" s="11" t="s">
        <v>160</v>
      </c>
      <c r="C72" s="12">
        <v>1</v>
      </c>
      <c r="D72" s="11" t="s">
        <v>2</v>
      </c>
      <c r="E72" s="68" t="s">
        <v>213</v>
      </c>
      <c r="F72" s="10" t="s">
        <v>7</v>
      </c>
      <c r="G72" s="14">
        <f>G73</f>
        <v>4000</v>
      </c>
      <c r="H72" s="14">
        <f t="shared" ref="H72:I72" si="32">H73</f>
        <v>0</v>
      </c>
      <c r="I72" s="13">
        <f t="shared" si="32"/>
        <v>0</v>
      </c>
      <c r="J72" s="14">
        <f>J73</f>
        <v>4838.0146800000002</v>
      </c>
      <c r="K72" s="14">
        <v>0</v>
      </c>
      <c r="L72" s="13">
        <v>0</v>
      </c>
      <c r="M72" s="14">
        <f t="shared" si="2"/>
        <v>8838.0146800000002</v>
      </c>
      <c r="N72" s="14">
        <f t="shared" si="3"/>
        <v>0</v>
      </c>
      <c r="O72" s="47">
        <f t="shared" si="4"/>
        <v>0</v>
      </c>
    </row>
    <row r="73" spans="1:15" x14ac:dyDescent="0.2">
      <c r="A73" s="70" t="s">
        <v>29</v>
      </c>
      <c r="B73" s="11" t="s">
        <v>160</v>
      </c>
      <c r="C73" s="12">
        <v>1</v>
      </c>
      <c r="D73" s="11" t="s">
        <v>2</v>
      </c>
      <c r="E73" s="68" t="s">
        <v>213</v>
      </c>
      <c r="F73" s="10">
        <v>500</v>
      </c>
      <c r="G73" s="14">
        <f t="shared" ref="G73:I73" si="33">G74</f>
        <v>4000</v>
      </c>
      <c r="H73" s="14">
        <f t="shared" si="33"/>
        <v>0</v>
      </c>
      <c r="I73" s="13">
        <f t="shared" si="33"/>
        <v>0</v>
      </c>
      <c r="J73" s="14">
        <f>J74</f>
        <v>4838.0146800000002</v>
      </c>
      <c r="K73" s="14">
        <v>0</v>
      </c>
      <c r="L73" s="13">
        <v>0</v>
      </c>
      <c r="M73" s="14">
        <f t="shared" si="2"/>
        <v>8838.0146800000002</v>
      </c>
      <c r="N73" s="14">
        <f t="shared" si="3"/>
        <v>0</v>
      </c>
      <c r="O73" s="47">
        <f t="shared" si="4"/>
        <v>0</v>
      </c>
    </row>
    <row r="74" spans="1:15" x14ac:dyDescent="0.2">
      <c r="A74" s="70" t="s">
        <v>28</v>
      </c>
      <c r="B74" s="11" t="s">
        <v>160</v>
      </c>
      <c r="C74" s="12">
        <v>1</v>
      </c>
      <c r="D74" s="11" t="s">
        <v>2</v>
      </c>
      <c r="E74" s="68" t="s">
        <v>213</v>
      </c>
      <c r="F74" s="10">
        <v>540</v>
      </c>
      <c r="G74" s="14">
        <v>4000</v>
      </c>
      <c r="H74" s="14">
        <v>0</v>
      </c>
      <c r="I74" s="13">
        <v>0</v>
      </c>
      <c r="J74" s="14">
        <f>1662.37468+2276.64+259+440+200</f>
        <v>4838.0146800000002</v>
      </c>
      <c r="K74" s="14">
        <v>0</v>
      </c>
      <c r="L74" s="13">
        <v>0</v>
      </c>
      <c r="M74" s="14">
        <f t="shared" si="2"/>
        <v>8838.0146800000002</v>
      </c>
      <c r="N74" s="14">
        <f t="shared" si="3"/>
        <v>0</v>
      </c>
      <c r="O74" s="47">
        <f t="shared" si="4"/>
        <v>0</v>
      </c>
    </row>
    <row r="75" spans="1:15" ht="67.5" x14ac:dyDescent="0.2">
      <c r="A75" s="1" t="s">
        <v>303</v>
      </c>
      <c r="B75" s="11" t="s">
        <v>160</v>
      </c>
      <c r="C75" s="12">
        <v>1</v>
      </c>
      <c r="D75" s="11" t="s">
        <v>2</v>
      </c>
      <c r="E75" s="68" t="s">
        <v>209</v>
      </c>
      <c r="F75" s="10"/>
      <c r="G75" s="13">
        <f>G76</f>
        <v>12286.6</v>
      </c>
      <c r="H75" s="13">
        <f t="shared" ref="H75:I76" si="34">H76</f>
        <v>12286.6</v>
      </c>
      <c r="I75" s="13">
        <f t="shared" si="34"/>
        <v>12286.6</v>
      </c>
      <c r="J75" s="13"/>
      <c r="K75" s="13"/>
      <c r="L75" s="13"/>
      <c r="M75" s="13">
        <f t="shared" si="2"/>
        <v>12286.6</v>
      </c>
      <c r="N75" s="13">
        <f t="shared" si="3"/>
        <v>12286.6</v>
      </c>
      <c r="O75" s="47">
        <f t="shared" si="4"/>
        <v>12286.6</v>
      </c>
    </row>
    <row r="76" spans="1:15" x14ac:dyDescent="0.2">
      <c r="A76" s="70" t="s">
        <v>29</v>
      </c>
      <c r="B76" s="11" t="s">
        <v>160</v>
      </c>
      <c r="C76" s="12">
        <v>1</v>
      </c>
      <c r="D76" s="11" t="s">
        <v>2</v>
      </c>
      <c r="E76" s="68" t="s">
        <v>209</v>
      </c>
      <c r="F76" s="10">
        <v>500</v>
      </c>
      <c r="G76" s="13">
        <f>G77</f>
        <v>12286.6</v>
      </c>
      <c r="H76" s="13">
        <f t="shared" si="34"/>
        <v>12286.6</v>
      </c>
      <c r="I76" s="13">
        <f t="shared" si="34"/>
        <v>12286.6</v>
      </c>
      <c r="J76" s="13"/>
      <c r="K76" s="13"/>
      <c r="L76" s="13"/>
      <c r="M76" s="13">
        <f t="shared" si="2"/>
        <v>12286.6</v>
      </c>
      <c r="N76" s="13">
        <f t="shared" si="3"/>
        <v>12286.6</v>
      </c>
      <c r="O76" s="47">
        <f t="shared" si="4"/>
        <v>12286.6</v>
      </c>
    </row>
    <row r="77" spans="1:15" x14ac:dyDescent="0.2">
      <c r="A77" s="70" t="s">
        <v>28</v>
      </c>
      <c r="B77" s="11" t="s">
        <v>160</v>
      </c>
      <c r="C77" s="12">
        <v>1</v>
      </c>
      <c r="D77" s="11" t="s">
        <v>2</v>
      </c>
      <c r="E77" s="68" t="s">
        <v>209</v>
      </c>
      <c r="F77" s="10">
        <v>540</v>
      </c>
      <c r="G77" s="13">
        <v>12286.6</v>
      </c>
      <c r="H77" s="13">
        <v>12286.6</v>
      </c>
      <c r="I77" s="13">
        <v>12286.6</v>
      </c>
      <c r="J77" s="13"/>
      <c r="K77" s="13"/>
      <c r="L77" s="13"/>
      <c r="M77" s="13">
        <f t="shared" si="2"/>
        <v>12286.6</v>
      </c>
      <c r="N77" s="13">
        <f t="shared" si="3"/>
        <v>12286.6</v>
      </c>
      <c r="O77" s="47">
        <f t="shared" si="4"/>
        <v>12286.6</v>
      </c>
    </row>
    <row r="78" spans="1:15" ht="45" x14ac:dyDescent="0.2">
      <c r="A78" s="70" t="s">
        <v>249</v>
      </c>
      <c r="B78" s="11" t="s">
        <v>160</v>
      </c>
      <c r="C78" s="12">
        <v>1</v>
      </c>
      <c r="D78" s="11" t="s">
        <v>2</v>
      </c>
      <c r="E78" s="68" t="s">
        <v>208</v>
      </c>
      <c r="F78" s="10" t="s">
        <v>7</v>
      </c>
      <c r="G78" s="14">
        <f t="shared" ref="G78:I78" si="35">G79</f>
        <v>16875.900000000001</v>
      </c>
      <c r="H78" s="14">
        <f t="shared" si="35"/>
        <v>16875.900000000001</v>
      </c>
      <c r="I78" s="13">
        <f t="shared" si="35"/>
        <v>16875.900000000001</v>
      </c>
      <c r="J78" s="14"/>
      <c r="K78" s="14"/>
      <c r="L78" s="13"/>
      <c r="M78" s="14">
        <f t="shared" si="2"/>
        <v>16875.900000000001</v>
      </c>
      <c r="N78" s="14">
        <f t="shared" si="3"/>
        <v>16875.900000000001</v>
      </c>
      <c r="O78" s="47">
        <f t="shared" si="4"/>
        <v>16875.900000000001</v>
      </c>
    </row>
    <row r="79" spans="1:15" x14ac:dyDescent="0.2">
      <c r="A79" s="70" t="s">
        <v>29</v>
      </c>
      <c r="B79" s="11" t="s">
        <v>160</v>
      </c>
      <c r="C79" s="12">
        <v>1</v>
      </c>
      <c r="D79" s="11" t="s">
        <v>2</v>
      </c>
      <c r="E79" s="68" t="s">
        <v>208</v>
      </c>
      <c r="F79" s="10">
        <v>500</v>
      </c>
      <c r="G79" s="14">
        <f t="shared" ref="G79:I79" si="36">G80</f>
        <v>16875.900000000001</v>
      </c>
      <c r="H79" s="14">
        <f t="shared" si="36"/>
        <v>16875.900000000001</v>
      </c>
      <c r="I79" s="13">
        <f t="shared" si="36"/>
        <v>16875.900000000001</v>
      </c>
      <c r="J79" s="14"/>
      <c r="K79" s="14"/>
      <c r="L79" s="13"/>
      <c r="M79" s="14">
        <f t="shared" si="2"/>
        <v>16875.900000000001</v>
      </c>
      <c r="N79" s="14">
        <f t="shared" si="3"/>
        <v>16875.900000000001</v>
      </c>
      <c r="O79" s="47">
        <f t="shared" si="4"/>
        <v>16875.900000000001</v>
      </c>
    </row>
    <row r="80" spans="1:15" x14ac:dyDescent="0.2">
      <c r="A80" s="70" t="s">
        <v>28</v>
      </c>
      <c r="B80" s="11" t="s">
        <v>160</v>
      </c>
      <c r="C80" s="12">
        <v>1</v>
      </c>
      <c r="D80" s="11" t="s">
        <v>2</v>
      </c>
      <c r="E80" s="68" t="s">
        <v>208</v>
      </c>
      <c r="F80" s="10">
        <v>540</v>
      </c>
      <c r="G80" s="13">
        <v>16875.900000000001</v>
      </c>
      <c r="H80" s="13">
        <v>16875.900000000001</v>
      </c>
      <c r="I80" s="13">
        <v>16875.900000000001</v>
      </c>
      <c r="J80" s="13"/>
      <c r="K80" s="13"/>
      <c r="L80" s="13"/>
      <c r="M80" s="13">
        <f t="shared" si="2"/>
        <v>16875.900000000001</v>
      </c>
      <c r="N80" s="13">
        <f t="shared" si="3"/>
        <v>16875.900000000001</v>
      </c>
      <c r="O80" s="47">
        <f t="shared" si="4"/>
        <v>16875.900000000001</v>
      </c>
    </row>
    <row r="81" spans="1:15" x14ac:dyDescent="0.2">
      <c r="A81" s="65" t="s">
        <v>388</v>
      </c>
      <c r="B81" s="11">
        <v>2</v>
      </c>
      <c r="C81" s="12">
        <v>1</v>
      </c>
      <c r="D81" s="11" t="s">
        <v>387</v>
      </c>
      <c r="E81" s="68">
        <v>0</v>
      </c>
      <c r="F81" s="10"/>
      <c r="G81" s="13"/>
      <c r="H81" s="13"/>
      <c r="I81" s="13"/>
      <c r="J81" s="14">
        <f t="shared" ref="J81:K83" si="37">J82</f>
        <v>34954.342099999994</v>
      </c>
      <c r="K81" s="14">
        <f t="shared" si="37"/>
        <v>54602.459610000005</v>
      </c>
      <c r="L81" s="13"/>
      <c r="M81" s="13">
        <f>G81+J81</f>
        <v>34954.342099999994</v>
      </c>
      <c r="N81" s="13">
        <f t="shared" si="3"/>
        <v>54602.459610000005</v>
      </c>
      <c r="O81" s="13">
        <f t="shared" si="4"/>
        <v>0</v>
      </c>
    </row>
    <row r="82" spans="1:15" ht="22.5" x14ac:dyDescent="0.2">
      <c r="A82" s="65" t="s">
        <v>389</v>
      </c>
      <c r="B82" s="11">
        <v>2</v>
      </c>
      <c r="C82" s="12">
        <v>1</v>
      </c>
      <c r="D82" s="11" t="s">
        <v>387</v>
      </c>
      <c r="E82" s="68">
        <v>52430</v>
      </c>
      <c r="F82" s="10"/>
      <c r="G82" s="13"/>
      <c r="H82" s="13"/>
      <c r="I82" s="13"/>
      <c r="J82" s="14">
        <f t="shared" si="37"/>
        <v>34954.342099999994</v>
      </c>
      <c r="K82" s="14">
        <f t="shared" si="37"/>
        <v>54602.459610000005</v>
      </c>
      <c r="L82" s="13"/>
      <c r="M82" s="13">
        <f t="shared" ref="M82:M84" si="38">G82+J82</f>
        <v>34954.342099999994</v>
      </c>
      <c r="N82" s="13">
        <f t="shared" ref="N82:N84" si="39">H82+K82</f>
        <v>54602.459610000005</v>
      </c>
      <c r="O82" s="13">
        <f t="shared" ref="O82:O84" si="40">I82+L82</f>
        <v>0</v>
      </c>
    </row>
    <row r="83" spans="1:15" ht="22.5" x14ac:dyDescent="0.2">
      <c r="A83" s="65" t="s">
        <v>99</v>
      </c>
      <c r="B83" s="11">
        <v>2</v>
      </c>
      <c r="C83" s="12">
        <v>1</v>
      </c>
      <c r="D83" s="11" t="s">
        <v>387</v>
      </c>
      <c r="E83" s="68">
        <v>52430</v>
      </c>
      <c r="F83" s="10">
        <v>400</v>
      </c>
      <c r="G83" s="13"/>
      <c r="H83" s="13"/>
      <c r="I83" s="13"/>
      <c r="J83" s="14">
        <f t="shared" si="37"/>
        <v>34954.342099999994</v>
      </c>
      <c r="K83" s="14">
        <f t="shared" si="37"/>
        <v>54602.459610000005</v>
      </c>
      <c r="L83" s="13"/>
      <c r="M83" s="13">
        <f t="shared" si="38"/>
        <v>34954.342099999994</v>
      </c>
      <c r="N83" s="13">
        <f t="shared" si="39"/>
        <v>54602.459610000005</v>
      </c>
      <c r="O83" s="13">
        <f t="shared" si="40"/>
        <v>0</v>
      </c>
    </row>
    <row r="84" spans="1:15" x14ac:dyDescent="0.2">
      <c r="A84" s="65" t="s">
        <v>98</v>
      </c>
      <c r="B84" s="11">
        <v>2</v>
      </c>
      <c r="C84" s="12">
        <v>1</v>
      </c>
      <c r="D84" s="11" t="s">
        <v>387</v>
      </c>
      <c r="E84" s="68">
        <v>52430</v>
      </c>
      <c r="F84" s="10">
        <v>410</v>
      </c>
      <c r="G84" s="13"/>
      <c r="H84" s="13"/>
      <c r="I84" s="13"/>
      <c r="J84" s="14">
        <f>34919.38776+34.95434</f>
        <v>34954.342099999994</v>
      </c>
      <c r="K84" s="14">
        <f>54547.85715+54.60246</f>
        <v>54602.459610000005</v>
      </c>
      <c r="L84" s="13"/>
      <c r="M84" s="13">
        <f t="shared" si="38"/>
        <v>34954.342099999994</v>
      </c>
      <c r="N84" s="13">
        <f t="shared" si="39"/>
        <v>54602.459610000005</v>
      </c>
      <c r="O84" s="13">
        <f t="shared" si="40"/>
        <v>0</v>
      </c>
    </row>
    <row r="85" spans="1:15" x14ac:dyDescent="0.2">
      <c r="A85" s="45" t="s">
        <v>307</v>
      </c>
      <c r="B85" s="11" t="s">
        <v>160</v>
      </c>
      <c r="C85" s="12">
        <v>2</v>
      </c>
      <c r="D85" s="11" t="s">
        <v>2</v>
      </c>
      <c r="E85" s="21" t="s">
        <v>9</v>
      </c>
      <c r="F85" s="6"/>
      <c r="G85" s="27">
        <f>G92+G86+G89</f>
        <v>4027.8</v>
      </c>
      <c r="H85" s="27">
        <f t="shared" ref="H85:I85" si="41">H92+H86+H89</f>
        <v>3027.8</v>
      </c>
      <c r="I85" s="24">
        <f t="shared" si="41"/>
        <v>3027.8</v>
      </c>
      <c r="J85" s="27"/>
      <c r="K85" s="27"/>
      <c r="L85" s="24"/>
      <c r="M85" s="27">
        <f t="shared" si="2"/>
        <v>4027.8</v>
      </c>
      <c r="N85" s="27">
        <f t="shared" si="3"/>
        <v>3027.8</v>
      </c>
      <c r="O85" s="27">
        <f t="shared" si="4"/>
        <v>3027.8</v>
      </c>
    </row>
    <row r="86" spans="1:15" ht="22.5" x14ac:dyDescent="0.2">
      <c r="A86" s="1" t="s">
        <v>211</v>
      </c>
      <c r="B86" s="7" t="s">
        <v>160</v>
      </c>
      <c r="C86" s="8">
        <v>2</v>
      </c>
      <c r="D86" s="7" t="s">
        <v>2</v>
      </c>
      <c r="E86" s="9" t="s">
        <v>210</v>
      </c>
      <c r="F86" s="10" t="s">
        <v>7</v>
      </c>
      <c r="G86" s="13">
        <f>G87</f>
        <v>80</v>
      </c>
      <c r="H86" s="13">
        <f t="shared" ref="H86:I87" si="42">H87</f>
        <v>80</v>
      </c>
      <c r="I86" s="13">
        <f t="shared" si="42"/>
        <v>80</v>
      </c>
      <c r="J86" s="13"/>
      <c r="K86" s="13"/>
      <c r="L86" s="13"/>
      <c r="M86" s="13">
        <f t="shared" si="2"/>
        <v>80</v>
      </c>
      <c r="N86" s="13">
        <f t="shared" si="3"/>
        <v>80</v>
      </c>
      <c r="O86" s="47">
        <f t="shared" si="4"/>
        <v>80</v>
      </c>
    </row>
    <row r="87" spans="1:15" ht="22.5" x14ac:dyDescent="0.2">
      <c r="A87" s="1" t="s">
        <v>14</v>
      </c>
      <c r="B87" s="7" t="s">
        <v>160</v>
      </c>
      <c r="C87" s="8">
        <v>2</v>
      </c>
      <c r="D87" s="7" t="s">
        <v>2</v>
      </c>
      <c r="E87" s="9" t="s">
        <v>210</v>
      </c>
      <c r="F87" s="10">
        <v>200</v>
      </c>
      <c r="G87" s="13">
        <f>G88</f>
        <v>80</v>
      </c>
      <c r="H87" s="13">
        <f t="shared" si="42"/>
        <v>80</v>
      </c>
      <c r="I87" s="13">
        <f t="shared" si="42"/>
        <v>80</v>
      </c>
      <c r="J87" s="13"/>
      <c r="K87" s="13"/>
      <c r="L87" s="13"/>
      <c r="M87" s="13">
        <f t="shared" si="2"/>
        <v>80</v>
      </c>
      <c r="N87" s="13">
        <f t="shared" si="3"/>
        <v>80</v>
      </c>
      <c r="O87" s="47">
        <f t="shared" si="4"/>
        <v>80</v>
      </c>
    </row>
    <row r="88" spans="1:15" ht="22.5" x14ac:dyDescent="0.2">
      <c r="A88" s="1" t="s">
        <v>13</v>
      </c>
      <c r="B88" s="7" t="s">
        <v>160</v>
      </c>
      <c r="C88" s="8">
        <v>2</v>
      </c>
      <c r="D88" s="7" t="s">
        <v>2</v>
      </c>
      <c r="E88" s="9" t="s">
        <v>210</v>
      </c>
      <c r="F88" s="10">
        <v>240</v>
      </c>
      <c r="G88" s="13">
        <v>80</v>
      </c>
      <c r="H88" s="13">
        <v>80</v>
      </c>
      <c r="I88" s="13">
        <v>80</v>
      </c>
      <c r="J88" s="13"/>
      <c r="K88" s="13"/>
      <c r="L88" s="13"/>
      <c r="M88" s="13">
        <f t="shared" ref="M88:M160" si="43">G88+J88</f>
        <v>80</v>
      </c>
      <c r="N88" s="13">
        <f t="shared" ref="N88:N160" si="44">H88+K88</f>
        <v>80</v>
      </c>
      <c r="O88" s="47">
        <f t="shared" ref="O88:O160" si="45">I88+L88</f>
        <v>80</v>
      </c>
    </row>
    <row r="89" spans="1:15" ht="22.5" x14ac:dyDescent="0.2">
      <c r="A89" s="70" t="s">
        <v>365</v>
      </c>
      <c r="B89" s="7" t="s">
        <v>160</v>
      </c>
      <c r="C89" s="8">
        <v>2</v>
      </c>
      <c r="D89" s="7" t="s">
        <v>2</v>
      </c>
      <c r="E89" s="68">
        <v>81640</v>
      </c>
      <c r="F89" s="10"/>
      <c r="G89" s="13">
        <f>G90</f>
        <v>1000</v>
      </c>
      <c r="H89" s="13">
        <v>0</v>
      </c>
      <c r="I89" s="13">
        <v>0</v>
      </c>
      <c r="J89" s="13"/>
      <c r="K89" s="13"/>
      <c r="L89" s="13"/>
      <c r="M89" s="13">
        <f t="shared" si="43"/>
        <v>1000</v>
      </c>
      <c r="N89" s="13">
        <f t="shared" si="44"/>
        <v>0</v>
      </c>
      <c r="O89" s="47">
        <f t="shared" si="45"/>
        <v>0</v>
      </c>
    </row>
    <row r="90" spans="1:15" ht="22.5" x14ac:dyDescent="0.2">
      <c r="A90" s="1" t="s">
        <v>14</v>
      </c>
      <c r="B90" s="7" t="s">
        <v>160</v>
      </c>
      <c r="C90" s="8">
        <v>2</v>
      </c>
      <c r="D90" s="7" t="s">
        <v>2</v>
      </c>
      <c r="E90" s="68">
        <v>81640</v>
      </c>
      <c r="F90" s="10">
        <v>200</v>
      </c>
      <c r="G90" s="13">
        <f>G91</f>
        <v>1000</v>
      </c>
      <c r="H90" s="13">
        <v>0</v>
      </c>
      <c r="I90" s="13">
        <v>0</v>
      </c>
      <c r="J90" s="13"/>
      <c r="K90" s="13"/>
      <c r="L90" s="13"/>
      <c r="M90" s="13">
        <f t="shared" si="43"/>
        <v>1000</v>
      </c>
      <c r="N90" s="13">
        <f t="shared" si="44"/>
        <v>0</v>
      </c>
      <c r="O90" s="47">
        <f t="shared" si="45"/>
        <v>0</v>
      </c>
    </row>
    <row r="91" spans="1:15" ht="22.5" x14ac:dyDescent="0.2">
      <c r="A91" s="1" t="s">
        <v>13</v>
      </c>
      <c r="B91" s="7" t="s">
        <v>160</v>
      </c>
      <c r="C91" s="8">
        <v>2</v>
      </c>
      <c r="D91" s="7" t="s">
        <v>2</v>
      </c>
      <c r="E91" s="68">
        <v>81640</v>
      </c>
      <c r="F91" s="10">
        <v>240</v>
      </c>
      <c r="G91" s="13">
        <v>1000</v>
      </c>
      <c r="H91" s="13">
        <v>0</v>
      </c>
      <c r="I91" s="13">
        <v>0</v>
      </c>
      <c r="J91" s="13"/>
      <c r="K91" s="13"/>
      <c r="L91" s="13"/>
      <c r="M91" s="13">
        <f t="shared" si="43"/>
        <v>1000</v>
      </c>
      <c r="N91" s="13">
        <f t="shared" si="44"/>
        <v>0</v>
      </c>
      <c r="O91" s="47">
        <f t="shared" si="45"/>
        <v>0</v>
      </c>
    </row>
    <row r="92" spans="1:15" ht="27" customHeight="1" x14ac:dyDescent="0.2">
      <c r="A92" s="88" t="s">
        <v>336</v>
      </c>
      <c r="B92" s="11">
        <v>2</v>
      </c>
      <c r="C92" s="12">
        <v>2</v>
      </c>
      <c r="D92" s="11">
        <v>0</v>
      </c>
      <c r="E92" s="68">
        <v>88470</v>
      </c>
      <c r="F92" s="10"/>
      <c r="G92" s="14">
        <f t="shared" ref="G92:I92" si="46">G93</f>
        <v>2947.8</v>
      </c>
      <c r="H92" s="14">
        <f t="shared" si="46"/>
        <v>2947.8</v>
      </c>
      <c r="I92" s="13">
        <f t="shared" si="46"/>
        <v>2947.8</v>
      </c>
      <c r="J92" s="14"/>
      <c r="K92" s="14"/>
      <c r="L92" s="13"/>
      <c r="M92" s="14">
        <f t="shared" si="43"/>
        <v>2947.8</v>
      </c>
      <c r="N92" s="14">
        <f t="shared" si="44"/>
        <v>2947.8</v>
      </c>
      <c r="O92" s="47">
        <f t="shared" si="45"/>
        <v>2947.8</v>
      </c>
    </row>
    <row r="93" spans="1:15" x14ac:dyDescent="0.2">
      <c r="A93" s="70" t="s">
        <v>29</v>
      </c>
      <c r="B93" s="11">
        <v>2</v>
      </c>
      <c r="C93" s="12">
        <v>2</v>
      </c>
      <c r="D93" s="11">
        <v>0</v>
      </c>
      <c r="E93" s="68">
        <v>88470</v>
      </c>
      <c r="F93" s="10">
        <v>500</v>
      </c>
      <c r="G93" s="14">
        <f t="shared" ref="G93:I93" si="47">G94</f>
        <v>2947.8</v>
      </c>
      <c r="H93" s="14">
        <f t="shared" si="47"/>
        <v>2947.8</v>
      </c>
      <c r="I93" s="13">
        <f t="shared" si="47"/>
        <v>2947.8</v>
      </c>
      <c r="J93" s="14"/>
      <c r="K93" s="14"/>
      <c r="L93" s="13"/>
      <c r="M93" s="14">
        <f t="shared" si="43"/>
        <v>2947.8</v>
      </c>
      <c r="N93" s="14">
        <f t="shared" si="44"/>
        <v>2947.8</v>
      </c>
      <c r="O93" s="47">
        <f t="shared" si="45"/>
        <v>2947.8</v>
      </c>
    </row>
    <row r="94" spans="1:15" x14ac:dyDescent="0.2">
      <c r="A94" s="70" t="s">
        <v>28</v>
      </c>
      <c r="B94" s="11">
        <v>2</v>
      </c>
      <c r="C94" s="12">
        <v>2</v>
      </c>
      <c r="D94" s="11">
        <v>0</v>
      </c>
      <c r="E94" s="68">
        <v>88470</v>
      </c>
      <c r="F94" s="10">
        <v>540</v>
      </c>
      <c r="G94" s="13">
        <v>2947.8</v>
      </c>
      <c r="H94" s="13">
        <v>2947.8</v>
      </c>
      <c r="I94" s="13">
        <v>2947.8</v>
      </c>
      <c r="J94" s="13"/>
      <c r="K94" s="13"/>
      <c r="L94" s="13"/>
      <c r="M94" s="13">
        <f t="shared" si="43"/>
        <v>2947.8</v>
      </c>
      <c r="N94" s="13">
        <f t="shared" si="44"/>
        <v>2947.8</v>
      </c>
      <c r="O94" s="47">
        <f t="shared" si="45"/>
        <v>2947.8</v>
      </c>
    </row>
    <row r="95" spans="1:15" x14ac:dyDescent="0.2">
      <c r="A95" s="45" t="s">
        <v>280</v>
      </c>
      <c r="B95" s="11" t="s">
        <v>160</v>
      </c>
      <c r="C95" s="12">
        <v>3</v>
      </c>
      <c r="D95" s="11" t="s">
        <v>2</v>
      </c>
      <c r="E95" s="21" t="s">
        <v>9</v>
      </c>
      <c r="F95" s="6"/>
      <c r="G95" s="27">
        <f>G96</f>
        <v>0</v>
      </c>
      <c r="H95" s="27">
        <f t="shared" ref="H95:I95" si="48">H96</f>
        <v>111819.02</v>
      </c>
      <c r="I95" s="24">
        <f t="shared" si="48"/>
        <v>108154.9</v>
      </c>
      <c r="J95" s="27"/>
      <c r="K95" s="27"/>
      <c r="L95" s="24"/>
      <c r="M95" s="27">
        <f t="shared" si="43"/>
        <v>0</v>
      </c>
      <c r="N95" s="27">
        <f t="shared" si="44"/>
        <v>111819.02</v>
      </c>
      <c r="O95" s="27">
        <f t="shared" si="45"/>
        <v>108154.9</v>
      </c>
    </row>
    <row r="96" spans="1:15" x14ac:dyDescent="0.2">
      <c r="A96" s="80" t="s">
        <v>265</v>
      </c>
      <c r="B96" s="7">
        <v>2</v>
      </c>
      <c r="C96" s="8">
        <v>3</v>
      </c>
      <c r="D96" s="7" t="s">
        <v>342</v>
      </c>
      <c r="E96" s="9">
        <v>0</v>
      </c>
      <c r="F96" s="6"/>
      <c r="G96" s="13">
        <f>G97</f>
        <v>0</v>
      </c>
      <c r="H96" s="13">
        <f t="shared" ref="H96:I96" si="49">H97</f>
        <v>111819.02</v>
      </c>
      <c r="I96" s="13">
        <f t="shared" si="49"/>
        <v>108154.9</v>
      </c>
      <c r="J96" s="13"/>
      <c r="K96" s="13"/>
      <c r="L96" s="13"/>
      <c r="M96" s="13">
        <f t="shared" si="43"/>
        <v>0</v>
      </c>
      <c r="N96" s="13">
        <f t="shared" si="44"/>
        <v>111819.02</v>
      </c>
      <c r="O96" s="13">
        <f t="shared" si="45"/>
        <v>108154.9</v>
      </c>
    </row>
    <row r="97" spans="1:15" ht="33.75" x14ac:dyDescent="0.2">
      <c r="A97" s="80" t="s">
        <v>341</v>
      </c>
      <c r="B97" s="7">
        <v>2</v>
      </c>
      <c r="C97" s="8">
        <v>3</v>
      </c>
      <c r="D97" s="7" t="s">
        <v>342</v>
      </c>
      <c r="E97" s="9">
        <v>52300</v>
      </c>
      <c r="F97" s="10"/>
      <c r="G97" s="13">
        <f>G98</f>
        <v>0</v>
      </c>
      <c r="H97" s="13">
        <f t="shared" ref="H97:I98" si="50">H98</f>
        <v>111819.02</v>
      </c>
      <c r="I97" s="13">
        <f t="shared" si="50"/>
        <v>108154.9</v>
      </c>
      <c r="J97" s="13"/>
      <c r="K97" s="13"/>
      <c r="L97" s="13"/>
      <c r="M97" s="13">
        <f t="shared" si="43"/>
        <v>0</v>
      </c>
      <c r="N97" s="13">
        <f t="shared" si="44"/>
        <v>111819.02</v>
      </c>
      <c r="O97" s="47">
        <f t="shared" si="45"/>
        <v>108154.9</v>
      </c>
    </row>
    <row r="98" spans="1:15" ht="22.5" x14ac:dyDescent="0.2">
      <c r="A98" s="1" t="s">
        <v>99</v>
      </c>
      <c r="B98" s="7">
        <v>2</v>
      </c>
      <c r="C98" s="8">
        <v>3</v>
      </c>
      <c r="D98" s="7" t="s">
        <v>342</v>
      </c>
      <c r="E98" s="9">
        <v>52300</v>
      </c>
      <c r="F98" s="10">
        <v>400</v>
      </c>
      <c r="G98" s="13">
        <f>G99</f>
        <v>0</v>
      </c>
      <c r="H98" s="13">
        <f t="shared" si="50"/>
        <v>111819.02</v>
      </c>
      <c r="I98" s="13">
        <f t="shared" si="50"/>
        <v>108154.9</v>
      </c>
      <c r="J98" s="13"/>
      <c r="K98" s="13"/>
      <c r="L98" s="13"/>
      <c r="M98" s="13">
        <f t="shared" si="43"/>
        <v>0</v>
      </c>
      <c r="N98" s="13">
        <f t="shared" si="44"/>
        <v>111819.02</v>
      </c>
      <c r="O98" s="47">
        <f t="shared" si="45"/>
        <v>108154.9</v>
      </c>
    </row>
    <row r="99" spans="1:15" x14ac:dyDescent="0.2">
      <c r="A99" s="1" t="s">
        <v>98</v>
      </c>
      <c r="B99" s="7">
        <v>2</v>
      </c>
      <c r="C99" s="8">
        <v>3</v>
      </c>
      <c r="D99" s="7" t="s">
        <v>342</v>
      </c>
      <c r="E99" s="9">
        <v>52300</v>
      </c>
      <c r="F99" s="10">
        <v>410</v>
      </c>
      <c r="G99" s="13">
        <v>0</v>
      </c>
      <c r="H99" s="13">
        <v>111819.02</v>
      </c>
      <c r="I99" s="13">
        <v>108154.9</v>
      </c>
      <c r="J99" s="13"/>
      <c r="K99" s="13"/>
      <c r="L99" s="13"/>
      <c r="M99" s="13">
        <f t="shared" si="43"/>
        <v>0</v>
      </c>
      <c r="N99" s="13">
        <f t="shared" si="44"/>
        <v>111819.02</v>
      </c>
      <c r="O99" s="47">
        <f t="shared" si="45"/>
        <v>108154.9</v>
      </c>
    </row>
    <row r="100" spans="1:15" x14ac:dyDescent="0.2">
      <c r="A100" s="45" t="s">
        <v>308</v>
      </c>
      <c r="B100" s="11" t="s">
        <v>160</v>
      </c>
      <c r="C100" s="12">
        <v>4</v>
      </c>
      <c r="D100" s="11" t="s">
        <v>2</v>
      </c>
      <c r="E100" s="21" t="s">
        <v>9</v>
      </c>
      <c r="F100" s="6"/>
      <c r="G100" s="27">
        <f>G101</f>
        <v>0</v>
      </c>
      <c r="H100" s="27">
        <f t="shared" ref="H100:I100" si="51">H101</f>
        <v>0</v>
      </c>
      <c r="I100" s="24">
        <f t="shared" si="51"/>
        <v>91978.841389999987</v>
      </c>
      <c r="J100" s="27">
        <f>J108</f>
        <v>0</v>
      </c>
      <c r="K100" s="27">
        <f t="shared" ref="K100:L100" si="52">K108</f>
        <v>0</v>
      </c>
      <c r="L100" s="27">
        <f t="shared" si="52"/>
        <v>92.070909999999998</v>
      </c>
      <c r="M100" s="27">
        <f t="shared" si="43"/>
        <v>0</v>
      </c>
      <c r="N100" s="27">
        <f t="shared" si="44"/>
        <v>0</v>
      </c>
      <c r="O100" s="46">
        <f t="shared" si="45"/>
        <v>92070.912299999982</v>
      </c>
    </row>
    <row r="101" spans="1:15" ht="22.5" x14ac:dyDescent="0.2">
      <c r="A101" s="1" t="s">
        <v>296</v>
      </c>
      <c r="B101" s="7">
        <v>2</v>
      </c>
      <c r="C101" s="8">
        <v>4</v>
      </c>
      <c r="D101" s="7" t="s">
        <v>293</v>
      </c>
      <c r="E101" s="9">
        <v>0</v>
      </c>
      <c r="F101" s="10"/>
      <c r="G101" s="13">
        <f t="shared" ref="G101:I101" si="53">G102+G105</f>
        <v>0</v>
      </c>
      <c r="H101" s="13">
        <f t="shared" si="53"/>
        <v>0</v>
      </c>
      <c r="I101" s="13">
        <f t="shared" si="53"/>
        <v>91978.841389999987</v>
      </c>
      <c r="J101" s="13"/>
      <c r="K101" s="13"/>
      <c r="L101" s="13"/>
      <c r="M101" s="13">
        <f t="shared" si="43"/>
        <v>0</v>
      </c>
      <c r="N101" s="13">
        <f t="shared" si="44"/>
        <v>0</v>
      </c>
      <c r="O101" s="47">
        <f t="shared" si="45"/>
        <v>91978.841389999987</v>
      </c>
    </row>
    <row r="102" spans="1:15" ht="56.25" x14ac:dyDescent="0.2">
      <c r="A102" s="1" t="s">
        <v>294</v>
      </c>
      <c r="B102" s="7">
        <v>2</v>
      </c>
      <c r="C102" s="8">
        <v>4</v>
      </c>
      <c r="D102" s="7" t="s">
        <v>293</v>
      </c>
      <c r="E102" s="9">
        <v>67483</v>
      </c>
      <c r="F102" s="10"/>
      <c r="G102" s="13">
        <f t="shared" ref="G102:I103" si="54">G103</f>
        <v>0</v>
      </c>
      <c r="H102" s="13">
        <f t="shared" si="54"/>
        <v>0</v>
      </c>
      <c r="I102" s="13">
        <f t="shared" si="54"/>
        <v>90229.494049999994</v>
      </c>
      <c r="J102" s="13"/>
      <c r="K102" s="13"/>
      <c r="L102" s="13"/>
      <c r="M102" s="13">
        <f t="shared" si="43"/>
        <v>0</v>
      </c>
      <c r="N102" s="13">
        <f t="shared" si="44"/>
        <v>0</v>
      </c>
      <c r="O102" s="47">
        <f t="shared" si="45"/>
        <v>90229.494049999994</v>
      </c>
    </row>
    <row r="103" spans="1:15" ht="22.5" x14ac:dyDescent="0.2">
      <c r="A103" s="1" t="s">
        <v>99</v>
      </c>
      <c r="B103" s="7">
        <v>2</v>
      </c>
      <c r="C103" s="8">
        <v>4</v>
      </c>
      <c r="D103" s="7" t="s">
        <v>293</v>
      </c>
      <c r="E103" s="9">
        <v>67483</v>
      </c>
      <c r="F103" s="10">
        <v>400</v>
      </c>
      <c r="G103" s="13">
        <f t="shared" si="54"/>
        <v>0</v>
      </c>
      <c r="H103" s="13">
        <f t="shared" si="54"/>
        <v>0</v>
      </c>
      <c r="I103" s="13">
        <f t="shared" si="54"/>
        <v>90229.494049999994</v>
      </c>
      <c r="J103" s="13"/>
      <c r="K103" s="13"/>
      <c r="L103" s="13"/>
      <c r="M103" s="13">
        <f t="shared" si="43"/>
        <v>0</v>
      </c>
      <c r="N103" s="13">
        <f t="shared" si="44"/>
        <v>0</v>
      </c>
      <c r="O103" s="47">
        <f t="shared" si="45"/>
        <v>90229.494049999994</v>
      </c>
    </row>
    <row r="104" spans="1:15" x14ac:dyDescent="0.2">
      <c r="A104" s="1" t="s">
        <v>98</v>
      </c>
      <c r="B104" s="7">
        <v>2</v>
      </c>
      <c r="C104" s="8">
        <v>4</v>
      </c>
      <c r="D104" s="7" t="s">
        <v>293</v>
      </c>
      <c r="E104" s="9">
        <v>67483</v>
      </c>
      <c r="F104" s="10">
        <v>410</v>
      </c>
      <c r="G104" s="13">
        <v>0</v>
      </c>
      <c r="H104" s="13">
        <v>0</v>
      </c>
      <c r="I104" s="13">
        <v>90229.494049999994</v>
      </c>
      <c r="J104" s="13"/>
      <c r="K104" s="13"/>
      <c r="L104" s="13"/>
      <c r="M104" s="13">
        <f t="shared" si="43"/>
        <v>0</v>
      </c>
      <c r="N104" s="13">
        <f t="shared" si="44"/>
        <v>0</v>
      </c>
      <c r="O104" s="47">
        <f t="shared" si="45"/>
        <v>90229.494049999994</v>
      </c>
    </row>
    <row r="105" spans="1:15" ht="56.25" x14ac:dyDescent="0.2">
      <c r="A105" s="1" t="s">
        <v>295</v>
      </c>
      <c r="B105" s="7">
        <v>2</v>
      </c>
      <c r="C105" s="8">
        <v>4</v>
      </c>
      <c r="D105" s="7" t="s">
        <v>293</v>
      </c>
      <c r="E105" s="9">
        <v>67484</v>
      </c>
      <c r="F105" s="10"/>
      <c r="G105" s="13">
        <f>G106</f>
        <v>0</v>
      </c>
      <c r="H105" s="13">
        <f t="shared" ref="H105:I106" si="55">H106</f>
        <v>0</v>
      </c>
      <c r="I105" s="13">
        <f t="shared" si="55"/>
        <v>1749.34734</v>
      </c>
      <c r="J105" s="13"/>
      <c r="K105" s="13"/>
      <c r="L105" s="13"/>
      <c r="M105" s="13">
        <f t="shared" si="43"/>
        <v>0</v>
      </c>
      <c r="N105" s="13">
        <f t="shared" si="44"/>
        <v>0</v>
      </c>
      <c r="O105" s="47">
        <f t="shared" si="45"/>
        <v>1749.34734</v>
      </c>
    </row>
    <row r="106" spans="1:15" ht="22.5" x14ac:dyDescent="0.2">
      <c r="A106" s="1" t="s">
        <v>99</v>
      </c>
      <c r="B106" s="7">
        <v>2</v>
      </c>
      <c r="C106" s="8">
        <v>4</v>
      </c>
      <c r="D106" s="7" t="s">
        <v>293</v>
      </c>
      <c r="E106" s="9">
        <v>67484</v>
      </c>
      <c r="F106" s="10">
        <v>400</v>
      </c>
      <c r="G106" s="13">
        <f>G107</f>
        <v>0</v>
      </c>
      <c r="H106" s="13">
        <f t="shared" si="55"/>
        <v>0</v>
      </c>
      <c r="I106" s="13">
        <f t="shared" si="55"/>
        <v>1749.34734</v>
      </c>
      <c r="J106" s="13"/>
      <c r="K106" s="13"/>
      <c r="L106" s="13"/>
      <c r="M106" s="13">
        <f t="shared" si="43"/>
        <v>0</v>
      </c>
      <c r="N106" s="13">
        <f t="shared" si="44"/>
        <v>0</v>
      </c>
      <c r="O106" s="47">
        <f t="shared" si="45"/>
        <v>1749.34734</v>
      </c>
    </row>
    <row r="107" spans="1:15" x14ac:dyDescent="0.2">
      <c r="A107" s="1" t="s">
        <v>98</v>
      </c>
      <c r="B107" s="7">
        <v>2</v>
      </c>
      <c r="C107" s="8">
        <v>4</v>
      </c>
      <c r="D107" s="7" t="s">
        <v>293</v>
      </c>
      <c r="E107" s="9">
        <v>67484</v>
      </c>
      <c r="F107" s="10">
        <v>410</v>
      </c>
      <c r="G107" s="13">
        <v>0</v>
      </c>
      <c r="H107" s="13">
        <v>0</v>
      </c>
      <c r="I107" s="13">
        <v>1749.34734</v>
      </c>
      <c r="J107" s="13"/>
      <c r="K107" s="13"/>
      <c r="L107" s="13"/>
      <c r="M107" s="13">
        <f t="shared" si="43"/>
        <v>0</v>
      </c>
      <c r="N107" s="13">
        <f t="shared" si="44"/>
        <v>0</v>
      </c>
      <c r="O107" s="47">
        <f t="shared" si="45"/>
        <v>1749.34734</v>
      </c>
    </row>
    <row r="108" spans="1:15" ht="56.25" x14ac:dyDescent="0.2">
      <c r="A108" s="65" t="s">
        <v>451</v>
      </c>
      <c r="B108" s="11">
        <v>2</v>
      </c>
      <c r="C108" s="12">
        <v>4</v>
      </c>
      <c r="D108" s="11" t="s">
        <v>293</v>
      </c>
      <c r="E108" s="68" t="s">
        <v>450</v>
      </c>
      <c r="F108" s="10"/>
      <c r="G108" s="13"/>
      <c r="H108" s="13"/>
      <c r="I108" s="13"/>
      <c r="J108" s="13"/>
      <c r="K108" s="13"/>
      <c r="L108" s="14">
        <f>L109</f>
        <v>92.070909999999998</v>
      </c>
      <c r="M108" s="13">
        <f>G108+J108</f>
        <v>0</v>
      </c>
      <c r="N108" s="13">
        <f t="shared" si="44"/>
        <v>0</v>
      </c>
      <c r="O108" s="13">
        <f t="shared" si="45"/>
        <v>92.070909999999998</v>
      </c>
    </row>
    <row r="109" spans="1:15" ht="22.5" x14ac:dyDescent="0.2">
      <c r="A109" s="65" t="s">
        <v>99</v>
      </c>
      <c r="B109" s="11">
        <v>2</v>
      </c>
      <c r="C109" s="12">
        <v>4</v>
      </c>
      <c r="D109" s="11" t="s">
        <v>293</v>
      </c>
      <c r="E109" s="68" t="s">
        <v>450</v>
      </c>
      <c r="F109" s="10">
        <v>400</v>
      </c>
      <c r="G109" s="13"/>
      <c r="H109" s="13"/>
      <c r="I109" s="13"/>
      <c r="J109" s="13"/>
      <c r="K109" s="13"/>
      <c r="L109" s="14">
        <f>L110</f>
        <v>92.070909999999998</v>
      </c>
      <c r="M109" s="13">
        <f t="shared" ref="M109:M110" si="56">G109+J109</f>
        <v>0</v>
      </c>
      <c r="N109" s="13">
        <f t="shared" ref="N109:N110" si="57">H109+K109</f>
        <v>0</v>
      </c>
      <c r="O109" s="13">
        <f t="shared" ref="O109:O110" si="58">I109+L109</f>
        <v>92.070909999999998</v>
      </c>
    </row>
    <row r="110" spans="1:15" x14ac:dyDescent="0.2">
      <c r="A110" s="65" t="s">
        <v>98</v>
      </c>
      <c r="B110" s="11">
        <v>2</v>
      </c>
      <c r="C110" s="12">
        <v>4</v>
      </c>
      <c r="D110" s="11" t="s">
        <v>293</v>
      </c>
      <c r="E110" s="68" t="s">
        <v>450</v>
      </c>
      <c r="F110" s="10">
        <v>410</v>
      </c>
      <c r="G110" s="13"/>
      <c r="H110" s="13"/>
      <c r="I110" s="13"/>
      <c r="J110" s="13"/>
      <c r="K110" s="13"/>
      <c r="L110" s="14">
        <v>92.070909999999998</v>
      </c>
      <c r="M110" s="13">
        <f t="shared" si="56"/>
        <v>0</v>
      </c>
      <c r="N110" s="13">
        <f t="shared" si="57"/>
        <v>0</v>
      </c>
      <c r="O110" s="13">
        <f t="shared" si="58"/>
        <v>92.070909999999998</v>
      </c>
    </row>
    <row r="111" spans="1:15" ht="22.5" x14ac:dyDescent="0.2">
      <c r="A111" s="45" t="s">
        <v>310</v>
      </c>
      <c r="B111" s="36">
        <v>2</v>
      </c>
      <c r="C111" s="37">
        <v>5</v>
      </c>
      <c r="D111" s="36">
        <v>0</v>
      </c>
      <c r="E111" s="25">
        <v>0</v>
      </c>
      <c r="F111" s="6"/>
      <c r="G111" s="24">
        <f>G112</f>
        <v>600</v>
      </c>
      <c r="H111" s="24">
        <f t="shared" ref="H111:I111" si="59">H112</f>
        <v>600</v>
      </c>
      <c r="I111" s="24">
        <f t="shared" si="59"/>
        <v>600</v>
      </c>
      <c r="J111" s="24"/>
      <c r="K111" s="24"/>
      <c r="L111" s="24"/>
      <c r="M111" s="24">
        <f t="shared" si="43"/>
        <v>600</v>
      </c>
      <c r="N111" s="24">
        <f t="shared" si="44"/>
        <v>600</v>
      </c>
      <c r="O111" s="46">
        <f t="shared" si="45"/>
        <v>600</v>
      </c>
    </row>
    <row r="112" spans="1:15" ht="22.5" x14ac:dyDescent="0.2">
      <c r="A112" s="1" t="s">
        <v>161</v>
      </c>
      <c r="B112" s="7">
        <v>2</v>
      </c>
      <c r="C112" s="8">
        <v>5</v>
      </c>
      <c r="D112" s="7">
        <v>0</v>
      </c>
      <c r="E112" s="9">
        <v>80690</v>
      </c>
      <c r="F112" s="10"/>
      <c r="G112" s="14">
        <f>G113</f>
        <v>600</v>
      </c>
      <c r="H112" s="14">
        <f t="shared" ref="H112:I113" si="60">H113</f>
        <v>600</v>
      </c>
      <c r="I112" s="13">
        <f t="shared" si="60"/>
        <v>600</v>
      </c>
      <c r="J112" s="14"/>
      <c r="K112" s="14"/>
      <c r="L112" s="13"/>
      <c r="M112" s="14">
        <f t="shared" si="43"/>
        <v>600</v>
      </c>
      <c r="N112" s="14">
        <f t="shared" si="44"/>
        <v>600</v>
      </c>
      <c r="O112" s="47">
        <f t="shared" si="45"/>
        <v>600</v>
      </c>
    </row>
    <row r="113" spans="1:15" ht="22.5" x14ac:dyDescent="0.2">
      <c r="A113" s="1" t="s">
        <v>77</v>
      </c>
      <c r="B113" s="7">
        <v>2</v>
      </c>
      <c r="C113" s="8">
        <v>5</v>
      </c>
      <c r="D113" s="7">
        <v>0</v>
      </c>
      <c r="E113" s="9">
        <v>80690</v>
      </c>
      <c r="F113" s="10">
        <v>600</v>
      </c>
      <c r="G113" s="14">
        <f>G114</f>
        <v>600</v>
      </c>
      <c r="H113" s="14">
        <f t="shared" si="60"/>
        <v>600</v>
      </c>
      <c r="I113" s="13">
        <f t="shared" si="60"/>
        <v>600</v>
      </c>
      <c r="J113" s="14"/>
      <c r="K113" s="14"/>
      <c r="L113" s="13"/>
      <c r="M113" s="14">
        <f t="shared" si="43"/>
        <v>600</v>
      </c>
      <c r="N113" s="14">
        <f t="shared" si="44"/>
        <v>600</v>
      </c>
      <c r="O113" s="47">
        <f t="shared" si="45"/>
        <v>600</v>
      </c>
    </row>
    <row r="114" spans="1:15" x14ac:dyDescent="0.2">
      <c r="A114" s="1" t="s">
        <v>146</v>
      </c>
      <c r="B114" s="7">
        <v>2</v>
      </c>
      <c r="C114" s="8">
        <v>5</v>
      </c>
      <c r="D114" s="7">
        <v>0</v>
      </c>
      <c r="E114" s="9">
        <v>80690</v>
      </c>
      <c r="F114" s="10">
        <v>610</v>
      </c>
      <c r="G114" s="14">
        <v>600</v>
      </c>
      <c r="H114" s="14">
        <v>600</v>
      </c>
      <c r="I114" s="13">
        <v>600</v>
      </c>
      <c r="J114" s="14"/>
      <c r="K114" s="14"/>
      <c r="L114" s="13"/>
      <c r="M114" s="14">
        <f t="shared" si="43"/>
        <v>600</v>
      </c>
      <c r="N114" s="14">
        <f t="shared" si="44"/>
        <v>600</v>
      </c>
      <c r="O114" s="47">
        <f t="shared" si="45"/>
        <v>600</v>
      </c>
    </row>
    <row r="115" spans="1:15" ht="45" x14ac:dyDescent="0.2">
      <c r="A115" s="45" t="s">
        <v>271</v>
      </c>
      <c r="B115" s="19">
        <v>3</v>
      </c>
      <c r="C115" s="20">
        <v>0</v>
      </c>
      <c r="D115" s="19">
        <v>0</v>
      </c>
      <c r="E115" s="21">
        <v>0</v>
      </c>
      <c r="F115" s="10"/>
      <c r="G115" s="27">
        <f>G116++G121+G124+G127+G130+G136+G139+G146+G133</f>
        <v>76894.03</v>
      </c>
      <c r="H115" s="27">
        <f>H116++H121+H124+H127+H130+H136+H139+H146</f>
        <v>32075.620000000003</v>
      </c>
      <c r="I115" s="24">
        <f>I116++I121+I124+I127+I130+I136+I139+I146</f>
        <v>33612.54</v>
      </c>
      <c r="J115" s="27">
        <f>J140+J121+J116+J124</f>
        <v>31102.521919999999</v>
      </c>
      <c r="K115" s="27">
        <f t="shared" ref="K115:L115" si="61">K140</f>
        <v>0</v>
      </c>
      <c r="L115" s="27">
        <f t="shared" si="61"/>
        <v>0</v>
      </c>
      <c r="M115" s="27">
        <f t="shared" si="43"/>
        <v>107996.55192</v>
      </c>
      <c r="N115" s="27">
        <f t="shared" si="44"/>
        <v>32075.620000000003</v>
      </c>
      <c r="O115" s="46">
        <f t="shared" si="45"/>
        <v>33612.54</v>
      </c>
    </row>
    <row r="116" spans="1:15" ht="22.5" x14ac:dyDescent="0.2">
      <c r="A116" s="70" t="s">
        <v>258</v>
      </c>
      <c r="B116" s="11">
        <v>3</v>
      </c>
      <c r="C116" s="12">
        <v>0</v>
      </c>
      <c r="D116" s="11">
        <v>0</v>
      </c>
      <c r="E116" s="68">
        <v>76800</v>
      </c>
      <c r="F116" s="10"/>
      <c r="G116" s="14">
        <f>G119+G117</f>
        <v>5213.7700000000004</v>
      </c>
      <c r="H116" s="14">
        <f t="shared" ref="H116:I116" si="62">H119+H117</f>
        <v>3030.32</v>
      </c>
      <c r="I116" s="13">
        <f t="shared" si="62"/>
        <v>3151.54</v>
      </c>
      <c r="J116" s="14">
        <f>J117</f>
        <v>-1764.01298</v>
      </c>
      <c r="K116" s="14"/>
      <c r="L116" s="13"/>
      <c r="M116" s="14">
        <f t="shared" si="43"/>
        <v>3449.7570200000005</v>
      </c>
      <c r="N116" s="14">
        <f t="shared" si="44"/>
        <v>3030.32</v>
      </c>
      <c r="O116" s="47">
        <f t="shared" si="45"/>
        <v>3151.54</v>
      </c>
    </row>
    <row r="117" spans="1:15" ht="22.5" x14ac:dyDescent="0.2">
      <c r="A117" s="70" t="s">
        <v>14</v>
      </c>
      <c r="B117" s="11">
        <v>3</v>
      </c>
      <c r="C117" s="12">
        <v>0</v>
      </c>
      <c r="D117" s="11">
        <v>0</v>
      </c>
      <c r="E117" s="68">
        <v>76800</v>
      </c>
      <c r="F117" s="10">
        <v>200</v>
      </c>
      <c r="G117" s="14">
        <f>G118</f>
        <v>2300</v>
      </c>
      <c r="H117" s="14">
        <f t="shared" ref="H117:I117" si="63">H118</f>
        <v>0</v>
      </c>
      <c r="I117" s="13">
        <f t="shared" si="63"/>
        <v>0</v>
      </c>
      <c r="J117" s="14">
        <f>J118</f>
        <v>-1764.01298</v>
      </c>
      <c r="K117" s="14"/>
      <c r="L117" s="13"/>
      <c r="M117" s="14">
        <f t="shared" si="43"/>
        <v>535.98702000000003</v>
      </c>
      <c r="N117" s="14">
        <f t="shared" si="44"/>
        <v>0</v>
      </c>
      <c r="O117" s="47">
        <f t="shared" si="45"/>
        <v>0</v>
      </c>
    </row>
    <row r="118" spans="1:15" ht="22.5" x14ac:dyDescent="0.2">
      <c r="A118" s="70" t="s">
        <v>13</v>
      </c>
      <c r="B118" s="11">
        <v>3</v>
      </c>
      <c r="C118" s="12">
        <v>0</v>
      </c>
      <c r="D118" s="11">
        <v>0</v>
      </c>
      <c r="E118" s="68">
        <v>76800</v>
      </c>
      <c r="F118" s="10">
        <v>240</v>
      </c>
      <c r="G118" s="14">
        <v>2300</v>
      </c>
      <c r="H118" s="14">
        <v>0</v>
      </c>
      <c r="I118" s="13">
        <v>0</v>
      </c>
      <c r="J118" s="14">
        <f>-1764.01298</f>
        <v>-1764.01298</v>
      </c>
      <c r="K118" s="14"/>
      <c r="L118" s="13"/>
      <c r="M118" s="14">
        <f t="shared" si="43"/>
        <v>535.98702000000003</v>
      </c>
      <c r="N118" s="14">
        <f t="shared" si="44"/>
        <v>0</v>
      </c>
      <c r="O118" s="47">
        <f t="shared" si="45"/>
        <v>0</v>
      </c>
    </row>
    <row r="119" spans="1:15" x14ac:dyDescent="0.2">
      <c r="A119" s="70" t="s">
        <v>29</v>
      </c>
      <c r="B119" s="11">
        <v>3</v>
      </c>
      <c r="C119" s="12">
        <v>0</v>
      </c>
      <c r="D119" s="11">
        <v>0</v>
      </c>
      <c r="E119" s="68">
        <v>76800</v>
      </c>
      <c r="F119" s="10">
        <v>500</v>
      </c>
      <c r="G119" s="14">
        <f>G120</f>
        <v>2913.77</v>
      </c>
      <c r="H119" s="14">
        <f t="shared" ref="H119:I119" si="64">H120</f>
        <v>3030.32</v>
      </c>
      <c r="I119" s="13">
        <f t="shared" si="64"/>
        <v>3151.54</v>
      </c>
      <c r="J119" s="14"/>
      <c r="K119" s="14"/>
      <c r="L119" s="13"/>
      <c r="M119" s="14">
        <f t="shared" si="43"/>
        <v>2913.77</v>
      </c>
      <c r="N119" s="14">
        <f t="shared" si="44"/>
        <v>3030.32</v>
      </c>
      <c r="O119" s="47">
        <f t="shared" si="45"/>
        <v>3151.54</v>
      </c>
    </row>
    <row r="120" spans="1:15" x14ac:dyDescent="0.2">
      <c r="A120" s="70" t="s">
        <v>28</v>
      </c>
      <c r="B120" s="11">
        <v>3</v>
      </c>
      <c r="C120" s="12">
        <v>0</v>
      </c>
      <c r="D120" s="11">
        <v>0</v>
      </c>
      <c r="E120" s="68">
        <v>76800</v>
      </c>
      <c r="F120" s="10">
        <v>540</v>
      </c>
      <c r="G120" s="14">
        <v>2913.77</v>
      </c>
      <c r="H120" s="14">
        <v>3030.32</v>
      </c>
      <c r="I120" s="13">
        <v>3151.54</v>
      </c>
      <c r="J120" s="14"/>
      <c r="K120" s="14"/>
      <c r="L120" s="13"/>
      <c r="M120" s="14">
        <f t="shared" si="43"/>
        <v>2913.77</v>
      </c>
      <c r="N120" s="14">
        <f t="shared" si="44"/>
        <v>3030.32</v>
      </c>
      <c r="O120" s="47">
        <f t="shared" si="45"/>
        <v>3151.54</v>
      </c>
    </row>
    <row r="121" spans="1:15" x14ac:dyDescent="0.2">
      <c r="A121" s="70" t="s">
        <v>221</v>
      </c>
      <c r="B121" s="11">
        <v>3</v>
      </c>
      <c r="C121" s="12">
        <v>0</v>
      </c>
      <c r="D121" s="11" t="s">
        <v>2</v>
      </c>
      <c r="E121" s="68" t="s">
        <v>220</v>
      </c>
      <c r="F121" s="10" t="s">
        <v>7</v>
      </c>
      <c r="G121" s="13">
        <f>G122</f>
        <v>5058.2120000000004</v>
      </c>
      <c r="H121" s="13">
        <f t="shared" ref="H121:I122" si="65">H122</f>
        <v>8073.835</v>
      </c>
      <c r="I121" s="13">
        <f t="shared" si="65"/>
        <v>8678.2049999999999</v>
      </c>
      <c r="J121" s="13">
        <f>J122</f>
        <v>-3820.4314199999999</v>
      </c>
      <c r="K121" s="13">
        <v>0</v>
      </c>
      <c r="L121" s="13">
        <v>0</v>
      </c>
      <c r="M121" s="13">
        <f t="shared" si="43"/>
        <v>1237.7805800000006</v>
      </c>
      <c r="N121" s="13">
        <f t="shared" si="44"/>
        <v>8073.835</v>
      </c>
      <c r="O121" s="47">
        <f t="shared" si="45"/>
        <v>8678.2049999999999</v>
      </c>
    </row>
    <row r="122" spans="1:15" x14ac:dyDescent="0.2">
      <c r="A122" s="70" t="s">
        <v>71</v>
      </c>
      <c r="B122" s="11">
        <v>3</v>
      </c>
      <c r="C122" s="12">
        <v>0</v>
      </c>
      <c r="D122" s="11" t="s">
        <v>2</v>
      </c>
      <c r="E122" s="68" t="s">
        <v>220</v>
      </c>
      <c r="F122" s="10">
        <v>800</v>
      </c>
      <c r="G122" s="13">
        <f>G123</f>
        <v>5058.2120000000004</v>
      </c>
      <c r="H122" s="13">
        <f t="shared" si="65"/>
        <v>8073.835</v>
      </c>
      <c r="I122" s="13">
        <f t="shared" si="65"/>
        <v>8678.2049999999999</v>
      </c>
      <c r="J122" s="13">
        <f>J123</f>
        <v>-3820.4314199999999</v>
      </c>
      <c r="K122" s="13">
        <v>0</v>
      </c>
      <c r="L122" s="13">
        <v>0</v>
      </c>
      <c r="M122" s="13">
        <f t="shared" si="43"/>
        <v>1237.7805800000006</v>
      </c>
      <c r="N122" s="13">
        <f t="shared" si="44"/>
        <v>8073.835</v>
      </c>
      <c r="O122" s="47">
        <f t="shared" si="45"/>
        <v>8678.2049999999999</v>
      </c>
    </row>
    <row r="123" spans="1:15" x14ac:dyDescent="0.2">
      <c r="A123" s="70" t="s">
        <v>140</v>
      </c>
      <c r="B123" s="11">
        <v>3</v>
      </c>
      <c r="C123" s="12">
        <v>0</v>
      </c>
      <c r="D123" s="11" t="s">
        <v>2</v>
      </c>
      <c r="E123" s="68" t="s">
        <v>220</v>
      </c>
      <c r="F123" s="10">
        <v>870</v>
      </c>
      <c r="G123" s="13">
        <v>5058.2120000000004</v>
      </c>
      <c r="H123" s="13">
        <v>8073.835</v>
      </c>
      <c r="I123" s="13">
        <v>8678.2049999999999</v>
      </c>
      <c r="J123" s="14">
        <f>-1805.59832-1439.8331-575</f>
        <v>-3820.4314199999999</v>
      </c>
      <c r="K123" s="13">
        <v>0</v>
      </c>
      <c r="L123" s="13">
        <v>0</v>
      </c>
      <c r="M123" s="13">
        <f t="shared" si="43"/>
        <v>1237.7805800000006</v>
      </c>
      <c r="N123" s="13">
        <f t="shared" si="44"/>
        <v>8073.835</v>
      </c>
      <c r="O123" s="47">
        <f t="shared" si="45"/>
        <v>8678.2049999999999</v>
      </c>
    </row>
    <row r="124" spans="1:15" ht="33.75" x14ac:dyDescent="0.2">
      <c r="A124" s="70" t="s">
        <v>368</v>
      </c>
      <c r="B124" s="11">
        <v>3</v>
      </c>
      <c r="C124" s="12">
        <v>0</v>
      </c>
      <c r="D124" s="11" t="s">
        <v>2</v>
      </c>
      <c r="E124" s="68" t="s">
        <v>219</v>
      </c>
      <c r="F124" s="10" t="s">
        <v>7</v>
      </c>
      <c r="G124" s="13">
        <f>G125</f>
        <v>84.5</v>
      </c>
      <c r="H124" s="13">
        <f t="shared" ref="H124:I125" si="66">H125</f>
        <v>79.5</v>
      </c>
      <c r="I124" s="13">
        <f t="shared" si="66"/>
        <v>79.5</v>
      </c>
      <c r="J124" s="13">
        <f>J125</f>
        <v>575</v>
      </c>
      <c r="K124" s="13"/>
      <c r="L124" s="13"/>
      <c r="M124" s="13">
        <f t="shared" si="43"/>
        <v>659.5</v>
      </c>
      <c r="N124" s="13">
        <f t="shared" si="44"/>
        <v>79.5</v>
      </c>
      <c r="O124" s="47">
        <f t="shared" si="45"/>
        <v>79.5</v>
      </c>
    </row>
    <row r="125" spans="1:15" ht="22.5" x14ac:dyDescent="0.2">
      <c r="A125" s="70" t="s">
        <v>14</v>
      </c>
      <c r="B125" s="11">
        <v>3</v>
      </c>
      <c r="C125" s="12">
        <v>0</v>
      </c>
      <c r="D125" s="11" t="s">
        <v>2</v>
      </c>
      <c r="E125" s="68" t="s">
        <v>219</v>
      </c>
      <c r="F125" s="10">
        <v>200</v>
      </c>
      <c r="G125" s="13">
        <f>G126</f>
        <v>84.5</v>
      </c>
      <c r="H125" s="13">
        <f t="shared" si="66"/>
        <v>79.5</v>
      </c>
      <c r="I125" s="13">
        <f t="shared" si="66"/>
        <v>79.5</v>
      </c>
      <c r="J125" s="13">
        <f>J126</f>
        <v>575</v>
      </c>
      <c r="K125" s="13"/>
      <c r="L125" s="13"/>
      <c r="M125" s="13">
        <f t="shared" si="43"/>
        <v>659.5</v>
      </c>
      <c r="N125" s="13">
        <f t="shared" si="44"/>
        <v>79.5</v>
      </c>
      <c r="O125" s="47">
        <f t="shared" si="45"/>
        <v>79.5</v>
      </c>
    </row>
    <row r="126" spans="1:15" ht="22.5" x14ac:dyDescent="0.2">
      <c r="A126" s="70" t="s">
        <v>13</v>
      </c>
      <c r="B126" s="11">
        <v>3</v>
      </c>
      <c r="C126" s="12">
        <v>0</v>
      </c>
      <c r="D126" s="11" t="s">
        <v>2</v>
      </c>
      <c r="E126" s="68" t="s">
        <v>219</v>
      </c>
      <c r="F126" s="10">
        <v>240</v>
      </c>
      <c r="G126" s="13">
        <v>84.5</v>
      </c>
      <c r="H126" s="13">
        <v>79.5</v>
      </c>
      <c r="I126" s="13">
        <v>79.5</v>
      </c>
      <c r="J126" s="13">
        <v>575</v>
      </c>
      <c r="K126" s="13"/>
      <c r="L126" s="13"/>
      <c r="M126" s="13">
        <f t="shared" si="43"/>
        <v>659.5</v>
      </c>
      <c r="N126" s="13">
        <f t="shared" si="44"/>
        <v>79.5</v>
      </c>
      <c r="O126" s="47">
        <f t="shared" si="45"/>
        <v>79.5</v>
      </c>
    </row>
    <row r="127" spans="1:15" ht="67.5" x14ac:dyDescent="0.2">
      <c r="A127" s="70" t="s">
        <v>250</v>
      </c>
      <c r="B127" s="11">
        <v>3</v>
      </c>
      <c r="C127" s="12">
        <v>0</v>
      </c>
      <c r="D127" s="11" t="s">
        <v>2</v>
      </c>
      <c r="E127" s="68" t="s">
        <v>218</v>
      </c>
      <c r="F127" s="10" t="s">
        <v>7</v>
      </c>
      <c r="G127" s="13">
        <f>G128</f>
        <v>10854.473</v>
      </c>
      <c r="H127" s="13">
        <f t="shared" ref="H127:I128" si="67">H128</f>
        <v>11811.7</v>
      </c>
      <c r="I127" s="13">
        <f t="shared" si="67"/>
        <v>12583.03</v>
      </c>
      <c r="J127" s="13"/>
      <c r="K127" s="13"/>
      <c r="L127" s="13"/>
      <c r="M127" s="13">
        <f t="shared" si="43"/>
        <v>10854.473</v>
      </c>
      <c r="N127" s="13">
        <f t="shared" si="44"/>
        <v>11811.7</v>
      </c>
      <c r="O127" s="47">
        <f t="shared" si="45"/>
        <v>12583.03</v>
      </c>
    </row>
    <row r="128" spans="1:15" x14ac:dyDescent="0.2">
      <c r="A128" s="70" t="s">
        <v>29</v>
      </c>
      <c r="B128" s="11">
        <v>3</v>
      </c>
      <c r="C128" s="12">
        <v>0</v>
      </c>
      <c r="D128" s="11" t="s">
        <v>2</v>
      </c>
      <c r="E128" s="68" t="s">
        <v>218</v>
      </c>
      <c r="F128" s="10">
        <v>500</v>
      </c>
      <c r="G128" s="13">
        <f>G129</f>
        <v>10854.473</v>
      </c>
      <c r="H128" s="13">
        <f t="shared" si="67"/>
        <v>11811.7</v>
      </c>
      <c r="I128" s="13">
        <f t="shared" si="67"/>
        <v>12583.03</v>
      </c>
      <c r="J128" s="13"/>
      <c r="K128" s="13"/>
      <c r="L128" s="13"/>
      <c r="M128" s="13">
        <f t="shared" si="43"/>
        <v>10854.473</v>
      </c>
      <c r="N128" s="13">
        <f t="shared" si="44"/>
        <v>11811.7</v>
      </c>
      <c r="O128" s="47">
        <f t="shared" si="45"/>
        <v>12583.03</v>
      </c>
    </row>
    <row r="129" spans="1:15" x14ac:dyDescent="0.2">
      <c r="A129" s="70" t="s">
        <v>28</v>
      </c>
      <c r="B129" s="11">
        <v>3</v>
      </c>
      <c r="C129" s="12">
        <v>0</v>
      </c>
      <c r="D129" s="11" t="s">
        <v>2</v>
      </c>
      <c r="E129" s="68" t="s">
        <v>218</v>
      </c>
      <c r="F129" s="10">
        <v>540</v>
      </c>
      <c r="G129" s="14">
        <v>10854.473</v>
      </c>
      <c r="H129" s="14">
        <v>11811.7</v>
      </c>
      <c r="I129" s="13">
        <v>12583.03</v>
      </c>
      <c r="J129" s="14"/>
      <c r="K129" s="14"/>
      <c r="L129" s="13"/>
      <c r="M129" s="14">
        <f t="shared" si="43"/>
        <v>10854.473</v>
      </c>
      <c r="N129" s="14">
        <f t="shared" si="44"/>
        <v>11811.7</v>
      </c>
      <c r="O129" s="47">
        <f t="shared" si="45"/>
        <v>12583.03</v>
      </c>
    </row>
    <row r="130" spans="1:15" ht="78.75" x14ac:dyDescent="0.2">
      <c r="A130" s="70" t="s">
        <v>251</v>
      </c>
      <c r="B130" s="11">
        <v>3</v>
      </c>
      <c r="C130" s="12">
        <v>0</v>
      </c>
      <c r="D130" s="11" t="s">
        <v>2</v>
      </c>
      <c r="E130" s="68" t="s">
        <v>217</v>
      </c>
      <c r="F130" s="10" t="s">
        <v>7</v>
      </c>
      <c r="G130" s="13">
        <f>G131</f>
        <v>722</v>
      </c>
      <c r="H130" s="13">
        <f t="shared" ref="H130:I131" si="68">H131</f>
        <v>722</v>
      </c>
      <c r="I130" s="13">
        <f t="shared" si="68"/>
        <v>722</v>
      </c>
      <c r="J130" s="13"/>
      <c r="K130" s="13"/>
      <c r="L130" s="13"/>
      <c r="M130" s="13">
        <f t="shared" si="43"/>
        <v>722</v>
      </c>
      <c r="N130" s="13">
        <f t="shared" si="44"/>
        <v>722</v>
      </c>
      <c r="O130" s="47">
        <f t="shared" si="45"/>
        <v>722</v>
      </c>
    </row>
    <row r="131" spans="1:15" x14ac:dyDescent="0.2">
      <c r="A131" s="70" t="s">
        <v>29</v>
      </c>
      <c r="B131" s="11">
        <v>3</v>
      </c>
      <c r="C131" s="12">
        <v>0</v>
      </c>
      <c r="D131" s="11" t="s">
        <v>2</v>
      </c>
      <c r="E131" s="68" t="s">
        <v>217</v>
      </c>
      <c r="F131" s="10">
        <v>500</v>
      </c>
      <c r="G131" s="13">
        <f>G132</f>
        <v>722</v>
      </c>
      <c r="H131" s="13">
        <f t="shared" si="68"/>
        <v>722</v>
      </c>
      <c r="I131" s="13">
        <f t="shared" si="68"/>
        <v>722</v>
      </c>
      <c r="J131" s="13"/>
      <c r="K131" s="13"/>
      <c r="L131" s="13"/>
      <c r="M131" s="13">
        <f t="shared" si="43"/>
        <v>722</v>
      </c>
      <c r="N131" s="13">
        <f t="shared" si="44"/>
        <v>722</v>
      </c>
      <c r="O131" s="47">
        <f t="shared" si="45"/>
        <v>722</v>
      </c>
    </row>
    <row r="132" spans="1:15" x14ac:dyDescent="0.2">
      <c r="A132" s="70" t="s">
        <v>28</v>
      </c>
      <c r="B132" s="11">
        <v>3</v>
      </c>
      <c r="C132" s="12">
        <v>0</v>
      </c>
      <c r="D132" s="11" t="s">
        <v>2</v>
      </c>
      <c r="E132" s="68" t="s">
        <v>217</v>
      </c>
      <c r="F132" s="10">
        <v>540</v>
      </c>
      <c r="G132" s="14">
        <v>722</v>
      </c>
      <c r="H132" s="14">
        <v>722</v>
      </c>
      <c r="I132" s="13">
        <v>722</v>
      </c>
      <c r="J132" s="14"/>
      <c r="K132" s="14"/>
      <c r="L132" s="13"/>
      <c r="M132" s="14">
        <f t="shared" si="43"/>
        <v>722</v>
      </c>
      <c r="N132" s="14">
        <f t="shared" si="44"/>
        <v>722</v>
      </c>
      <c r="O132" s="47">
        <f t="shared" si="45"/>
        <v>722</v>
      </c>
    </row>
    <row r="133" spans="1:15" ht="22.5" x14ac:dyDescent="0.2">
      <c r="A133" s="70" t="s">
        <v>305</v>
      </c>
      <c r="B133" s="11">
        <v>3</v>
      </c>
      <c r="C133" s="12">
        <v>0</v>
      </c>
      <c r="D133" s="11">
        <v>0</v>
      </c>
      <c r="E133" s="68" t="s">
        <v>304</v>
      </c>
      <c r="F133" s="10"/>
      <c r="G133" s="14">
        <f>G134</f>
        <v>1437.81</v>
      </c>
      <c r="H133" s="14">
        <v>0</v>
      </c>
      <c r="I133" s="13">
        <v>0</v>
      </c>
      <c r="J133" s="14"/>
      <c r="K133" s="14"/>
      <c r="L133" s="13"/>
      <c r="M133" s="14">
        <f t="shared" si="43"/>
        <v>1437.81</v>
      </c>
      <c r="N133" s="14">
        <f t="shared" si="44"/>
        <v>0</v>
      </c>
      <c r="O133" s="47">
        <f t="shared" si="45"/>
        <v>0</v>
      </c>
    </row>
    <row r="134" spans="1:15" x14ac:dyDescent="0.2">
      <c r="A134" s="70" t="s">
        <v>29</v>
      </c>
      <c r="B134" s="11">
        <v>3</v>
      </c>
      <c r="C134" s="12">
        <v>0</v>
      </c>
      <c r="D134" s="11">
        <v>0</v>
      </c>
      <c r="E134" s="68" t="str">
        <f>E133</f>
        <v>S3080</v>
      </c>
      <c r="F134" s="10">
        <v>500</v>
      </c>
      <c r="G134" s="14">
        <f>G135</f>
        <v>1437.81</v>
      </c>
      <c r="H134" s="14">
        <v>0</v>
      </c>
      <c r="I134" s="13">
        <v>0</v>
      </c>
      <c r="J134" s="14"/>
      <c r="K134" s="14"/>
      <c r="L134" s="13"/>
      <c r="M134" s="14">
        <f t="shared" si="43"/>
        <v>1437.81</v>
      </c>
      <c r="N134" s="14">
        <f t="shared" si="44"/>
        <v>0</v>
      </c>
      <c r="O134" s="47">
        <f t="shared" si="45"/>
        <v>0</v>
      </c>
    </row>
    <row r="135" spans="1:15" x14ac:dyDescent="0.2">
      <c r="A135" s="70" t="s">
        <v>28</v>
      </c>
      <c r="B135" s="11">
        <v>3</v>
      </c>
      <c r="C135" s="12">
        <v>0</v>
      </c>
      <c r="D135" s="11">
        <v>0</v>
      </c>
      <c r="E135" s="68" t="str">
        <f>E134</f>
        <v>S3080</v>
      </c>
      <c r="F135" s="10">
        <v>540</v>
      </c>
      <c r="G135" s="14">
        <v>1437.81</v>
      </c>
      <c r="H135" s="14">
        <v>0</v>
      </c>
      <c r="I135" s="13">
        <v>0</v>
      </c>
      <c r="J135" s="14"/>
      <c r="K135" s="14"/>
      <c r="L135" s="13"/>
      <c r="M135" s="14">
        <f t="shared" si="43"/>
        <v>1437.81</v>
      </c>
      <c r="N135" s="14">
        <f t="shared" si="44"/>
        <v>0</v>
      </c>
      <c r="O135" s="47">
        <f t="shared" si="45"/>
        <v>0</v>
      </c>
    </row>
    <row r="136" spans="1:15" ht="78.75" x14ac:dyDescent="0.2">
      <c r="A136" s="70" t="s">
        <v>246</v>
      </c>
      <c r="B136" s="11">
        <v>3</v>
      </c>
      <c r="C136" s="12" t="s">
        <v>3</v>
      </c>
      <c r="D136" s="11" t="s">
        <v>2</v>
      </c>
      <c r="E136" s="68" t="s">
        <v>334</v>
      </c>
      <c r="F136" s="10" t="s">
        <v>7</v>
      </c>
      <c r="G136" s="14">
        <f>G137</f>
        <v>8150.2650000000003</v>
      </c>
      <c r="H136" s="14">
        <f t="shared" ref="H136:I137" si="69">H137</f>
        <v>8185.2650000000003</v>
      </c>
      <c r="I136" s="13">
        <f t="shared" si="69"/>
        <v>8225.2649999999994</v>
      </c>
      <c r="J136" s="14"/>
      <c r="K136" s="14"/>
      <c r="L136" s="13"/>
      <c r="M136" s="14">
        <f t="shared" si="43"/>
        <v>8150.2650000000003</v>
      </c>
      <c r="N136" s="14">
        <f t="shared" si="44"/>
        <v>8185.2650000000003</v>
      </c>
      <c r="O136" s="47">
        <f t="shared" si="45"/>
        <v>8225.2649999999994</v>
      </c>
    </row>
    <row r="137" spans="1:15" ht="22.5" x14ac:dyDescent="0.2">
      <c r="A137" s="70" t="s">
        <v>14</v>
      </c>
      <c r="B137" s="11">
        <v>3</v>
      </c>
      <c r="C137" s="12" t="s">
        <v>3</v>
      </c>
      <c r="D137" s="11" t="s">
        <v>2</v>
      </c>
      <c r="E137" s="68" t="s">
        <v>334</v>
      </c>
      <c r="F137" s="10">
        <v>200</v>
      </c>
      <c r="G137" s="14">
        <f>G138</f>
        <v>8150.2650000000003</v>
      </c>
      <c r="H137" s="14">
        <f t="shared" si="69"/>
        <v>8185.2650000000003</v>
      </c>
      <c r="I137" s="13">
        <f t="shared" si="69"/>
        <v>8225.2649999999994</v>
      </c>
      <c r="J137" s="14"/>
      <c r="K137" s="14"/>
      <c r="L137" s="13"/>
      <c r="M137" s="14">
        <f t="shared" si="43"/>
        <v>8150.2650000000003</v>
      </c>
      <c r="N137" s="14">
        <f t="shared" si="44"/>
        <v>8185.2650000000003</v>
      </c>
      <c r="O137" s="47">
        <f t="shared" si="45"/>
        <v>8225.2649999999994</v>
      </c>
    </row>
    <row r="138" spans="1:15" ht="22.5" x14ac:dyDescent="0.2">
      <c r="A138" s="1" t="s">
        <v>13</v>
      </c>
      <c r="B138" s="7">
        <v>3</v>
      </c>
      <c r="C138" s="8" t="s">
        <v>3</v>
      </c>
      <c r="D138" s="7" t="s">
        <v>2</v>
      </c>
      <c r="E138" s="9" t="s">
        <v>334</v>
      </c>
      <c r="F138" s="10">
        <v>240</v>
      </c>
      <c r="G138" s="14">
        <v>8150.2650000000003</v>
      </c>
      <c r="H138" s="14">
        <v>8185.2650000000003</v>
      </c>
      <c r="I138" s="13">
        <v>8225.2649999999994</v>
      </c>
      <c r="J138" s="14"/>
      <c r="K138" s="14"/>
      <c r="L138" s="13"/>
      <c r="M138" s="14">
        <f t="shared" si="43"/>
        <v>8150.2650000000003</v>
      </c>
      <c r="N138" s="14">
        <f t="shared" si="44"/>
        <v>8185.2650000000003</v>
      </c>
      <c r="O138" s="47">
        <f t="shared" si="45"/>
        <v>8225.2649999999994</v>
      </c>
    </row>
    <row r="139" spans="1:15" x14ac:dyDescent="0.2">
      <c r="A139" s="70" t="s">
        <v>261</v>
      </c>
      <c r="B139" s="11">
        <v>3</v>
      </c>
      <c r="C139" s="12">
        <v>0</v>
      </c>
      <c r="D139" s="11" t="s">
        <v>262</v>
      </c>
      <c r="E139" s="68">
        <v>0</v>
      </c>
      <c r="F139" s="10"/>
      <c r="G139" s="14">
        <f>G143</f>
        <v>45200</v>
      </c>
      <c r="H139" s="14">
        <f>H143</f>
        <v>0</v>
      </c>
      <c r="I139" s="13">
        <f>I143</f>
        <v>0</v>
      </c>
      <c r="J139" s="14">
        <f>J140</f>
        <v>36111.96632</v>
      </c>
      <c r="K139" s="14"/>
      <c r="L139" s="13"/>
      <c r="M139" s="14">
        <f t="shared" si="43"/>
        <v>81311.966320000007</v>
      </c>
      <c r="N139" s="14">
        <f t="shared" si="44"/>
        <v>0</v>
      </c>
      <c r="O139" s="47">
        <f t="shared" si="45"/>
        <v>0</v>
      </c>
    </row>
    <row r="140" spans="1:15" ht="38.25" customHeight="1" x14ac:dyDescent="0.2">
      <c r="A140" s="65" t="s">
        <v>347</v>
      </c>
      <c r="B140" s="11">
        <v>3</v>
      </c>
      <c r="C140" s="12">
        <v>0</v>
      </c>
      <c r="D140" s="11" t="s">
        <v>262</v>
      </c>
      <c r="E140" s="68">
        <v>53930</v>
      </c>
      <c r="F140" s="10"/>
      <c r="G140" s="13"/>
      <c r="H140" s="13"/>
      <c r="I140" s="13"/>
      <c r="J140" s="13">
        <f>J141</f>
        <v>36111.96632</v>
      </c>
      <c r="K140" s="13"/>
      <c r="L140" s="13"/>
      <c r="M140" s="13">
        <f>G140+J140</f>
        <v>36111.96632</v>
      </c>
      <c r="N140" s="13">
        <f t="shared" si="44"/>
        <v>0</v>
      </c>
      <c r="O140" s="13">
        <f t="shared" si="45"/>
        <v>0</v>
      </c>
    </row>
    <row r="141" spans="1:15" ht="27.75" customHeight="1" x14ac:dyDescent="0.2">
      <c r="A141" s="65" t="s">
        <v>14</v>
      </c>
      <c r="B141" s="11">
        <v>3</v>
      </c>
      <c r="C141" s="12">
        <v>0</v>
      </c>
      <c r="D141" s="11" t="s">
        <v>262</v>
      </c>
      <c r="E141" s="68">
        <v>53930</v>
      </c>
      <c r="F141" s="10">
        <v>200</v>
      </c>
      <c r="G141" s="13"/>
      <c r="H141" s="13"/>
      <c r="I141" s="13"/>
      <c r="J141" s="13">
        <f>J142</f>
        <v>36111.96632</v>
      </c>
      <c r="K141" s="13"/>
      <c r="L141" s="13"/>
      <c r="M141" s="13">
        <f t="shared" ref="M141:M142" si="70">G141+J141</f>
        <v>36111.96632</v>
      </c>
      <c r="N141" s="13">
        <f t="shared" ref="N141:N142" si="71">H141+K141</f>
        <v>0</v>
      </c>
      <c r="O141" s="13">
        <f t="shared" ref="O141:O142" si="72">I141+L141</f>
        <v>0</v>
      </c>
    </row>
    <row r="142" spans="1:15" ht="26.25" customHeight="1" x14ac:dyDescent="0.2">
      <c r="A142" s="65" t="s">
        <v>13</v>
      </c>
      <c r="B142" s="11">
        <v>3</v>
      </c>
      <c r="C142" s="12">
        <v>0</v>
      </c>
      <c r="D142" s="11" t="s">
        <v>262</v>
      </c>
      <c r="E142" s="68">
        <v>53930</v>
      </c>
      <c r="F142" s="10">
        <v>240</v>
      </c>
      <c r="G142" s="13"/>
      <c r="H142" s="13"/>
      <c r="I142" s="13"/>
      <c r="J142" s="13">
        <f>34306.368+1805.59832</f>
        <v>36111.96632</v>
      </c>
      <c r="K142" s="13"/>
      <c r="L142" s="13"/>
      <c r="M142" s="13">
        <f t="shared" si="70"/>
        <v>36111.96632</v>
      </c>
      <c r="N142" s="13">
        <f t="shared" si="71"/>
        <v>0</v>
      </c>
      <c r="O142" s="13">
        <f t="shared" si="72"/>
        <v>0</v>
      </c>
    </row>
    <row r="143" spans="1:15" ht="37.5" customHeight="1" x14ac:dyDescent="0.2">
      <c r="A143" s="79" t="s">
        <v>382</v>
      </c>
      <c r="B143" s="11">
        <v>3</v>
      </c>
      <c r="C143" s="12">
        <v>0</v>
      </c>
      <c r="D143" s="11" t="str">
        <f>D139</f>
        <v>R1</v>
      </c>
      <c r="E143" s="68" t="s">
        <v>260</v>
      </c>
      <c r="F143" s="10"/>
      <c r="G143" s="13">
        <f>G144</f>
        <v>45200</v>
      </c>
      <c r="H143" s="13">
        <f t="shared" ref="H143:I144" si="73">H144</f>
        <v>0</v>
      </c>
      <c r="I143" s="13">
        <f t="shared" si="73"/>
        <v>0</v>
      </c>
      <c r="J143" s="13"/>
      <c r="K143" s="13"/>
      <c r="L143" s="13"/>
      <c r="M143" s="13">
        <f t="shared" si="43"/>
        <v>45200</v>
      </c>
      <c r="N143" s="13">
        <f t="shared" si="44"/>
        <v>0</v>
      </c>
      <c r="O143" s="47">
        <f t="shared" si="45"/>
        <v>0</v>
      </c>
    </row>
    <row r="144" spans="1:15" ht="22.5" x14ac:dyDescent="0.2">
      <c r="A144" s="70" t="s">
        <v>14</v>
      </c>
      <c r="B144" s="11">
        <v>3</v>
      </c>
      <c r="C144" s="12">
        <v>0</v>
      </c>
      <c r="D144" s="11" t="str">
        <f>D143</f>
        <v>R1</v>
      </c>
      <c r="E144" s="68" t="s">
        <v>260</v>
      </c>
      <c r="F144" s="10">
        <v>200</v>
      </c>
      <c r="G144" s="13">
        <f>G145</f>
        <v>45200</v>
      </c>
      <c r="H144" s="13">
        <f t="shared" si="73"/>
        <v>0</v>
      </c>
      <c r="I144" s="13">
        <f t="shared" si="73"/>
        <v>0</v>
      </c>
      <c r="J144" s="13"/>
      <c r="K144" s="13"/>
      <c r="L144" s="13"/>
      <c r="M144" s="13">
        <f t="shared" si="43"/>
        <v>45200</v>
      </c>
      <c r="N144" s="13">
        <f t="shared" si="44"/>
        <v>0</v>
      </c>
      <c r="O144" s="47">
        <f t="shared" si="45"/>
        <v>0</v>
      </c>
    </row>
    <row r="145" spans="1:15" ht="22.5" x14ac:dyDescent="0.2">
      <c r="A145" s="70" t="s">
        <v>13</v>
      </c>
      <c r="B145" s="11">
        <v>3</v>
      </c>
      <c r="C145" s="12">
        <v>0</v>
      </c>
      <c r="D145" s="11" t="str">
        <f>D143</f>
        <v>R1</v>
      </c>
      <c r="E145" s="68" t="s">
        <v>260</v>
      </c>
      <c r="F145" s="10">
        <v>240</v>
      </c>
      <c r="G145" s="13">
        <v>45200</v>
      </c>
      <c r="H145" s="13">
        <v>0</v>
      </c>
      <c r="I145" s="13">
        <v>0</v>
      </c>
      <c r="J145" s="13"/>
      <c r="K145" s="13"/>
      <c r="L145" s="13"/>
      <c r="M145" s="13">
        <f t="shared" si="43"/>
        <v>45200</v>
      </c>
      <c r="N145" s="13">
        <f t="shared" si="44"/>
        <v>0</v>
      </c>
      <c r="O145" s="47">
        <f t="shared" si="45"/>
        <v>0</v>
      </c>
    </row>
    <row r="146" spans="1:15" x14ac:dyDescent="0.2">
      <c r="A146" s="70" t="s">
        <v>153</v>
      </c>
      <c r="B146" s="11">
        <v>3</v>
      </c>
      <c r="C146" s="12">
        <v>0</v>
      </c>
      <c r="D146" s="11" t="s">
        <v>2</v>
      </c>
      <c r="E146" s="68" t="s">
        <v>152</v>
      </c>
      <c r="F146" s="10" t="s">
        <v>7</v>
      </c>
      <c r="G146" s="14">
        <f t="shared" ref="G146:I146" si="74">G147</f>
        <v>173</v>
      </c>
      <c r="H146" s="14">
        <f t="shared" si="74"/>
        <v>173</v>
      </c>
      <c r="I146" s="13">
        <f t="shared" si="74"/>
        <v>173</v>
      </c>
      <c r="J146" s="14"/>
      <c r="K146" s="14"/>
      <c r="L146" s="13"/>
      <c r="M146" s="14">
        <f t="shared" si="43"/>
        <v>173</v>
      </c>
      <c r="N146" s="14">
        <f t="shared" si="44"/>
        <v>173</v>
      </c>
      <c r="O146" s="47">
        <f t="shared" si="45"/>
        <v>173</v>
      </c>
    </row>
    <row r="147" spans="1:15" ht="22.5" x14ac:dyDescent="0.2">
      <c r="A147" s="70" t="s">
        <v>77</v>
      </c>
      <c r="B147" s="11">
        <v>3</v>
      </c>
      <c r="C147" s="12">
        <v>0</v>
      </c>
      <c r="D147" s="11" t="s">
        <v>2</v>
      </c>
      <c r="E147" s="68" t="s">
        <v>152</v>
      </c>
      <c r="F147" s="10">
        <v>600</v>
      </c>
      <c r="G147" s="14">
        <f t="shared" ref="G147:I147" si="75">G148</f>
        <v>173</v>
      </c>
      <c r="H147" s="14">
        <f t="shared" si="75"/>
        <v>173</v>
      </c>
      <c r="I147" s="13">
        <f t="shared" si="75"/>
        <v>173</v>
      </c>
      <c r="J147" s="14"/>
      <c r="K147" s="14"/>
      <c r="L147" s="13"/>
      <c r="M147" s="14">
        <f t="shared" si="43"/>
        <v>173</v>
      </c>
      <c r="N147" s="14">
        <f t="shared" si="44"/>
        <v>173</v>
      </c>
      <c r="O147" s="47">
        <f t="shared" si="45"/>
        <v>173</v>
      </c>
    </row>
    <row r="148" spans="1:15" x14ac:dyDescent="0.2">
      <c r="A148" s="70" t="s">
        <v>146</v>
      </c>
      <c r="B148" s="11">
        <v>3</v>
      </c>
      <c r="C148" s="12">
        <v>0</v>
      </c>
      <c r="D148" s="11" t="s">
        <v>2</v>
      </c>
      <c r="E148" s="68" t="s">
        <v>152</v>
      </c>
      <c r="F148" s="10">
        <v>610</v>
      </c>
      <c r="G148" s="14">
        <v>173</v>
      </c>
      <c r="H148" s="14">
        <v>173</v>
      </c>
      <c r="I148" s="13">
        <v>173</v>
      </c>
      <c r="J148" s="14"/>
      <c r="K148" s="14"/>
      <c r="L148" s="13"/>
      <c r="M148" s="14">
        <f t="shared" si="43"/>
        <v>173</v>
      </c>
      <c r="N148" s="14">
        <f t="shared" si="44"/>
        <v>173</v>
      </c>
      <c r="O148" s="47">
        <f t="shared" si="45"/>
        <v>173</v>
      </c>
    </row>
    <row r="149" spans="1:15" ht="33.75" x14ac:dyDescent="0.2">
      <c r="A149" s="45" t="s">
        <v>270</v>
      </c>
      <c r="B149" s="19" t="s">
        <v>145</v>
      </c>
      <c r="C149" s="20" t="s">
        <v>3</v>
      </c>
      <c r="D149" s="19" t="s">
        <v>2</v>
      </c>
      <c r="E149" s="21" t="s">
        <v>9</v>
      </c>
      <c r="F149" s="6" t="s">
        <v>7</v>
      </c>
      <c r="G149" s="27">
        <f>G156+G159+G162+G167+G172+G179+G186+G192+G198+G203+G206+G212+G215+G218+G221+G224+G227+G230+G239+G209+G189+G242+G153+G233+G257</f>
        <v>757425.29974999977</v>
      </c>
      <c r="H149" s="27">
        <f t="shared" ref="H149:I149" si="76">H156+H159+H162+H167+H172+H179+H186+H192+H198+H203+H206+H212+H215+H218+H221+H224+H227+H230+H239+H209+H189+H242+H153+H233+H257</f>
        <v>764275.76309999998</v>
      </c>
      <c r="I149" s="24">
        <f t="shared" si="76"/>
        <v>778090.69644999993</v>
      </c>
      <c r="J149" s="27">
        <f>J195+J242+J167+J150+J233+J236+J162+J249+J198+J206+J189+J253</f>
        <v>42277.687819999992</v>
      </c>
      <c r="K149" s="27">
        <f t="shared" ref="K149:L149" si="77">K195+K242+K167+K150+K233+K236+K162+K249</f>
        <v>29409.671620000001</v>
      </c>
      <c r="L149" s="27">
        <f t="shared" si="77"/>
        <v>41863.9643</v>
      </c>
      <c r="M149" s="27">
        <f t="shared" si="43"/>
        <v>799702.98756999976</v>
      </c>
      <c r="N149" s="27">
        <f t="shared" si="44"/>
        <v>793685.43472000002</v>
      </c>
      <c r="O149" s="27">
        <f t="shared" si="45"/>
        <v>819954.66074999992</v>
      </c>
    </row>
    <row r="150" spans="1:15" ht="33.75" x14ac:dyDescent="0.2">
      <c r="A150" s="65" t="s">
        <v>408</v>
      </c>
      <c r="B150" s="11" t="s">
        <v>145</v>
      </c>
      <c r="C150" s="12" t="s">
        <v>3</v>
      </c>
      <c r="D150" s="11" t="s">
        <v>2</v>
      </c>
      <c r="E150" s="68">
        <v>53030</v>
      </c>
      <c r="F150" s="10"/>
      <c r="G150" s="27"/>
      <c r="H150" s="27"/>
      <c r="I150" s="24"/>
      <c r="J150" s="14">
        <f>J151</f>
        <v>24379.279999999999</v>
      </c>
      <c r="K150" s="14">
        <f t="shared" ref="K150:L151" si="78">K151</f>
        <v>24379.279999999999</v>
      </c>
      <c r="L150" s="14">
        <f t="shared" si="78"/>
        <v>24379.279999999999</v>
      </c>
      <c r="M150" s="14">
        <f t="shared" ref="M150:M152" si="79">G150+J150</f>
        <v>24379.279999999999</v>
      </c>
      <c r="N150" s="14">
        <f t="shared" ref="N150:N152" si="80">H150+K150</f>
        <v>24379.279999999999</v>
      </c>
      <c r="O150" s="14">
        <f t="shared" ref="O150:O152" si="81">I150+L150</f>
        <v>24379.279999999999</v>
      </c>
    </row>
    <row r="151" spans="1:15" ht="22.5" x14ac:dyDescent="0.2">
      <c r="A151" s="65" t="s">
        <v>77</v>
      </c>
      <c r="B151" s="11" t="s">
        <v>145</v>
      </c>
      <c r="C151" s="12" t="s">
        <v>3</v>
      </c>
      <c r="D151" s="11" t="s">
        <v>2</v>
      </c>
      <c r="E151" s="68">
        <v>53030</v>
      </c>
      <c r="F151" s="10">
        <v>600</v>
      </c>
      <c r="G151" s="27"/>
      <c r="H151" s="27"/>
      <c r="I151" s="24"/>
      <c r="J151" s="14">
        <f>J152</f>
        <v>24379.279999999999</v>
      </c>
      <c r="K151" s="14">
        <f t="shared" si="78"/>
        <v>24379.279999999999</v>
      </c>
      <c r="L151" s="14">
        <f t="shared" si="78"/>
        <v>24379.279999999999</v>
      </c>
      <c r="M151" s="14">
        <f t="shared" si="79"/>
        <v>24379.279999999999</v>
      </c>
      <c r="N151" s="14">
        <f t="shared" si="80"/>
        <v>24379.279999999999</v>
      </c>
      <c r="O151" s="14">
        <f t="shared" si="81"/>
        <v>24379.279999999999</v>
      </c>
    </row>
    <row r="152" spans="1:15" x14ac:dyDescent="0.2">
      <c r="A152" s="65" t="s">
        <v>146</v>
      </c>
      <c r="B152" s="11" t="s">
        <v>145</v>
      </c>
      <c r="C152" s="12" t="s">
        <v>3</v>
      </c>
      <c r="D152" s="11" t="s">
        <v>2</v>
      </c>
      <c r="E152" s="68">
        <v>53030</v>
      </c>
      <c r="F152" s="10">
        <v>610</v>
      </c>
      <c r="G152" s="27"/>
      <c r="H152" s="27"/>
      <c r="I152" s="24"/>
      <c r="J152" s="14">
        <v>24379.279999999999</v>
      </c>
      <c r="K152" s="14">
        <v>24379.279999999999</v>
      </c>
      <c r="L152" s="14">
        <v>24379.279999999999</v>
      </c>
      <c r="M152" s="14">
        <f t="shared" si="79"/>
        <v>24379.279999999999</v>
      </c>
      <c r="N152" s="14">
        <f t="shared" si="80"/>
        <v>24379.279999999999</v>
      </c>
      <c r="O152" s="14">
        <f t="shared" si="81"/>
        <v>24379.279999999999</v>
      </c>
    </row>
    <row r="153" spans="1:15" ht="45" x14ac:dyDescent="0.2">
      <c r="A153" s="65" t="s">
        <v>322</v>
      </c>
      <c r="B153" s="7" t="s">
        <v>145</v>
      </c>
      <c r="C153" s="8" t="s">
        <v>3</v>
      </c>
      <c r="D153" s="7" t="s">
        <v>2</v>
      </c>
      <c r="E153" s="9">
        <v>76600</v>
      </c>
      <c r="F153" s="10" t="s">
        <v>7</v>
      </c>
      <c r="G153" s="14">
        <f>G154</f>
        <v>20.399999999999999</v>
      </c>
      <c r="H153" s="14">
        <f t="shared" ref="H153:I154" si="82">H154</f>
        <v>0</v>
      </c>
      <c r="I153" s="13">
        <f t="shared" si="82"/>
        <v>0</v>
      </c>
      <c r="J153" s="14"/>
      <c r="K153" s="14"/>
      <c r="L153" s="13"/>
      <c r="M153" s="14">
        <f t="shared" si="43"/>
        <v>20.399999999999999</v>
      </c>
      <c r="N153" s="14">
        <f t="shared" si="44"/>
        <v>0</v>
      </c>
      <c r="O153" s="14">
        <f t="shared" si="45"/>
        <v>0</v>
      </c>
    </row>
    <row r="154" spans="1:15" ht="22.5" x14ac:dyDescent="0.2">
      <c r="A154" s="1" t="s">
        <v>77</v>
      </c>
      <c r="B154" s="7" t="s">
        <v>145</v>
      </c>
      <c r="C154" s="8" t="s">
        <v>3</v>
      </c>
      <c r="D154" s="7" t="s">
        <v>2</v>
      </c>
      <c r="E154" s="9">
        <v>76600</v>
      </c>
      <c r="F154" s="10">
        <v>600</v>
      </c>
      <c r="G154" s="14">
        <f>G155</f>
        <v>20.399999999999999</v>
      </c>
      <c r="H154" s="14">
        <f t="shared" si="82"/>
        <v>0</v>
      </c>
      <c r="I154" s="13">
        <f t="shared" si="82"/>
        <v>0</v>
      </c>
      <c r="J154" s="14"/>
      <c r="K154" s="14"/>
      <c r="L154" s="13"/>
      <c r="M154" s="14">
        <f t="shared" si="43"/>
        <v>20.399999999999999</v>
      </c>
      <c r="N154" s="14">
        <f t="shared" si="44"/>
        <v>0</v>
      </c>
      <c r="O154" s="14">
        <f t="shared" si="45"/>
        <v>0</v>
      </c>
    </row>
    <row r="155" spans="1:15" x14ac:dyDescent="0.2">
      <c r="A155" s="1" t="s">
        <v>146</v>
      </c>
      <c r="B155" s="7" t="s">
        <v>145</v>
      </c>
      <c r="C155" s="8" t="s">
        <v>3</v>
      </c>
      <c r="D155" s="7" t="s">
        <v>2</v>
      </c>
      <c r="E155" s="9">
        <v>76600</v>
      </c>
      <c r="F155" s="10">
        <v>610</v>
      </c>
      <c r="G155" s="14">
        <v>20.399999999999999</v>
      </c>
      <c r="H155" s="14">
        <v>0</v>
      </c>
      <c r="I155" s="13">
        <v>0</v>
      </c>
      <c r="J155" s="14"/>
      <c r="K155" s="14"/>
      <c r="L155" s="13"/>
      <c r="M155" s="14">
        <f t="shared" si="43"/>
        <v>20.399999999999999</v>
      </c>
      <c r="N155" s="14">
        <f t="shared" si="44"/>
        <v>0</v>
      </c>
      <c r="O155" s="14">
        <f t="shared" si="45"/>
        <v>0</v>
      </c>
    </row>
    <row r="156" spans="1:15" ht="33.75" x14ac:dyDescent="0.2">
      <c r="A156" s="70" t="s">
        <v>164</v>
      </c>
      <c r="B156" s="11" t="s">
        <v>145</v>
      </c>
      <c r="C156" s="12" t="s">
        <v>3</v>
      </c>
      <c r="D156" s="11" t="s">
        <v>2</v>
      </c>
      <c r="E156" s="68" t="s">
        <v>163</v>
      </c>
      <c r="F156" s="10" t="s">
        <v>7</v>
      </c>
      <c r="G156" s="14">
        <f t="shared" ref="G156:I156" si="83">G157</f>
        <v>2446.3497499999999</v>
      </c>
      <c r="H156" s="14">
        <f t="shared" si="83"/>
        <v>2471.8031000000001</v>
      </c>
      <c r="I156" s="13">
        <f t="shared" si="83"/>
        <v>2497.2564499999999</v>
      </c>
      <c r="J156" s="14"/>
      <c r="K156" s="14"/>
      <c r="L156" s="13"/>
      <c r="M156" s="14">
        <f t="shared" si="43"/>
        <v>2446.3497499999999</v>
      </c>
      <c r="N156" s="14">
        <f t="shared" si="44"/>
        <v>2471.8031000000001</v>
      </c>
      <c r="O156" s="47">
        <f t="shared" si="45"/>
        <v>2497.2564499999999</v>
      </c>
    </row>
    <row r="157" spans="1:15" ht="22.5" x14ac:dyDescent="0.2">
      <c r="A157" s="70" t="s">
        <v>77</v>
      </c>
      <c r="B157" s="11" t="s">
        <v>145</v>
      </c>
      <c r="C157" s="12" t="s">
        <v>3</v>
      </c>
      <c r="D157" s="11" t="s">
        <v>2</v>
      </c>
      <c r="E157" s="68" t="s">
        <v>163</v>
      </c>
      <c r="F157" s="10">
        <v>600</v>
      </c>
      <c r="G157" s="14">
        <f t="shared" ref="G157:I157" si="84">G158</f>
        <v>2446.3497499999999</v>
      </c>
      <c r="H157" s="14">
        <f t="shared" si="84"/>
        <v>2471.8031000000001</v>
      </c>
      <c r="I157" s="13">
        <f t="shared" si="84"/>
        <v>2497.2564499999999</v>
      </c>
      <c r="J157" s="14"/>
      <c r="K157" s="14"/>
      <c r="L157" s="13"/>
      <c r="M157" s="14">
        <f t="shared" si="43"/>
        <v>2446.3497499999999</v>
      </c>
      <c r="N157" s="14">
        <f t="shared" si="44"/>
        <v>2471.8031000000001</v>
      </c>
      <c r="O157" s="47">
        <f t="shared" si="45"/>
        <v>2497.2564499999999</v>
      </c>
    </row>
    <row r="158" spans="1:15" x14ac:dyDescent="0.2">
      <c r="A158" s="70" t="s">
        <v>146</v>
      </c>
      <c r="B158" s="11" t="s">
        <v>145</v>
      </c>
      <c r="C158" s="12" t="s">
        <v>3</v>
      </c>
      <c r="D158" s="11" t="s">
        <v>2</v>
      </c>
      <c r="E158" s="68" t="s">
        <v>163</v>
      </c>
      <c r="F158" s="10">
        <v>610</v>
      </c>
      <c r="G158" s="14">
        <v>2446.3497499999999</v>
      </c>
      <c r="H158" s="14">
        <v>2471.8031000000001</v>
      </c>
      <c r="I158" s="13">
        <v>2497.2564499999999</v>
      </c>
      <c r="J158" s="14"/>
      <c r="K158" s="14"/>
      <c r="L158" s="13"/>
      <c r="M158" s="14">
        <f t="shared" si="43"/>
        <v>2446.3497499999999</v>
      </c>
      <c r="N158" s="14">
        <f t="shared" si="44"/>
        <v>2471.8031000000001</v>
      </c>
      <c r="O158" s="47">
        <f t="shared" si="45"/>
        <v>2497.2564499999999</v>
      </c>
    </row>
    <row r="159" spans="1:15" ht="67.5" x14ac:dyDescent="0.2">
      <c r="A159" s="70" t="s">
        <v>172</v>
      </c>
      <c r="B159" s="11" t="s">
        <v>145</v>
      </c>
      <c r="C159" s="12" t="s">
        <v>3</v>
      </c>
      <c r="D159" s="11" t="s">
        <v>2</v>
      </c>
      <c r="E159" s="68" t="s">
        <v>171</v>
      </c>
      <c r="F159" s="10" t="s">
        <v>7</v>
      </c>
      <c r="G159" s="14">
        <f>G160</f>
        <v>32714.37</v>
      </c>
      <c r="H159" s="14">
        <f t="shared" ref="H159:I160" si="85">H160</f>
        <v>42345.22</v>
      </c>
      <c r="I159" s="13">
        <f t="shared" si="85"/>
        <v>44039.040000000001</v>
      </c>
      <c r="J159" s="14"/>
      <c r="K159" s="14"/>
      <c r="L159" s="13"/>
      <c r="M159" s="14">
        <f t="shared" si="43"/>
        <v>32714.37</v>
      </c>
      <c r="N159" s="14">
        <f t="shared" si="44"/>
        <v>42345.22</v>
      </c>
      <c r="O159" s="47">
        <f t="shared" si="45"/>
        <v>44039.040000000001</v>
      </c>
    </row>
    <row r="160" spans="1:15" ht="22.5" x14ac:dyDescent="0.2">
      <c r="A160" s="70" t="s">
        <v>77</v>
      </c>
      <c r="B160" s="11" t="s">
        <v>145</v>
      </c>
      <c r="C160" s="12" t="s">
        <v>3</v>
      </c>
      <c r="D160" s="11" t="s">
        <v>2</v>
      </c>
      <c r="E160" s="68" t="s">
        <v>171</v>
      </c>
      <c r="F160" s="10">
        <v>600</v>
      </c>
      <c r="G160" s="14">
        <f>G161</f>
        <v>32714.37</v>
      </c>
      <c r="H160" s="14">
        <f t="shared" si="85"/>
        <v>42345.22</v>
      </c>
      <c r="I160" s="13">
        <f t="shared" si="85"/>
        <v>44039.040000000001</v>
      </c>
      <c r="J160" s="14"/>
      <c r="K160" s="14"/>
      <c r="L160" s="13"/>
      <c r="M160" s="14">
        <f t="shared" si="43"/>
        <v>32714.37</v>
      </c>
      <c r="N160" s="14">
        <f t="shared" si="44"/>
        <v>42345.22</v>
      </c>
      <c r="O160" s="47">
        <f t="shared" si="45"/>
        <v>44039.040000000001</v>
      </c>
    </row>
    <row r="161" spans="1:15" x14ac:dyDescent="0.2">
      <c r="A161" s="70" t="s">
        <v>146</v>
      </c>
      <c r="B161" s="11" t="s">
        <v>145</v>
      </c>
      <c r="C161" s="12" t="s">
        <v>3</v>
      </c>
      <c r="D161" s="11" t="s">
        <v>2</v>
      </c>
      <c r="E161" s="68" t="s">
        <v>171</v>
      </c>
      <c r="F161" s="10">
        <v>610</v>
      </c>
      <c r="G161" s="14">
        <v>32714.37</v>
      </c>
      <c r="H161" s="14">
        <v>42345.22</v>
      </c>
      <c r="I161" s="13">
        <v>44039.040000000001</v>
      </c>
      <c r="J161" s="14"/>
      <c r="K161" s="14"/>
      <c r="L161" s="13"/>
      <c r="M161" s="14">
        <f t="shared" ref="M161:M227" si="86">G161+J161</f>
        <v>32714.37</v>
      </c>
      <c r="N161" s="14">
        <f t="shared" ref="N161:N227" si="87">H161+K161</f>
        <v>42345.22</v>
      </c>
      <c r="O161" s="47">
        <f t="shared" ref="O161:O227" si="88">I161+L161</f>
        <v>44039.040000000001</v>
      </c>
    </row>
    <row r="162" spans="1:15" x14ac:dyDescent="0.2">
      <c r="A162" s="70" t="s">
        <v>181</v>
      </c>
      <c r="B162" s="11" t="s">
        <v>145</v>
      </c>
      <c r="C162" s="12" t="s">
        <v>3</v>
      </c>
      <c r="D162" s="11" t="s">
        <v>2</v>
      </c>
      <c r="E162" s="68" t="s">
        <v>180</v>
      </c>
      <c r="F162" s="10" t="s">
        <v>7</v>
      </c>
      <c r="G162" s="14">
        <f>G163+G165</f>
        <v>408062.6</v>
      </c>
      <c r="H162" s="14">
        <f t="shared" ref="H162:I162" si="89">H163+H165</f>
        <v>406645.9</v>
      </c>
      <c r="I162" s="13">
        <f t="shared" si="89"/>
        <v>423336.7</v>
      </c>
      <c r="J162" s="14">
        <f>J163</f>
        <v>6631.7</v>
      </c>
      <c r="K162" s="14">
        <f t="shared" ref="K162:L163" si="90">K163</f>
        <v>3197.2</v>
      </c>
      <c r="L162" s="14">
        <f t="shared" si="90"/>
        <v>2325.9</v>
      </c>
      <c r="M162" s="14">
        <f t="shared" si="86"/>
        <v>414694.3</v>
      </c>
      <c r="N162" s="14">
        <f t="shared" si="87"/>
        <v>409843.10000000003</v>
      </c>
      <c r="O162" s="14">
        <f t="shared" si="88"/>
        <v>425662.60000000003</v>
      </c>
    </row>
    <row r="163" spans="1:15" ht="22.5" x14ac:dyDescent="0.2">
      <c r="A163" s="70" t="s">
        <v>77</v>
      </c>
      <c r="B163" s="11" t="s">
        <v>145</v>
      </c>
      <c r="C163" s="12" t="s">
        <v>3</v>
      </c>
      <c r="D163" s="11" t="s">
        <v>2</v>
      </c>
      <c r="E163" s="68" t="s">
        <v>180</v>
      </c>
      <c r="F163" s="10">
        <v>600</v>
      </c>
      <c r="G163" s="14">
        <f t="shared" ref="G163:I163" si="91">G164</f>
        <v>406509.39599999995</v>
      </c>
      <c r="H163" s="14">
        <f t="shared" si="91"/>
        <v>403613.85400000005</v>
      </c>
      <c r="I163" s="13">
        <f t="shared" si="91"/>
        <v>418196.266</v>
      </c>
      <c r="J163" s="14">
        <f>J164</f>
        <v>6631.7</v>
      </c>
      <c r="K163" s="14">
        <f t="shared" si="90"/>
        <v>3197.2</v>
      </c>
      <c r="L163" s="14">
        <f t="shared" si="90"/>
        <v>2325.9</v>
      </c>
      <c r="M163" s="14">
        <f t="shared" si="86"/>
        <v>413141.09599999996</v>
      </c>
      <c r="N163" s="14">
        <f t="shared" si="87"/>
        <v>406811.05400000006</v>
      </c>
      <c r="O163" s="47">
        <f t="shared" si="88"/>
        <v>420522.16600000003</v>
      </c>
    </row>
    <row r="164" spans="1:15" x14ac:dyDescent="0.2">
      <c r="A164" s="70" t="s">
        <v>146</v>
      </c>
      <c r="B164" s="11" t="s">
        <v>145</v>
      </c>
      <c r="C164" s="12" t="s">
        <v>3</v>
      </c>
      <c r="D164" s="11" t="s">
        <v>2</v>
      </c>
      <c r="E164" s="68" t="s">
        <v>180</v>
      </c>
      <c r="F164" s="10">
        <v>610</v>
      </c>
      <c r="G164" s="14">
        <f>408062.6-1553.204</f>
        <v>406509.39599999995</v>
      </c>
      <c r="H164" s="14">
        <f>406645.9-3032.046</f>
        <v>403613.85400000005</v>
      </c>
      <c r="I164" s="13">
        <f>423336.7-5140.434</f>
        <v>418196.266</v>
      </c>
      <c r="J164" s="14">
        <v>6631.7</v>
      </c>
      <c r="K164" s="14">
        <v>3197.2</v>
      </c>
      <c r="L164" s="14">
        <v>2325.9</v>
      </c>
      <c r="M164" s="14">
        <f t="shared" si="86"/>
        <v>413141.09599999996</v>
      </c>
      <c r="N164" s="14">
        <f t="shared" si="87"/>
        <v>406811.05400000006</v>
      </c>
      <c r="O164" s="47">
        <f t="shared" si="88"/>
        <v>420522.16600000003</v>
      </c>
    </row>
    <row r="165" spans="1:15" x14ac:dyDescent="0.2">
      <c r="A165" s="1" t="s">
        <v>71</v>
      </c>
      <c r="B165" s="11" t="s">
        <v>145</v>
      </c>
      <c r="C165" s="12" t="s">
        <v>3</v>
      </c>
      <c r="D165" s="11" t="s">
        <v>2</v>
      </c>
      <c r="E165" s="68" t="s">
        <v>180</v>
      </c>
      <c r="F165" s="10">
        <v>800</v>
      </c>
      <c r="G165" s="14">
        <f>G166</f>
        <v>1553.204</v>
      </c>
      <c r="H165" s="14">
        <f t="shared" ref="H165:I165" si="92">H166</f>
        <v>3032.0459999999998</v>
      </c>
      <c r="I165" s="13">
        <f t="shared" si="92"/>
        <v>5140.4340000000002</v>
      </c>
      <c r="J165" s="14"/>
      <c r="K165" s="14"/>
      <c r="L165" s="13"/>
      <c r="M165" s="14">
        <f t="shared" si="86"/>
        <v>1553.204</v>
      </c>
      <c r="N165" s="14">
        <f t="shared" si="87"/>
        <v>3032.0459999999998</v>
      </c>
      <c r="O165" s="14">
        <f t="shared" si="88"/>
        <v>5140.4340000000002</v>
      </c>
    </row>
    <row r="166" spans="1:15" ht="33.75" x14ac:dyDescent="0.2">
      <c r="A166" s="1" t="s">
        <v>112</v>
      </c>
      <c r="B166" s="11" t="s">
        <v>145</v>
      </c>
      <c r="C166" s="12" t="s">
        <v>3</v>
      </c>
      <c r="D166" s="11" t="s">
        <v>2</v>
      </c>
      <c r="E166" s="68" t="s">
        <v>180</v>
      </c>
      <c r="F166" s="10">
        <v>810</v>
      </c>
      <c r="G166" s="14">
        <v>1553.204</v>
      </c>
      <c r="H166" s="14">
        <v>3032.0459999999998</v>
      </c>
      <c r="I166" s="13">
        <v>5140.4340000000002</v>
      </c>
      <c r="J166" s="14"/>
      <c r="K166" s="14"/>
      <c r="L166" s="13"/>
      <c r="M166" s="14">
        <f t="shared" si="86"/>
        <v>1553.204</v>
      </c>
      <c r="N166" s="14">
        <f t="shared" si="87"/>
        <v>3032.0459999999998</v>
      </c>
      <c r="O166" s="47">
        <f t="shared" si="88"/>
        <v>5140.4340000000002</v>
      </c>
    </row>
    <row r="167" spans="1:15" ht="33.75" x14ac:dyDescent="0.2">
      <c r="A167" s="1" t="s">
        <v>324</v>
      </c>
      <c r="B167" s="11" t="s">
        <v>145</v>
      </c>
      <c r="C167" s="12" t="s">
        <v>3</v>
      </c>
      <c r="D167" s="11" t="s">
        <v>2</v>
      </c>
      <c r="E167" s="68" t="s">
        <v>150</v>
      </c>
      <c r="F167" s="10" t="s">
        <v>7</v>
      </c>
      <c r="G167" s="14">
        <f>G168+G170</f>
        <v>7141.98</v>
      </c>
      <c r="H167" s="14">
        <f t="shared" ref="H167:I167" si="93">H168+H170</f>
        <v>8256.34</v>
      </c>
      <c r="I167" s="13">
        <f t="shared" si="93"/>
        <v>8325.7999999999993</v>
      </c>
      <c r="J167" s="14"/>
      <c r="K167" s="14"/>
      <c r="L167" s="13">
        <f>L168</f>
        <v>-169.3</v>
      </c>
      <c r="M167" s="14">
        <f t="shared" si="86"/>
        <v>7141.98</v>
      </c>
      <c r="N167" s="14">
        <f t="shared" si="87"/>
        <v>8256.34</v>
      </c>
      <c r="O167" s="14">
        <f t="shared" si="88"/>
        <v>8156.4999999999991</v>
      </c>
    </row>
    <row r="168" spans="1:15" ht="22.5" x14ac:dyDescent="0.2">
      <c r="A168" s="70" t="s">
        <v>77</v>
      </c>
      <c r="B168" s="11" t="s">
        <v>145</v>
      </c>
      <c r="C168" s="12" t="s">
        <v>3</v>
      </c>
      <c r="D168" s="11" t="s">
        <v>2</v>
      </c>
      <c r="E168" s="68" t="s">
        <v>150</v>
      </c>
      <c r="F168" s="10">
        <v>600</v>
      </c>
      <c r="G168" s="14">
        <f>G169</f>
        <v>7047.78</v>
      </c>
      <c r="H168" s="14">
        <f t="shared" ref="H168:I168" si="94">H169</f>
        <v>8090.14</v>
      </c>
      <c r="I168" s="13">
        <f t="shared" si="94"/>
        <v>8067.7999999999993</v>
      </c>
      <c r="J168" s="14"/>
      <c r="K168" s="14"/>
      <c r="L168" s="13">
        <f>L169</f>
        <v>-169.3</v>
      </c>
      <c r="M168" s="14">
        <f t="shared" si="86"/>
        <v>7047.78</v>
      </c>
      <c r="N168" s="14">
        <f t="shared" si="87"/>
        <v>8090.14</v>
      </c>
      <c r="O168" s="14">
        <f t="shared" si="88"/>
        <v>7898.4999999999991</v>
      </c>
    </row>
    <row r="169" spans="1:15" x14ac:dyDescent="0.2">
      <c r="A169" s="70" t="s">
        <v>146</v>
      </c>
      <c r="B169" s="11" t="s">
        <v>145</v>
      </c>
      <c r="C169" s="12" t="s">
        <v>3</v>
      </c>
      <c r="D169" s="11" t="s">
        <v>2</v>
      </c>
      <c r="E169" s="68" t="s">
        <v>150</v>
      </c>
      <c r="F169" s="10">
        <v>610</v>
      </c>
      <c r="G169" s="14">
        <f>7141.98-94.2</f>
        <v>7047.78</v>
      </c>
      <c r="H169" s="14">
        <f>8256.34-166.2</f>
        <v>8090.14</v>
      </c>
      <c r="I169" s="13">
        <f>8325.8-258</f>
        <v>8067.7999999999993</v>
      </c>
      <c r="J169" s="14"/>
      <c r="K169" s="14"/>
      <c r="L169" s="13">
        <v>-169.3</v>
      </c>
      <c r="M169" s="14">
        <f t="shared" si="86"/>
        <v>7047.78</v>
      </c>
      <c r="N169" s="14">
        <f t="shared" si="87"/>
        <v>8090.14</v>
      </c>
      <c r="O169" s="14">
        <f t="shared" si="88"/>
        <v>7898.4999999999991</v>
      </c>
    </row>
    <row r="170" spans="1:15" x14ac:dyDescent="0.2">
      <c r="A170" s="1" t="s">
        <v>71</v>
      </c>
      <c r="B170" s="11" t="s">
        <v>145</v>
      </c>
      <c r="C170" s="12" t="s">
        <v>3</v>
      </c>
      <c r="D170" s="11" t="s">
        <v>2</v>
      </c>
      <c r="E170" s="68" t="s">
        <v>150</v>
      </c>
      <c r="F170" s="10">
        <v>800</v>
      </c>
      <c r="G170" s="14">
        <f>G171</f>
        <v>94.2</v>
      </c>
      <c r="H170" s="14">
        <f t="shared" ref="H170:I170" si="95">H171</f>
        <v>166.2</v>
      </c>
      <c r="I170" s="13">
        <f t="shared" si="95"/>
        <v>258</v>
      </c>
      <c r="J170" s="14"/>
      <c r="K170" s="14"/>
      <c r="L170" s="13"/>
      <c r="M170" s="14">
        <f t="shared" si="86"/>
        <v>94.2</v>
      </c>
      <c r="N170" s="14">
        <f t="shared" si="87"/>
        <v>166.2</v>
      </c>
      <c r="O170" s="14">
        <f t="shared" si="88"/>
        <v>258</v>
      </c>
    </row>
    <row r="171" spans="1:15" ht="33.75" x14ac:dyDescent="0.2">
      <c r="A171" s="1" t="s">
        <v>112</v>
      </c>
      <c r="B171" s="11" t="s">
        <v>145</v>
      </c>
      <c r="C171" s="12" t="s">
        <v>3</v>
      </c>
      <c r="D171" s="11" t="s">
        <v>2</v>
      </c>
      <c r="E171" s="68" t="s">
        <v>150</v>
      </c>
      <c r="F171" s="10">
        <v>810</v>
      </c>
      <c r="G171" s="14">
        <v>94.2</v>
      </c>
      <c r="H171" s="14">
        <v>166.2</v>
      </c>
      <c r="I171" s="13">
        <v>258</v>
      </c>
      <c r="J171" s="14"/>
      <c r="K171" s="14"/>
      <c r="L171" s="13"/>
      <c r="M171" s="14">
        <f t="shared" si="86"/>
        <v>94.2</v>
      </c>
      <c r="N171" s="14">
        <f t="shared" si="87"/>
        <v>166.2</v>
      </c>
      <c r="O171" s="14">
        <f t="shared" si="88"/>
        <v>258</v>
      </c>
    </row>
    <row r="172" spans="1:15" ht="22.5" x14ac:dyDescent="0.2">
      <c r="A172" s="70" t="s">
        <v>158</v>
      </c>
      <c r="B172" s="11" t="s">
        <v>145</v>
      </c>
      <c r="C172" s="12" t="s">
        <v>3</v>
      </c>
      <c r="D172" s="11" t="s">
        <v>2</v>
      </c>
      <c r="E172" s="68" t="s">
        <v>11</v>
      </c>
      <c r="F172" s="10" t="s">
        <v>7</v>
      </c>
      <c r="G172" s="14">
        <f>G173+G175+G177</f>
        <v>4481.6999999999989</v>
      </c>
      <c r="H172" s="14">
        <f t="shared" ref="H172:I172" si="96">H173+H175+H177</f>
        <v>4523.5999999999995</v>
      </c>
      <c r="I172" s="13">
        <f t="shared" si="96"/>
        <v>4692.5999999999995</v>
      </c>
      <c r="J172" s="14"/>
      <c r="K172" s="14"/>
      <c r="L172" s="13"/>
      <c r="M172" s="14">
        <f t="shared" si="86"/>
        <v>4481.6999999999989</v>
      </c>
      <c r="N172" s="14">
        <f t="shared" si="87"/>
        <v>4523.5999999999995</v>
      </c>
      <c r="O172" s="47">
        <f t="shared" si="88"/>
        <v>4692.5999999999995</v>
      </c>
    </row>
    <row r="173" spans="1:15" ht="45" x14ac:dyDescent="0.2">
      <c r="A173" s="70" t="s">
        <v>6</v>
      </c>
      <c r="B173" s="11" t="s">
        <v>145</v>
      </c>
      <c r="C173" s="12" t="s">
        <v>3</v>
      </c>
      <c r="D173" s="11" t="s">
        <v>2</v>
      </c>
      <c r="E173" s="68" t="s">
        <v>11</v>
      </c>
      <c r="F173" s="10">
        <v>100</v>
      </c>
      <c r="G173" s="13">
        <f>G174</f>
        <v>4419.2999999999993</v>
      </c>
      <c r="H173" s="13">
        <f t="shared" ref="H173:I173" si="97">H174</f>
        <v>4461.2</v>
      </c>
      <c r="I173" s="13">
        <f t="shared" si="97"/>
        <v>4630.2</v>
      </c>
      <c r="J173" s="13"/>
      <c r="K173" s="13"/>
      <c r="L173" s="13"/>
      <c r="M173" s="13">
        <f t="shared" si="86"/>
        <v>4419.2999999999993</v>
      </c>
      <c r="N173" s="13">
        <f t="shared" si="87"/>
        <v>4461.2</v>
      </c>
      <c r="O173" s="47">
        <f t="shared" si="88"/>
        <v>4630.2</v>
      </c>
    </row>
    <row r="174" spans="1:15" ht="22.5" x14ac:dyDescent="0.2">
      <c r="A174" s="70" t="s">
        <v>5</v>
      </c>
      <c r="B174" s="11" t="s">
        <v>145</v>
      </c>
      <c r="C174" s="12" t="s">
        <v>3</v>
      </c>
      <c r="D174" s="11" t="s">
        <v>2</v>
      </c>
      <c r="E174" s="68" t="s">
        <v>11</v>
      </c>
      <c r="F174" s="10">
        <v>120</v>
      </c>
      <c r="G174" s="13">
        <f>4184.4+234.9</f>
        <v>4419.2999999999993</v>
      </c>
      <c r="H174" s="13">
        <v>4461.2</v>
      </c>
      <c r="I174" s="13">
        <v>4630.2</v>
      </c>
      <c r="J174" s="13"/>
      <c r="K174" s="13"/>
      <c r="L174" s="13"/>
      <c r="M174" s="13">
        <f t="shared" si="86"/>
        <v>4419.2999999999993</v>
      </c>
      <c r="N174" s="13">
        <f t="shared" si="87"/>
        <v>4461.2</v>
      </c>
      <c r="O174" s="47">
        <f t="shared" si="88"/>
        <v>4630.2</v>
      </c>
    </row>
    <row r="175" spans="1:15" ht="22.5" x14ac:dyDescent="0.2">
      <c r="A175" s="70" t="s">
        <v>14</v>
      </c>
      <c r="B175" s="11" t="s">
        <v>145</v>
      </c>
      <c r="C175" s="12" t="s">
        <v>3</v>
      </c>
      <c r="D175" s="11" t="s">
        <v>2</v>
      </c>
      <c r="E175" s="68" t="s">
        <v>11</v>
      </c>
      <c r="F175" s="10">
        <v>200</v>
      </c>
      <c r="G175" s="13">
        <f>G176</f>
        <v>61.9</v>
      </c>
      <c r="H175" s="13">
        <f t="shared" ref="H175:I175" si="98">H176</f>
        <v>61.9</v>
      </c>
      <c r="I175" s="13">
        <f t="shared" si="98"/>
        <v>61.9</v>
      </c>
      <c r="J175" s="13"/>
      <c r="K175" s="13"/>
      <c r="L175" s="13"/>
      <c r="M175" s="13">
        <f t="shared" si="86"/>
        <v>61.9</v>
      </c>
      <c r="N175" s="13">
        <f t="shared" si="87"/>
        <v>61.9</v>
      </c>
      <c r="O175" s="47">
        <f t="shared" si="88"/>
        <v>61.9</v>
      </c>
    </row>
    <row r="176" spans="1:15" ht="22.5" x14ac:dyDescent="0.2">
      <c r="A176" s="70" t="s">
        <v>13</v>
      </c>
      <c r="B176" s="11" t="s">
        <v>145</v>
      </c>
      <c r="C176" s="12" t="s">
        <v>3</v>
      </c>
      <c r="D176" s="11" t="s">
        <v>2</v>
      </c>
      <c r="E176" s="68" t="s">
        <v>11</v>
      </c>
      <c r="F176" s="10">
        <v>240</v>
      </c>
      <c r="G176" s="13">
        <v>61.9</v>
      </c>
      <c r="H176" s="13">
        <v>61.9</v>
      </c>
      <c r="I176" s="13">
        <v>61.9</v>
      </c>
      <c r="J176" s="13"/>
      <c r="K176" s="13"/>
      <c r="L176" s="13"/>
      <c r="M176" s="13">
        <f t="shared" si="86"/>
        <v>61.9</v>
      </c>
      <c r="N176" s="13">
        <f t="shared" si="87"/>
        <v>61.9</v>
      </c>
      <c r="O176" s="47">
        <f t="shared" si="88"/>
        <v>61.9</v>
      </c>
    </row>
    <row r="177" spans="1:15" x14ac:dyDescent="0.2">
      <c r="A177" s="70" t="s">
        <v>71</v>
      </c>
      <c r="B177" s="11" t="s">
        <v>145</v>
      </c>
      <c r="C177" s="12" t="s">
        <v>3</v>
      </c>
      <c r="D177" s="11" t="s">
        <v>2</v>
      </c>
      <c r="E177" s="68" t="s">
        <v>11</v>
      </c>
      <c r="F177" s="10">
        <v>800</v>
      </c>
      <c r="G177" s="13">
        <f>G178</f>
        <v>0.5</v>
      </c>
      <c r="H177" s="13">
        <f t="shared" ref="H177:I177" si="99">H178</f>
        <v>0.5</v>
      </c>
      <c r="I177" s="13">
        <f t="shared" si="99"/>
        <v>0.5</v>
      </c>
      <c r="J177" s="13"/>
      <c r="K177" s="13"/>
      <c r="L177" s="13"/>
      <c r="M177" s="13">
        <f t="shared" si="86"/>
        <v>0.5</v>
      </c>
      <c r="N177" s="13">
        <f t="shared" si="87"/>
        <v>0.5</v>
      </c>
      <c r="O177" s="47">
        <f t="shared" si="88"/>
        <v>0.5</v>
      </c>
    </row>
    <row r="178" spans="1:15" x14ac:dyDescent="0.2">
      <c r="A178" s="70" t="s">
        <v>70</v>
      </c>
      <c r="B178" s="11" t="s">
        <v>145</v>
      </c>
      <c r="C178" s="12" t="s">
        <v>3</v>
      </c>
      <c r="D178" s="11" t="s">
        <v>2</v>
      </c>
      <c r="E178" s="68" t="s">
        <v>11</v>
      </c>
      <c r="F178" s="10">
        <v>850</v>
      </c>
      <c r="G178" s="13">
        <v>0.5</v>
      </c>
      <c r="H178" s="13">
        <v>0.5</v>
      </c>
      <c r="I178" s="13">
        <v>0.5</v>
      </c>
      <c r="J178" s="13"/>
      <c r="K178" s="13"/>
      <c r="L178" s="13"/>
      <c r="M178" s="13">
        <f t="shared" si="86"/>
        <v>0.5</v>
      </c>
      <c r="N178" s="13">
        <f t="shared" si="87"/>
        <v>0.5</v>
      </c>
      <c r="O178" s="47">
        <f t="shared" si="88"/>
        <v>0.5</v>
      </c>
    </row>
    <row r="179" spans="1:15" ht="22.5" x14ac:dyDescent="0.2">
      <c r="A179" s="70" t="s">
        <v>73</v>
      </c>
      <c r="B179" s="11" t="s">
        <v>145</v>
      </c>
      <c r="C179" s="12" t="s">
        <v>3</v>
      </c>
      <c r="D179" s="11" t="s">
        <v>2</v>
      </c>
      <c r="E179" s="68" t="s">
        <v>69</v>
      </c>
      <c r="F179" s="10" t="s">
        <v>7</v>
      </c>
      <c r="G179" s="14">
        <f>G180+G182+G184</f>
        <v>9807.1</v>
      </c>
      <c r="H179" s="14">
        <f t="shared" ref="H179:I179" si="100">H180+H182+H184</f>
        <v>9896.3000000000011</v>
      </c>
      <c r="I179" s="13">
        <f t="shared" si="100"/>
        <v>10256.5</v>
      </c>
      <c r="J179" s="14"/>
      <c r="K179" s="14"/>
      <c r="L179" s="13"/>
      <c r="M179" s="14">
        <f t="shared" si="86"/>
        <v>9807.1</v>
      </c>
      <c r="N179" s="14">
        <f t="shared" si="87"/>
        <v>9896.3000000000011</v>
      </c>
      <c r="O179" s="47">
        <f t="shared" si="88"/>
        <v>10256.5</v>
      </c>
    </row>
    <row r="180" spans="1:15" ht="45" x14ac:dyDescent="0.2">
      <c r="A180" s="70" t="s">
        <v>6</v>
      </c>
      <c r="B180" s="11" t="s">
        <v>145</v>
      </c>
      <c r="C180" s="12" t="s">
        <v>3</v>
      </c>
      <c r="D180" s="11" t="s">
        <v>2</v>
      </c>
      <c r="E180" s="68" t="s">
        <v>69</v>
      </c>
      <c r="F180" s="10">
        <v>100</v>
      </c>
      <c r="G180" s="13">
        <v>9115.4</v>
      </c>
      <c r="H180" s="13">
        <v>9204.6</v>
      </c>
      <c r="I180" s="13">
        <v>9564.7999999999993</v>
      </c>
      <c r="J180" s="13"/>
      <c r="K180" s="13"/>
      <c r="L180" s="13"/>
      <c r="M180" s="13">
        <f t="shared" si="86"/>
        <v>9115.4</v>
      </c>
      <c r="N180" s="13">
        <f t="shared" si="87"/>
        <v>9204.6</v>
      </c>
      <c r="O180" s="47">
        <f t="shared" si="88"/>
        <v>9564.7999999999993</v>
      </c>
    </row>
    <row r="181" spans="1:15" x14ac:dyDescent="0.2">
      <c r="A181" s="70" t="s">
        <v>72</v>
      </c>
      <c r="B181" s="11" t="s">
        <v>145</v>
      </c>
      <c r="C181" s="12" t="s">
        <v>3</v>
      </c>
      <c r="D181" s="11" t="s">
        <v>2</v>
      </c>
      <c r="E181" s="68" t="s">
        <v>69</v>
      </c>
      <c r="F181" s="10">
        <v>110</v>
      </c>
      <c r="G181" s="13">
        <v>9115.4</v>
      </c>
      <c r="H181" s="13">
        <v>9204.6</v>
      </c>
      <c r="I181" s="13">
        <v>9564.7999999999993</v>
      </c>
      <c r="J181" s="13"/>
      <c r="K181" s="13"/>
      <c r="L181" s="13"/>
      <c r="M181" s="13">
        <f t="shared" si="86"/>
        <v>9115.4</v>
      </c>
      <c r="N181" s="13">
        <f t="shared" si="87"/>
        <v>9204.6</v>
      </c>
      <c r="O181" s="47">
        <f t="shared" si="88"/>
        <v>9564.7999999999993</v>
      </c>
    </row>
    <row r="182" spans="1:15" ht="22.5" x14ac:dyDescent="0.2">
      <c r="A182" s="70" t="s">
        <v>14</v>
      </c>
      <c r="B182" s="11" t="s">
        <v>145</v>
      </c>
      <c r="C182" s="12" t="s">
        <v>3</v>
      </c>
      <c r="D182" s="11" t="s">
        <v>2</v>
      </c>
      <c r="E182" s="68" t="s">
        <v>69</v>
      </c>
      <c r="F182" s="10">
        <v>200</v>
      </c>
      <c r="G182" s="13">
        <v>685.5</v>
      </c>
      <c r="H182" s="13">
        <v>685.5</v>
      </c>
      <c r="I182" s="13">
        <v>685.5</v>
      </c>
      <c r="J182" s="13"/>
      <c r="K182" s="13"/>
      <c r="L182" s="13"/>
      <c r="M182" s="13">
        <f t="shared" si="86"/>
        <v>685.5</v>
      </c>
      <c r="N182" s="13">
        <f t="shared" si="87"/>
        <v>685.5</v>
      </c>
      <c r="O182" s="47">
        <f t="shared" si="88"/>
        <v>685.5</v>
      </c>
    </row>
    <row r="183" spans="1:15" ht="22.5" x14ac:dyDescent="0.2">
      <c r="A183" s="70" t="s">
        <v>13</v>
      </c>
      <c r="B183" s="11" t="s">
        <v>145</v>
      </c>
      <c r="C183" s="12" t="s">
        <v>3</v>
      </c>
      <c r="D183" s="11" t="s">
        <v>2</v>
      </c>
      <c r="E183" s="68" t="s">
        <v>69</v>
      </c>
      <c r="F183" s="10">
        <v>240</v>
      </c>
      <c r="G183" s="13">
        <v>685.5</v>
      </c>
      <c r="H183" s="13">
        <v>685.5</v>
      </c>
      <c r="I183" s="13">
        <v>685.5</v>
      </c>
      <c r="J183" s="13"/>
      <c r="K183" s="13"/>
      <c r="L183" s="13"/>
      <c r="M183" s="13">
        <f t="shared" si="86"/>
        <v>685.5</v>
      </c>
      <c r="N183" s="13">
        <f t="shared" si="87"/>
        <v>685.5</v>
      </c>
      <c r="O183" s="47">
        <f t="shared" si="88"/>
        <v>685.5</v>
      </c>
    </row>
    <row r="184" spans="1:15" x14ac:dyDescent="0.2">
      <c r="A184" s="70" t="s">
        <v>71</v>
      </c>
      <c r="B184" s="11" t="s">
        <v>145</v>
      </c>
      <c r="C184" s="12" t="s">
        <v>3</v>
      </c>
      <c r="D184" s="11" t="s">
        <v>2</v>
      </c>
      <c r="E184" s="68" t="s">
        <v>69</v>
      </c>
      <c r="F184" s="10">
        <v>800</v>
      </c>
      <c r="G184" s="13">
        <v>6.2</v>
      </c>
      <c r="H184" s="13">
        <v>6.2</v>
      </c>
      <c r="I184" s="13">
        <v>6.2</v>
      </c>
      <c r="J184" s="13"/>
      <c r="K184" s="13"/>
      <c r="L184" s="13"/>
      <c r="M184" s="13">
        <f t="shared" si="86"/>
        <v>6.2</v>
      </c>
      <c r="N184" s="13">
        <f t="shared" si="87"/>
        <v>6.2</v>
      </c>
      <c r="O184" s="47">
        <f t="shared" si="88"/>
        <v>6.2</v>
      </c>
    </row>
    <row r="185" spans="1:15" x14ac:dyDescent="0.2">
      <c r="A185" s="70" t="s">
        <v>70</v>
      </c>
      <c r="B185" s="11" t="s">
        <v>145</v>
      </c>
      <c r="C185" s="12" t="s">
        <v>3</v>
      </c>
      <c r="D185" s="11" t="s">
        <v>2</v>
      </c>
      <c r="E185" s="68" t="s">
        <v>69</v>
      </c>
      <c r="F185" s="10">
        <v>850</v>
      </c>
      <c r="G185" s="13">
        <v>6.2</v>
      </c>
      <c r="H185" s="13">
        <v>6.2</v>
      </c>
      <c r="I185" s="13">
        <v>6.2</v>
      </c>
      <c r="J185" s="13"/>
      <c r="K185" s="13"/>
      <c r="L185" s="13"/>
      <c r="M185" s="13">
        <f t="shared" si="86"/>
        <v>6.2</v>
      </c>
      <c r="N185" s="13">
        <f t="shared" si="87"/>
        <v>6.2</v>
      </c>
      <c r="O185" s="47">
        <f t="shared" si="88"/>
        <v>6.2</v>
      </c>
    </row>
    <row r="186" spans="1:15" ht="22.5" x14ac:dyDescent="0.2">
      <c r="A186" s="70" t="s">
        <v>170</v>
      </c>
      <c r="B186" s="11" t="s">
        <v>145</v>
      </c>
      <c r="C186" s="12" t="s">
        <v>3</v>
      </c>
      <c r="D186" s="11" t="s">
        <v>2</v>
      </c>
      <c r="E186" s="68" t="s">
        <v>169</v>
      </c>
      <c r="F186" s="10" t="s">
        <v>7</v>
      </c>
      <c r="G186" s="14">
        <f t="shared" ref="G186:I186" si="101">G187</f>
        <v>11923.5</v>
      </c>
      <c r="H186" s="14">
        <f t="shared" si="101"/>
        <v>11954.3</v>
      </c>
      <c r="I186" s="13">
        <f t="shared" si="101"/>
        <v>12148.3</v>
      </c>
      <c r="J186" s="14"/>
      <c r="K186" s="14"/>
      <c r="L186" s="13"/>
      <c r="M186" s="14">
        <f t="shared" si="86"/>
        <v>11923.5</v>
      </c>
      <c r="N186" s="14">
        <f t="shared" si="87"/>
        <v>11954.3</v>
      </c>
      <c r="O186" s="47">
        <f t="shared" si="88"/>
        <v>12148.3</v>
      </c>
    </row>
    <row r="187" spans="1:15" ht="22.5" x14ac:dyDescent="0.2">
      <c r="A187" s="70" t="s">
        <v>77</v>
      </c>
      <c r="B187" s="11" t="s">
        <v>145</v>
      </c>
      <c r="C187" s="12" t="s">
        <v>3</v>
      </c>
      <c r="D187" s="11" t="s">
        <v>2</v>
      </c>
      <c r="E187" s="68" t="s">
        <v>169</v>
      </c>
      <c r="F187" s="10">
        <v>600</v>
      </c>
      <c r="G187" s="14">
        <f t="shared" ref="G187:I187" si="102">G188</f>
        <v>11923.5</v>
      </c>
      <c r="H187" s="14">
        <f t="shared" si="102"/>
        <v>11954.3</v>
      </c>
      <c r="I187" s="13">
        <f t="shared" si="102"/>
        <v>12148.3</v>
      </c>
      <c r="J187" s="14"/>
      <c r="K187" s="14"/>
      <c r="L187" s="13"/>
      <c r="M187" s="14">
        <f t="shared" si="86"/>
        <v>11923.5</v>
      </c>
      <c r="N187" s="14">
        <f t="shared" si="87"/>
        <v>11954.3</v>
      </c>
      <c r="O187" s="47">
        <f t="shared" si="88"/>
        <v>12148.3</v>
      </c>
    </row>
    <row r="188" spans="1:15" x14ac:dyDescent="0.2">
      <c r="A188" s="70" t="s">
        <v>146</v>
      </c>
      <c r="B188" s="11" t="s">
        <v>145</v>
      </c>
      <c r="C188" s="12" t="s">
        <v>3</v>
      </c>
      <c r="D188" s="11" t="s">
        <v>2</v>
      </c>
      <c r="E188" s="68" t="s">
        <v>169</v>
      </c>
      <c r="F188" s="10">
        <v>610</v>
      </c>
      <c r="G188" s="14">
        <v>11923.5</v>
      </c>
      <c r="H188" s="14">
        <v>11954.3</v>
      </c>
      <c r="I188" s="13">
        <v>12148.3</v>
      </c>
      <c r="J188" s="14"/>
      <c r="K188" s="14"/>
      <c r="L188" s="13"/>
      <c r="M188" s="14">
        <f t="shared" si="86"/>
        <v>11923.5</v>
      </c>
      <c r="N188" s="14">
        <f t="shared" si="87"/>
        <v>11954.3</v>
      </c>
      <c r="O188" s="47">
        <f t="shared" si="88"/>
        <v>12148.3</v>
      </c>
    </row>
    <row r="189" spans="1:15" x14ac:dyDescent="0.2">
      <c r="A189" s="1" t="s">
        <v>327</v>
      </c>
      <c r="B189" s="11" t="s">
        <v>145</v>
      </c>
      <c r="C189" s="12" t="s">
        <v>3</v>
      </c>
      <c r="D189" s="11" t="s">
        <v>2</v>
      </c>
      <c r="E189" s="68">
        <v>80490</v>
      </c>
      <c r="F189" s="10" t="s">
        <v>7</v>
      </c>
      <c r="G189" s="14">
        <f>G190</f>
        <v>8035.7</v>
      </c>
      <c r="H189" s="14">
        <f t="shared" ref="H189:I190" si="103">H190</f>
        <v>0</v>
      </c>
      <c r="I189" s="13">
        <f t="shared" si="103"/>
        <v>0</v>
      </c>
      <c r="J189" s="14">
        <f>J190</f>
        <v>-4416.2</v>
      </c>
      <c r="K189" s="14"/>
      <c r="L189" s="13"/>
      <c r="M189" s="14">
        <f t="shared" si="86"/>
        <v>3619.5</v>
      </c>
      <c r="N189" s="14">
        <f t="shared" si="87"/>
        <v>0</v>
      </c>
      <c r="O189" s="14">
        <f t="shared" si="88"/>
        <v>0</v>
      </c>
    </row>
    <row r="190" spans="1:15" ht="22.5" x14ac:dyDescent="0.2">
      <c r="A190" s="1" t="s">
        <v>77</v>
      </c>
      <c r="B190" s="11" t="s">
        <v>145</v>
      </c>
      <c r="C190" s="12" t="s">
        <v>3</v>
      </c>
      <c r="D190" s="11" t="s">
        <v>2</v>
      </c>
      <c r="E190" s="68">
        <v>80490</v>
      </c>
      <c r="F190" s="10">
        <v>600</v>
      </c>
      <c r="G190" s="14">
        <f>G191</f>
        <v>8035.7</v>
      </c>
      <c r="H190" s="14">
        <f t="shared" si="103"/>
        <v>0</v>
      </c>
      <c r="I190" s="13">
        <f t="shared" si="103"/>
        <v>0</v>
      </c>
      <c r="J190" s="14">
        <f>J191</f>
        <v>-4416.2</v>
      </c>
      <c r="K190" s="14"/>
      <c r="L190" s="13"/>
      <c r="M190" s="14">
        <f t="shared" si="86"/>
        <v>3619.5</v>
      </c>
      <c r="N190" s="14">
        <f t="shared" si="87"/>
        <v>0</v>
      </c>
      <c r="O190" s="14">
        <f t="shared" si="88"/>
        <v>0</v>
      </c>
    </row>
    <row r="191" spans="1:15" x14ac:dyDescent="0.2">
      <c r="A191" s="1" t="s">
        <v>146</v>
      </c>
      <c r="B191" s="11" t="s">
        <v>145</v>
      </c>
      <c r="C191" s="12" t="s">
        <v>3</v>
      </c>
      <c r="D191" s="11" t="s">
        <v>2</v>
      </c>
      <c r="E191" s="68">
        <v>80490</v>
      </c>
      <c r="F191" s="10">
        <v>610</v>
      </c>
      <c r="G191" s="14">
        <v>8035.7</v>
      </c>
      <c r="H191" s="14">
        <v>0</v>
      </c>
      <c r="I191" s="13">
        <v>0</v>
      </c>
      <c r="J191" s="14">
        <f>-2698.7-1717.5</f>
        <v>-4416.2</v>
      </c>
      <c r="K191" s="14"/>
      <c r="L191" s="13"/>
      <c r="M191" s="14">
        <f t="shared" si="86"/>
        <v>3619.5</v>
      </c>
      <c r="N191" s="14">
        <f t="shared" si="87"/>
        <v>0</v>
      </c>
      <c r="O191" s="47">
        <f t="shared" si="88"/>
        <v>0</v>
      </c>
    </row>
    <row r="192" spans="1:15" x14ac:dyDescent="0.2">
      <c r="A192" s="70" t="s">
        <v>179</v>
      </c>
      <c r="B192" s="11" t="s">
        <v>145</v>
      </c>
      <c r="C192" s="12" t="s">
        <v>3</v>
      </c>
      <c r="D192" s="11" t="s">
        <v>2</v>
      </c>
      <c r="E192" s="68" t="s">
        <v>178</v>
      </c>
      <c r="F192" s="10" t="s">
        <v>7</v>
      </c>
      <c r="G192" s="14">
        <f t="shared" ref="G192:I192" si="104">G193</f>
        <v>300</v>
      </c>
      <c r="H192" s="14">
        <f t="shared" si="104"/>
        <v>300</v>
      </c>
      <c r="I192" s="13">
        <f t="shared" si="104"/>
        <v>300</v>
      </c>
      <c r="J192" s="14"/>
      <c r="K192" s="14"/>
      <c r="L192" s="13"/>
      <c r="M192" s="14">
        <f t="shared" si="86"/>
        <v>300</v>
      </c>
      <c r="N192" s="14">
        <f t="shared" si="87"/>
        <v>300</v>
      </c>
      <c r="O192" s="47">
        <f t="shared" si="88"/>
        <v>300</v>
      </c>
    </row>
    <row r="193" spans="1:15" ht="22.5" x14ac:dyDescent="0.2">
      <c r="A193" s="70" t="s">
        <v>77</v>
      </c>
      <c r="B193" s="11" t="s">
        <v>145</v>
      </c>
      <c r="C193" s="12" t="s">
        <v>3</v>
      </c>
      <c r="D193" s="11" t="s">
        <v>2</v>
      </c>
      <c r="E193" s="68" t="s">
        <v>178</v>
      </c>
      <c r="F193" s="10">
        <v>600</v>
      </c>
      <c r="G193" s="14">
        <f t="shared" ref="G193:I193" si="105">G194</f>
        <v>300</v>
      </c>
      <c r="H193" s="14">
        <f t="shared" si="105"/>
        <v>300</v>
      </c>
      <c r="I193" s="13">
        <f t="shared" si="105"/>
        <v>300</v>
      </c>
      <c r="J193" s="14"/>
      <c r="K193" s="14"/>
      <c r="L193" s="13"/>
      <c r="M193" s="14">
        <f t="shared" si="86"/>
        <v>300</v>
      </c>
      <c r="N193" s="14">
        <f t="shared" si="87"/>
        <v>300</v>
      </c>
      <c r="O193" s="47">
        <f t="shared" si="88"/>
        <v>300</v>
      </c>
    </row>
    <row r="194" spans="1:15" x14ac:dyDescent="0.2">
      <c r="A194" s="70" t="s">
        <v>146</v>
      </c>
      <c r="B194" s="11" t="s">
        <v>145</v>
      </c>
      <c r="C194" s="12" t="s">
        <v>3</v>
      </c>
      <c r="D194" s="11" t="s">
        <v>2</v>
      </c>
      <c r="E194" s="68" t="s">
        <v>178</v>
      </c>
      <c r="F194" s="10">
        <v>610</v>
      </c>
      <c r="G194" s="14">
        <v>300</v>
      </c>
      <c r="H194" s="14">
        <v>300</v>
      </c>
      <c r="I194" s="13">
        <v>300</v>
      </c>
      <c r="J194" s="14"/>
      <c r="K194" s="14"/>
      <c r="L194" s="13"/>
      <c r="M194" s="14">
        <f t="shared" si="86"/>
        <v>300</v>
      </c>
      <c r="N194" s="14">
        <f t="shared" si="87"/>
        <v>300</v>
      </c>
      <c r="O194" s="47">
        <f t="shared" si="88"/>
        <v>300</v>
      </c>
    </row>
    <row r="195" spans="1:15" ht="22.5" x14ac:dyDescent="0.2">
      <c r="A195" s="65" t="s">
        <v>378</v>
      </c>
      <c r="B195" s="11">
        <v>4</v>
      </c>
      <c r="C195" s="12">
        <v>0</v>
      </c>
      <c r="D195" s="11">
        <v>0</v>
      </c>
      <c r="E195" s="68">
        <v>80850</v>
      </c>
      <c r="F195" s="10"/>
      <c r="G195" s="13"/>
      <c r="H195" s="13"/>
      <c r="I195" s="13"/>
      <c r="J195" s="13">
        <f>J196</f>
        <v>4900</v>
      </c>
      <c r="K195" s="13">
        <v>0</v>
      </c>
      <c r="L195" s="13">
        <v>0</v>
      </c>
      <c r="M195" s="13">
        <f>G195+J195</f>
        <v>4900</v>
      </c>
      <c r="N195" s="13">
        <f t="shared" si="87"/>
        <v>0</v>
      </c>
      <c r="O195" s="13">
        <f t="shared" si="88"/>
        <v>0</v>
      </c>
    </row>
    <row r="196" spans="1:15" ht="22.5" x14ac:dyDescent="0.2">
      <c r="A196" s="65" t="s">
        <v>14</v>
      </c>
      <c r="B196" s="11">
        <v>4</v>
      </c>
      <c r="C196" s="12">
        <v>0</v>
      </c>
      <c r="D196" s="11">
        <v>0</v>
      </c>
      <c r="E196" s="68">
        <v>80850</v>
      </c>
      <c r="F196" s="10">
        <v>200</v>
      </c>
      <c r="G196" s="13"/>
      <c r="H196" s="13"/>
      <c r="I196" s="13"/>
      <c r="J196" s="13">
        <f>J197</f>
        <v>4900</v>
      </c>
      <c r="K196" s="13">
        <v>0</v>
      </c>
      <c r="L196" s="13">
        <v>0</v>
      </c>
      <c r="M196" s="13">
        <f>G196+J196</f>
        <v>4900</v>
      </c>
      <c r="N196" s="13">
        <f t="shared" ref="N196" si="106">H196+K196</f>
        <v>0</v>
      </c>
      <c r="O196" s="13">
        <f t="shared" ref="O196" si="107">I196+L196</f>
        <v>0</v>
      </c>
    </row>
    <row r="197" spans="1:15" ht="22.5" x14ac:dyDescent="0.2">
      <c r="A197" s="65" t="s">
        <v>13</v>
      </c>
      <c r="B197" s="11">
        <v>4</v>
      </c>
      <c r="C197" s="12">
        <v>0</v>
      </c>
      <c r="D197" s="11">
        <v>0</v>
      </c>
      <c r="E197" s="68">
        <v>80850</v>
      </c>
      <c r="F197" s="10">
        <v>240</v>
      </c>
      <c r="G197" s="13"/>
      <c r="H197" s="13"/>
      <c r="I197" s="13"/>
      <c r="J197" s="13">
        <v>4900</v>
      </c>
      <c r="K197" s="13">
        <v>0</v>
      </c>
      <c r="L197" s="13">
        <v>0</v>
      </c>
      <c r="M197" s="13">
        <f>G197+J197</f>
        <v>4900</v>
      </c>
      <c r="N197" s="13">
        <f t="shared" ref="N197:O197" si="108">H197+K197</f>
        <v>0</v>
      </c>
      <c r="O197" s="13">
        <f t="shared" si="108"/>
        <v>0</v>
      </c>
    </row>
    <row r="198" spans="1:15" x14ac:dyDescent="0.2">
      <c r="A198" s="70" t="s">
        <v>177</v>
      </c>
      <c r="B198" s="11" t="s">
        <v>145</v>
      </c>
      <c r="C198" s="12" t="s">
        <v>3</v>
      </c>
      <c r="D198" s="11" t="s">
        <v>2</v>
      </c>
      <c r="E198" s="68" t="s">
        <v>176</v>
      </c>
      <c r="F198" s="10" t="s">
        <v>7</v>
      </c>
      <c r="G198" s="13">
        <f>G199+G201</f>
        <v>412</v>
      </c>
      <c r="H198" s="13">
        <f t="shared" ref="H198:I198" si="109">H199+H201</f>
        <v>412</v>
      </c>
      <c r="I198" s="13">
        <f t="shared" si="109"/>
        <v>412</v>
      </c>
      <c r="J198" s="13">
        <f>J199+J201</f>
        <v>3574.5308099999997</v>
      </c>
      <c r="K198" s="13"/>
      <c r="L198" s="13"/>
      <c r="M198" s="13">
        <f t="shared" si="86"/>
        <v>3986.5308099999997</v>
      </c>
      <c r="N198" s="13">
        <f t="shared" si="87"/>
        <v>412</v>
      </c>
      <c r="O198" s="47">
        <f t="shared" si="88"/>
        <v>412</v>
      </c>
    </row>
    <row r="199" spans="1:15" x14ac:dyDescent="0.2">
      <c r="A199" s="70" t="s">
        <v>40</v>
      </c>
      <c r="B199" s="11" t="s">
        <v>145</v>
      </c>
      <c r="C199" s="12" t="s">
        <v>3</v>
      </c>
      <c r="D199" s="11" t="s">
        <v>2</v>
      </c>
      <c r="E199" s="68" t="s">
        <v>176</v>
      </c>
      <c r="F199" s="10">
        <v>300</v>
      </c>
      <c r="G199" s="13">
        <f>G200</f>
        <v>100</v>
      </c>
      <c r="H199" s="13">
        <f t="shared" ref="H199:I199" si="110">H200</f>
        <v>100</v>
      </c>
      <c r="I199" s="13">
        <f t="shared" si="110"/>
        <v>100</v>
      </c>
      <c r="J199" s="13"/>
      <c r="K199" s="13"/>
      <c r="L199" s="13"/>
      <c r="M199" s="13">
        <f t="shared" si="86"/>
        <v>100</v>
      </c>
      <c r="N199" s="13">
        <f t="shared" si="87"/>
        <v>100</v>
      </c>
      <c r="O199" s="47">
        <f t="shared" si="88"/>
        <v>100</v>
      </c>
    </row>
    <row r="200" spans="1:15" ht="22.5" x14ac:dyDescent="0.2">
      <c r="A200" s="70" t="s">
        <v>44</v>
      </c>
      <c r="B200" s="11" t="s">
        <v>145</v>
      </c>
      <c r="C200" s="12" t="s">
        <v>3</v>
      </c>
      <c r="D200" s="11" t="s">
        <v>2</v>
      </c>
      <c r="E200" s="68" t="s">
        <v>176</v>
      </c>
      <c r="F200" s="10">
        <v>320</v>
      </c>
      <c r="G200" s="13">
        <v>100</v>
      </c>
      <c r="H200" s="13">
        <v>100</v>
      </c>
      <c r="I200" s="13">
        <v>100</v>
      </c>
      <c r="J200" s="13"/>
      <c r="K200" s="13"/>
      <c r="L200" s="13"/>
      <c r="M200" s="13">
        <f t="shared" si="86"/>
        <v>100</v>
      </c>
      <c r="N200" s="13">
        <f t="shared" si="87"/>
        <v>100</v>
      </c>
      <c r="O200" s="47">
        <f t="shared" si="88"/>
        <v>100</v>
      </c>
    </row>
    <row r="201" spans="1:15" ht="22.5" x14ac:dyDescent="0.2">
      <c r="A201" s="70" t="s">
        <v>77</v>
      </c>
      <c r="B201" s="11" t="s">
        <v>145</v>
      </c>
      <c r="C201" s="12" t="s">
        <v>3</v>
      </c>
      <c r="D201" s="11" t="s">
        <v>2</v>
      </c>
      <c r="E201" s="68" t="s">
        <v>176</v>
      </c>
      <c r="F201" s="10">
        <v>600</v>
      </c>
      <c r="G201" s="13">
        <f>G202</f>
        <v>312</v>
      </c>
      <c r="H201" s="13">
        <f t="shared" ref="H201:I201" si="111">H202</f>
        <v>312</v>
      </c>
      <c r="I201" s="13">
        <f t="shared" si="111"/>
        <v>312</v>
      </c>
      <c r="J201" s="13">
        <f>J202</f>
        <v>3574.5308099999997</v>
      </c>
      <c r="K201" s="13"/>
      <c r="L201" s="13"/>
      <c r="M201" s="13">
        <f t="shared" si="86"/>
        <v>3886.5308099999997</v>
      </c>
      <c r="N201" s="13">
        <f t="shared" si="87"/>
        <v>312</v>
      </c>
      <c r="O201" s="47">
        <f t="shared" si="88"/>
        <v>312</v>
      </c>
    </row>
    <row r="202" spans="1:15" x14ac:dyDescent="0.2">
      <c r="A202" s="70" t="s">
        <v>146</v>
      </c>
      <c r="B202" s="11" t="s">
        <v>145</v>
      </c>
      <c r="C202" s="12" t="s">
        <v>3</v>
      </c>
      <c r="D202" s="11" t="s">
        <v>2</v>
      </c>
      <c r="E202" s="68" t="s">
        <v>176</v>
      </c>
      <c r="F202" s="10">
        <v>610</v>
      </c>
      <c r="G202" s="13">
        <v>312</v>
      </c>
      <c r="H202" s="13">
        <v>312</v>
      </c>
      <c r="I202" s="13">
        <v>312</v>
      </c>
      <c r="J202" s="13">
        <f>352.7605+3143.17031+78.6</f>
        <v>3574.5308099999997</v>
      </c>
      <c r="K202" s="13"/>
      <c r="L202" s="13"/>
      <c r="M202" s="13">
        <f t="shared" si="86"/>
        <v>3886.5308099999997</v>
      </c>
      <c r="N202" s="13">
        <f t="shared" si="87"/>
        <v>312</v>
      </c>
      <c r="O202" s="47">
        <f t="shared" si="88"/>
        <v>312</v>
      </c>
    </row>
    <row r="203" spans="1:15" x14ac:dyDescent="0.2">
      <c r="A203" s="70" t="s">
        <v>168</v>
      </c>
      <c r="B203" s="11" t="s">
        <v>145</v>
      </c>
      <c r="C203" s="12" t="s">
        <v>3</v>
      </c>
      <c r="D203" s="11" t="s">
        <v>2</v>
      </c>
      <c r="E203" s="68" t="s">
        <v>167</v>
      </c>
      <c r="F203" s="10" t="s">
        <v>7</v>
      </c>
      <c r="G203" s="14">
        <f t="shared" ref="G203:I203" si="112">G204</f>
        <v>155</v>
      </c>
      <c r="H203" s="14">
        <f t="shared" si="112"/>
        <v>155</v>
      </c>
      <c r="I203" s="13">
        <f t="shared" si="112"/>
        <v>155</v>
      </c>
      <c r="J203" s="14"/>
      <c r="K203" s="14"/>
      <c r="L203" s="13"/>
      <c r="M203" s="14">
        <f t="shared" si="86"/>
        <v>155</v>
      </c>
      <c r="N203" s="14">
        <f t="shared" si="87"/>
        <v>155</v>
      </c>
      <c r="O203" s="47">
        <f t="shared" si="88"/>
        <v>155</v>
      </c>
    </row>
    <row r="204" spans="1:15" ht="22.5" x14ac:dyDescent="0.2">
      <c r="A204" s="70" t="s">
        <v>77</v>
      </c>
      <c r="B204" s="11" t="s">
        <v>145</v>
      </c>
      <c r="C204" s="12" t="s">
        <v>3</v>
      </c>
      <c r="D204" s="11" t="s">
        <v>2</v>
      </c>
      <c r="E204" s="68" t="s">
        <v>167</v>
      </c>
      <c r="F204" s="10">
        <v>600</v>
      </c>
      <c r="G204" s="14">
        <f t="shared" ref="G204:I204" si="113">G205</f>
        <v>155</v>
      </c>
      <c r="H204" s="14">
        <f t="shared" si="113"/>
        <v>155</v>
      </c>
      <c r="I204" s="13">
        <f t="shared" si="113"/>
        <v>155</v>
      </c>
      <c r="J204" s="14"/>
      <c r="K204" s="14"/>
      <c r="L204" s="13"/>
      <c r="M204" s="14">
        <f t="shared" si="86"/>
        <v>155</v>
      </c>
      <c r="N204" s="14">
        <f t="shared" si="87"/>
        <v>155</v>
      </c>
      <c r="O204" s="47">
        <f t="shared" si="88"/>
        <v>155</v>
      </c>
    </row>
    <row r="205" spans="1:15" x14ac:dyDescent="0.2">
      <c r="A205" s="70" t="s">
        <v>146</v>
      </c>
      <c r="B205" s="11" t="s">
        <v>145</v>
      </c>
      <c r="C205" s="12" t="s">
        <v>3</v>
      </c>
      <c r="D205" s="11" t="s">
        <v>2</v>
      </c>
      <c r="E205" s="68" t="s">
        <v>167</v>
      </c>
      <c r="F205" s="10">
        <v>610</v>
      </c>
      <c r="G205" s="14">
        <v>155</v>
      </c>
      <c r="H205" s="14">
        <v>155</v>
      </c>
      <c r="I205" s="13">
        <v>155</v>
      </c>
      <c r="J205" s="14"/>
      <c r="K205" s="14"/>
      <c r="L205" s="13"/>
      <c r="M205" s="14">
        <f t="shared" si="86"/>
        <v>155</v>
      </c>
      <c r="N205" s="14">
        <f t="shared" si="87"/>
        <v>155</v>
      </c>
      <c r="O205" s="47">
        <f t="shared" si="88"/>
        <v>155</v>
      </c>
    </row>
    <row r="206" spans="1:15" x14ac:dyDescent="0.2">
      <c r="A206" s="70" t="s">
        <v>186</v>
      </c>
      <c r="B206" s="11" t="s">
        <v>145</v>
      </c>
      <c r="C206" s="12" t="s">
        <v>3</v>
      </c>
      <c r="D206" s="11" t="s">
        <v>2</v>
      </c>
      <c r="E206" s="68" t="s">
        <v>185</v>
      </c>
      <c r="F206" s="10" t="s">
        <v>7</v>
      </c>
      <c r="G206" s="14">
        <f t="shared" ref="G206:I206" si="114">G207</f>
        <v>158</v>
      </c>
      <c r="H206" s="14">
        <f t="shared" si="114"/>
        <v>158</v>
      </c>
      <c r="I206" s="13">
        <f t="shared" si="114"/>
        <v>158</v>
      </c>
      <c r="J206" s="14">
        <f>J207</f>
        <v>406.28626000000003</v>
      </c>
      <c r="K206" s="14"/>
      <c r="L206" s="13"/>
      <c r="M206" s="14">
        <f t="shared" si="86"/>
        <v>564.28626000000008</v>
      </c>
      <c r="N206" s="14">
        <f t="shared" si="87"/>
        <v>158</v>
      </c>
      <c r="O206" s="47">
        <f t="shared" si="88"/>
        <v>158</v>
      </c>
    </row>
    <row r="207" spans="1:15" ht="22.5" x14ac:dyDescent="0.2">
      <c r="A207" s="70" t="s">
        <v>77</v>
      </c>
      <c r="B207" s="11" t="s">
        <v>145</v>
      </c>
      <c r="C207" s="12" t="s">
        <v>3</v>
      </c>
      <c r="D207" s="11" t="s">
        <v>2</v>
      </c>
      <c r="E207" s="68" t="s">
        <v>185</v>
      </c>
      <c r="F207" s="10">
        <v>600</v>
      </c>
      <c r="G207" s="14">
        <f t="shared" ref="G207:I207" si="115">G208</f>
        <v>158</v>
      </c>
      <c r="H207" s="14">
        <f t="shared" si="115"/>
        <v>158</v>
      </c>
      <c r="I207" s="13">
        <f t="shared" si="115"/>
        <v>158</v>
      </c>
      <c r="J207" s="14">
        <f>J208</f>
        <v>406.28626000000003</v>
      </c>
      <c r="K207" s="14"/>
      <c r="L207" s="13"/>
      <c r="M207" s="14">
        <f t="shared" si="86"/>
        <v>564.28626000000008</v>
      </c>
      <c r="N207" s="14">
        <f t="shared" si="87"/>
        <v>158</v>
      </c>
      <c r="O207" s="47">
        <f t="shared" si="88"/>
        <v>158</v>
      </c>
    </row>
    <row r="208" spans="1:15" x14ac:dyDescent="0.2">
      <c r="A208" s="70" t="s">
        <v>146</v>
      </c>
      <c r="B208" s="11" t="s">
        <v>145</v>
      </c>
      <c r="C208" s="12" t="s">
        <v>3</v>
      </c>
      <c r="D208" s="11" t="s">
        <v>2</v>
      </c>
      <c r="E208" s="68" t="s">
        <v>185</v>
      </c>
      <c r="F208" s="10">
        <v>610</v>
      </c>
      <c r="G208" s="14">
        <v>158</v>
      </c>
      <c r="H208" s="14">
        <v>158</v>
      </c>
      <c r="I208" s="13">
        <v>158</v>
      </c>
      <c r="J208" s="14">
        <f>93.224+190.10254+122.95972</f>
        <v>406.28626000000003</v>
      </c>
      <c r="K208" s="14"/>
      <c r="L208" s="13"/>
      <c r="M208" s="14">
        <f t="shared" si="86"/>
        <v>564.28626000000008</v>
      </c>
      <c r="N208" s="14">
        <f t="shared" si="87"/>
        <v>158</v>
      </c>
      <c r="O208" s="47">
        <f t="shared" si="88"/>
        <v>158</v>
      </c>
    </row>
    <row r="209" spans="1:15" ht="45" x14ac:dyDescent="0.2">
      <c r="A209" s="1" t="s">
        <v>302</v>
      </c>
      <c r="B209" s="7" t="s">
        <v>145</v>
      </c>
      <c r="C209" s="8" t="s">
        <v>3</v>
      </c>
      <c r="D209" s="7" t="s">
        <v>2</v>
      </c>
      <c r="E209" s="9">
        <v>84060</v>
      </c>
      <c r="F209" s="10"/>
      <c r="G209" s="13">
        <f>G210</f>
        <v>1505</v>
      </c>
      <c r="H209" s="13">
        <f t="shared" ref="H209:I210" si="116">H210</f>
        <v>1505</v>
      </c>
      <c r="I209" s="13">
        <f t="shared" si="116"/>
        <v>1505</v>
      </c>
      <c r="J209" s="13"/>
      <c r="K209" s="13"/>
      <c r="L209" s="13"/>
      <c r="M209" s="13">
        <f t="shared" si="86"/>
        <v>1505</v>
      </c>
      <c r="N209" s="13">
        <f t="shared" si="87"/>
        <v>1505</v>
      </c>
      <c r="O209" s="47">
        <f t="shared" si="88"/>
        <v>1505</v>
      </c>
    </row>
    <row r="210" spans="1:15" ht="22.5" x14ac:dyDescent="0.2">
      <c r="A210" s="1" t="s">
        <v>77</v>
      </c>
      <c r="B210" s="7" t="s">
        <v>145</v>
      </c>
      <c r="C210" s="8" t="s">
        <v>3</v>
      </c>
      <c r="D210" s="7" t="s">
        <v>2</v>
      </c>
      <c r="E210" s="9">
        <v>84060</v>
      </c>
      <c r="F210" s="10">
        <v>600</v>
      </c>
      <c r="G210" s="13">
        <f>G211</f>
        <v>1505</v>
      </c>
      <c r="H210" s="13">
        <f t="shared" si="116"/>
        <v>1505</v>
      </c>
      <c r="I210" s="13">
        <f t="shared" si="116"/>
        <v>1505</v>
      </c>
      <c r="J210" s="13"/>
      <c r="K210" s="13"/>
      <c r="L210" s="13"/>
      <c r="M210" s="13">
        <f t="shared" si="86"/>
        <v>1505</v>
      </c>
      <c r="N210" s="13">
        <f t="shared" si="87"/>
        <v>1505</v>
      </c>
      <c r="O210" s="47">
        <f t="shared" si="88"/>
        <v>1505</v>
      </c>
    </row>
    <row r="211" spans="1:15" x14ac:dyDescent="0.2">
      <c r="A211" s="1" t="s">
        <v>146</v>
      </c>
      <c r="B211" s="7" t="s">
        <v>145</v>
      </c>
      <c r="C211" s="8" t="s">
        <v>3</v>
      </c>
      <c r="D211" s="7" t="s">
        <v>2</v>
      </c>
      <c r="E211" s="9">
        <v>84060</v>
      </c>
      <c r="F211" s="10">
        <v>610</v>
      </c>
      <c r="G211" s="13">
        <v>1505</v>
      </c>
      <c r="H211" s="13">
        <v>1505</v>
      </c>
      <c r="I211" s="13">
        <v>1505</v>
      </c>
      <c r="J211" s="13"/>
      <c r="K211" s="13"/>
      <c r="L211" s="13"/>
      <c r="M211" s="13">
        <f t="shared" si="86"/>
        <v>1505</v>
      </c>
      <c r="N211" s="13">
        <f t="shared" si="87"/>
        <v>1505</v>
      </c>
      <c r="O211" s="47">
        <f t="shared" si="88"/>
        <v>1505</v>
      </c>
    </row>
    <row r="212" spans="1:15" ht="45" x14ac:dyDescent="0.2">
      <c r="A212" s="70" t="s">
        <v>242</v>
      </c>
      <c r="B212" s="11" t="s">
        <v>145</v>
      </c>
      <c r="C212" s="12" t="s">
        <v>3</v>
      </c>
      <c r="D212" s="11" t="s">
        <v>2</v>
      </c>
      <c r="E212" s="68" t="s">
        <v>157</v>
      </c>
      <c r="F212" s="10" t="s">
        <v>7</v>
      </c>
      <c r="G212" s="14">
        <f t="shared" ref="G212:I213" si="117">G213</f>
        <v>279</v>
      </c>
      <c r="H212" s="14">
        <f t="shared" si="117"/>
        <v>279</v>
      </c>
      <c r="I212" s="13">
        <f t="shared" si="117"/>
        <v>279</v>
      </c>
      <c r="J212" s="14"/>
      <c r="K212" s="14"/>
      <c r="L212" s="13"/>
      <c r="M212" s="14">
        <f t="shared" si="86"/>
        <v>279</v>
      </c>
      <c r="N212" s="14">
        <f t="shared" si="87"/>
        <v>279</v>
      </c>
      <c r="O212" s="47">
        <f t="shared" si="88"/>
        <v>279</v>
      </c>
    </row>
    <row r="213" spans="1:15" ht="22.5" x14ac:dyDescent="0.2">
      <c r="A213" s="70" t="s">
        <v>77</v>
      </c>
      <c r="B213" s="11" t="s">
        <v>145</v>
      </c>
      <c r="C213" s="12" t="s">
        <v>3</v>
      </c>
      <c r="D213" s="11" t="s">
        <v>2</v>
      </c>
      <c r="E213" s="68" t="s">
        <v>157</v>
      </c>
      <c r="F213" s="10">
        <v>600</v>
      </c>
      <c r="G213" s="14">
        <f>G214</f>
        <v>279</v>
      </c>
      <c r="H213" s="14">
        <f t="shared" si="117"/>
        <v>279</v>
      </c>
      <c r="I213" s="13">
        <f t="shared" si="117"/>
        <v>279</v>
      </c>
      <c r="J213" s="14"/>
      <c r="K213" s="14"/>
      <c r="L213" s="13"/>
      <c r="M213" s="14">
        <f t="shared" si="86"/>
        <v>279</v>
      </c>
      <c r="N213" s="14">
        <f t="shared" si="87"/>
        <v>279</v>
      </c>
      <c r="O213" s="47">
        <f t="shared" si="88"/>
        <v>279</v>
      </c>
    </row>
    <row r="214" spans="1:15" x14ac:dyDescent="0.2">
      <c r="A214" s="70" t="s">
        <v>146</v>
      </c>
      <c r="B214" s="11" t="s">
        <v>145</v>
      </c>
      <c r="C214" s="12" t="s">
        <v>3</v>
      </c>
      <c r="D214" s="11" t="s">
        <v>2</v>
      </c>
      <c r="E214" s="68" t="s">
        <v>157</v>
      </c>
      <c r="F214" s="10">
        <v>610</v>
      </c>
      <c r="G214" s="14">
        <v>279</v>
      </c>
      <c r="H214" s="14">
        <v>279</v>
      </c>
      <c r="I214" s="13">
        <v>279</v>
      </c>
      <c r="J214" s="14"/>
      <c r="K214" s="14"/>
      <c r="L214" s="13"/>
      <c r="M214" s="14">
        <f t="shared" si="86"/>
        <v>279</v>
      </c>
      <c r="N214" s="14">
        <f t="shared" si="87"/>
        <v>279</v>
      </c>
      <c r="O214" s="47">
        <f t="shared" si="88"/>
        <v>279</v>
      </c>
    </row>
    <row r="215" spans="1:15" ht="33.75" x14ac:dyDescent="0.2">
      <c r="A215" s="70" t="s">
        <v>156</v>
      </c>
      <c r="B215" s="11" t="s">
        <v>145</v>
      </c>
      <c r="C215" s="12" t="s">
        <v>3</v>
      </c>
      <c r="D215" s="11" t="s">
        <v>2</v>
      </c>
      <c r="E215" s="68" t="s">
        <v>154</v>
      </c>
      <c r="F215" s="10" t="s">
        <v>7</v>
      </c>
      <c r="G215" s="14">
        <f t="shared" ref="G215:I215" si="118">G216</f>
        <v>120</v>
      </c>
      <c r="H215" s="14">
        <f t="shared" si="118"/>
        <v>120</v>
      </c>
      <c r="I215" s="13">
        <f t="shared" si="118"/>
        <v>120</v>
      </c>
      <c r="J215" s="14"/>
      <c r="K215" s="14"/>
      <c r="L215" s="13"/>
      <c r="M215" s="14">
        <f t="shared" si="86"/>
        <v>120</v>
      </c>
      <c r="N215" s="14">
        <f t="shared" si="87"/>
        <v>120</v>
      </c>
      <c r="O215" s="47">
        <f t="shared" si="88"/>
        <v>120</v>
      </c>
    </row>
    <row r="216" spans="1:15" x14ac:dyDescent="0.2">
      <c r="A216" s="70" t="s">
        <v>40</v>
      </c>
      <c r="B216" s="11" t="s">
        <v>145</v>
      </c>
      <c r="C216" s="12" t="s">
        <v>3</v>
      </c>
      <c r="D216" s="11" t="s">
        <v>2</v>
      </c>
      <c r="E216" s="68" t="s">
        <v>154</v>
      </c>
      <c r="F216" s="10">
        <v>300</v>
      </c>
      <c r="G216" s="14">
        <f t="shared" ref="G216:I216" si="119">G217</f>
        <v>120</v>
      </c>
      <c r="H216" s="14">
        <f t="shared" si="119"/>
        <v>120</v>
      </c>
      <c r="I216" s="13">
        <f t="shared" si="119"/>
        <v>120</v>
      </c>
      <c r="J216" s="14"/>
      <c r="K216" s="14"/>
      <c r="L216" s="13"/>
      <c r="M216" s="14">
        <f t="shared" si="86"/>
        <v>120</v>
      </c>
      <c r="N216" s="14">
        <f t="shared" si="87"/>
        <v>120</v>
      </c>
      <c r="O216" s="47">
        <f t="shared" si="88"/>
        <v>120</v>
      </c>
    </row>
    <row r="217" spans="1:15" x14ac:dyDescent="0.2">
      <c r="A217" s="70" t="s">
        <v>155</v>
      </c>
      <c r="B217" s="11" t="s">
        <v>145</v>
      </c>
      <c r="C217" s="12" t="s">
        <v>3</v>
      </c>
      <c r="D217" s="11" t="s">
        <v>2</v>
      </c>
      <c r="E217" s="68" t="s">
        <v>154</v>
      </c>
      <c r="F217" s="10">
        <v>340</v>
      </c>
      <c r="G217" s="13">
        <v>120</v>
      </c>
      <c r="H217" s="13">
        <v>120</v>
      </c>
      <c r="I217" s="13">
        <v>120</v>
      </c>
      <c r="J217" s="13"/>
      <c r="K217" s="13"/>
      <c r="L217" s="13"/>
      <c r="M217" s="13">
        <f t="shared" si="86"/>
        <v>120</v>
      </c>
      <c r="N217" s="13">
        <f t="shared" si="87"/>
        <v>120</v>
      </c>
      <c r="O217" s="47">
        <f t="shared" si="88"/>
        <v>120</v>
      </c>
    </row>
    <row r="218" spans="1:15" ht="45" x14ac:dyDescent="0.2">
      <c r="A218" s="70" t="s">
        <v>175</v>
      </c>
      <c r="B218" s="11" t="s">
        <v>145</v>
      </c>
      <c r="C218" s="12" t="s">
        <v>3</v>
      </c>
      <c r="D218" s="11" t="s">
        <v>2</v>
      </c>
      <c r="E218" s="68" t="s">
        <v>174</v>
      </c>
      <c r="F218" s="10" t="s">
        <v>7</v>
      </c>
      <c r="G218" s="14">
        <f t="shared" ref="G218:I218" si="120">G219</f>
        <v>138723.6</v>
      </c>
      <c r="H218" s="14">
        <f t="shared" si="120"/>
        <v>141449</v>
      </c>
      <c r="I218" s="13">
        <f t="shared" si="120"/>
        <v>145355</v>
      </c>
      <c r="J218" s="14"/>
      <c r="K218" s="14"/>
      <c r="L218" s="13"/>
      <c r="M218" s="14">
        <f t="shared" si="86"/>
        <v>138723.6</v>
      </c>
      <c r="N218" s="14">
        <f t="shared" si="87"/>
        <v>141449</v>
      </c>
      <c r="O218" s="47">
        <f t="shared" si="88"/>
        <v>145355</v>
      </c>
    </row>
    <row r="219" spans="1:15" ht="22.5" x14ac:dyDescent="0.2">
      <c r="A219" s="70" t="s">
        <v>77</v>
      </c>
      <c r="B219" s="11" t="s">
        <v>145</v>
      </c>
      <c r="C219" s="12" t="s">
        <v>3</v>
      </c>
      <c r="D219" s="11" t="s">
        <v>2</v>
      </c>
      <c r="E219" s="68" t="s">
        <v>174</v>
      </c>
      <c r="F219" s="10">
        <v>600</v>
      </c>
      <c r="G219" s="14">
        <f t="shared" ref="G219:I219" si="121">G220</f>
        <v>138723.6</v>
      </c>
      <c r="H219" s="14">
        <f t="shared" si="121"/>
        <v>141449</v>
      </c>
      <c r="I219" s="13">
        <f t="shared" si="121"/>
        <v>145355</v>
      </c>
      <c r="J219" s="14"/>
      <c r="K219" s="14"/>
      <c r="L219" s="13"/>
      <c r="M219" s="14">
        <f t="shared" si="86"/>
        <v>138723.6</v>
      </c>
      <c r="N219" s="14">
        <f t="shared" si="87"/>
        <v>141449</v>
      </c>
      <c r="O219" s="47">
        <f t="shared" si="88"/>
        <v>145355</v>
      </c>
    </row>
    <row r="220" spans="1:15" x14ac:dyDescent="0.2">
      <c r="A220" s="70" t="s">
        <v>146</v>
      </c>
      <c r="B220" s="11" t="s">
        <v>145</v>
      </c>
      <c r="C220" s="12" t="s">
        <v>3</v>
      </c>
      <c r="D220" s="11" t="s">
        <v>2</v>
      </c>
      <c r="E220" s="68" t="s">
        <v>174</v>
      </c>
      <c r="F220" s="10">
        <v>610</v>
      </c>
      <c r="G220" s="14">
        <v>138723.6</v>
      </c>
      <c r="H220" s="14">
        <v>141449</v>
      </c>
      <c r="I220" s="13">
        <v>145355</v>
      </c>
      <c r="J220" s="14"/>
      <c r="K220" s="14"/>
      <c r="L220" s="13"/>
      <c r="M220" s="14">
        <f t="shared" si="86"/>
        <v>138723.6</v>
      </c>
      <c r="N220" s="14">
        <f t="shared" si="87"/>
        <v>141449</v>
      </c>
      <c r="O220" s="47">
        <f t="shared" si="88"/>
        <v>145355</v>
      </c>
    </row>
    <row r="221" spans="1:15" ht="45" x14ac:dyDescent="0.2">
      <c r="A221" s="70" t="s">
        <v>166</v>
      </c>
      <c r="B221" s="11" t="s">
        <v>145</v>
      </c>
      <c r="C221" s="12" t="s">
        <v>3</v>
      </c>
      <c r="D221" s="11" t="s">
        <v>2</v>
      </c>
      <c r="E221" s="68" t="s">
        <v>165</v>
      </c>
      <c r="F221" s="10" t="s">
        <v>7</v>
      </c>
      <c r="G221" s="14">
        <f t="shared" ref="G221:I221" si="122">G222</f>
        <v>37450.199999999997</v>
      </c>
      <c r="H221" s="14">
        <f t="shared" si="122"/>
        <v>38024.699999999997</v>
      </c>
      <c r="I221" s="13">
        <f t="shared" si="122"/>
        <v>40665</v>
      </c>
      <c r="J221" s="14"/>
      <c r="K221" s="14"/>
      <c r="L221" s="13"/>
      <c r="M221" s="14">
        <f t="shared" si="86"/>
        <v>37450.199999999997</v>
      </c>
      <c r="N221" s="14">
        <f t="shared" si="87"/>
        <v>38024.699999999997</v>
      </c>
      <c r="O221" s="47">
        <f t="shared" si="88"/>
        <v>40665</v>
      </c>
    </row>
    <row r="222" spans="1:15" ht="22.5" x14ac:dyDescent="0.2">
      <c r="A222" s="70" t="s">
        <v>77</v>
      </c>
      <c r="B222" s="11" t="s">
        <v>145</v>
      </c>
      <c r="C222" s="12" t="s">
        <v>3</v>
      </c>
      <c r="D222" s="11" t="s">
        <v>2</v>
      </c>
      <c r="E222" s="68" t="s">
        <v>165</v>
      </c>
      <c r="F222" s="10">
        <v>600</v>
      </c>
      <c r="G222" s="14">
        <f t="shared" ref="G222:I222" si="123">G223</f>
        <v>37450.199999999997</v>
      </c>
      <c r="H222" s="14">
        <f t="shared" si="123"/>
        <v>38024.699999999997</v>
      </c>
      <c r="I222" s="13">
        <f t="shared" si="123"/>
        <v>40665</v>
      </c>
      <c r="J222" s="14"/>
      <c r="K222" s="14"/>
      <c r="L222" s="13"/>
      <c r="M222" s="14">
        <f t="shared" si="86"/>
        <v>37450.199999999997</v>
      </c>
      <c r="N222" s="14">
        <f t="shared" si="87"/>
        <v>38024.699999999997</v>
      </c>
      <c r="O222" s="47">
        <f t="shared" si="88"/>
        <v>40665</v>
      </c>
    </row>
    <row r="223" spans="1:15" x14ac:dyDescent="0.2">
      <c r="A223" s="70" t="s">
        <v>146</v>
      </c>
      <c r="B223" s="11" t="s">
        <v>145</v>
      </c>
      <c r="C223" s="12" t="s">
        <v>3</v>
      </c>
      <c r="D223" s="11" t="s">
        <v>2</v>
      </c>
      <c r="E223" s="68" t="s">
        <v>165</v>
      </c>
      <c r="F223" s="10">
        <v>610</v>
      </c>
      <c r="G223" s="13">
        <v>37450.199999999997</v>
      </c>
      <c r="H223" s="13">
        <v>38024.699999999997</v>
      </c>
      <c r="I223" s="13">
        <v>40665</v>
      </c>
      <c r="J223" s="13"/>
      <c r="K223" s="13"/>
      <c r="L223" s="13"/>
      <c r="M223" s="13">
        <f t="shared" si="86"/>
        <v>37450.199999999997</v>
      </c>
      <c r="N223" s="13">
        <f t="shared" si="87"/>
        <v>38024.699999999997</v>
      </c>
      <c r="O223" s="47">
        <f t="shared" si="88"/>
        <v>40665</v>
      </c>
    </row>
    <row r="224" spans="1:15" ht="33.75" x14ac:dyDescent="0.2">
      <c r="A224" s="70" t="s">
        <v>184</v>
      </c>
      <c r="B224" s="11" t="s">
        <v>145</v>
      </c>
      <c r="C224" s="12" t="s">
        <v>3</v>
      </c>
      <c r="D224" s="11" t="s">
        <v>2</v>
      </c>
      <c r="E224" s="68" t="s">
        <v>183</v>
      </c>
      <c r="F224" s="10" t="s">
        <v>7</v>
      </c>
      <c r="G224" s="14">
        <f t="shared" ref="G224:I224" si="124">G225</f>
        <v>77907.7</v>
      </c>
      <c r="H224" s="14">
        <f t="shared" si="124"/>
        <v>79405</v>
      </c>
      <c r="I224" s="13">
        <f t="shared" si="124"/>
        <v>82269.399999999994</v>
      </c>
      <c r="J224" s="14"/>
      <c r="K224" s="14"/>
      <c r="L224" s="13"/>
      <c r="M224" s="14">
        <f t="shared" si="86"/>
        <v>77907.7</v>
      </c>
      <c r="N224" s="14">
        <f t="shared" si="87"/>
        <v>79405</v>
      </c>
      <c r="O224" s="47">
        <f t="shared" si="88"/>
        <v>82269.399999999994</v>
      </c>
    </row>
    <row r="225" spans="1:15" ht="22.5" x14ac:dyDescent="0.2">
      <c r="A225" s="70" t="s">
        <v>77</v>
      </c>
      <c r="B225" s="11" t="s">
        <v>145</v>
      </c>
      <c r="C225" s="12" t="s">
        <v>3</v>
      </c>
      <c r="D225" s="11" t="s">
        <v>2</v>
      </c>
      <c r="E225" s="68" t="s">
        <v>183</v>
      </c>
      <c r="F225" s="10">
        <v>600</v>
      </c>
      <c r="G225" s="14">
        <f t="shared" ref="G225:I225" si="125">G226</f>
        <v>77907.7</v>
      </c>
      <c r="H225" s="14">
        <f t="shared" si="125"/>
        <v>79405</v>
      </c>
      <c r="I225" s="13">
        <f t="shared" si="125"/>
        <v>82269.399999999994</v>
      </c>
      <c r="J225" s="14"/>
      <c r="K225" s="14"/>
      <c r="L225" s="13"/>
      <c r="M225" s="14">
        <f t="shared" si="86"/>
        <v>77907.7</v>
      </c>
      <c r="N225" s="14">
        <f t="shared" si="87"/>
        <v>79405</v>
      </c>
      <c r="O225" s="47">
        <f t="shared" si="88"/>
        <v>82269.399999999994</v>
      </c>
    </row>
    <row r="226" spans="1:15" x14ac:dyDescent="0.2">
      <c r="A226" s="70" t="s">
        <v>146</v>
      </c>
      <c r="B226" s="11" t="s">
        <v>145</v>
      </c>
      <c r="C226" s="12" t="s">
        <v>3</v>
      </c>
      <c r="D226" s="11" t="s">
        <v>2</v>
      </c>
      <c r="E226" s="68" t="s">
        <v>183</v>
      </c>
      <c r="F226" s="10">
        <v>610</v>
      </c>
      <c r="G226" s="13">
        <v>77907.7</v>
      </c>
      <c r="H226" s="13">
        <v>79405</v>
      </c>
      <c r="I226" s="13">
        <v>82269.399999999994</v>
      </c>
      <c r="J226" s="13"/>
      <c r="K226" s="13"/>
      <c r="L226" s="13"/>
      <c r="M226" s="13">
        <f t="shared" si="86"/>
        <v>77907.7</v>
      </c>
      <c r="N226" s="13">
        <f t="shared" si="87"/>
        <v>79405</v>
      </c>
      <c r="O226" s="47">
        <f t="shared" si="88"/>
        <v>82269.399999999994</v>
      </c>
    </row>
    <row r="227" spans="1:15" ht="33.75" x14ac:dyDescent="0.2">
      <c r="A227" s="70" t="s">
        <v>147</v>
      </c>
      <c r="B227" s="11" t="s">
        <v>145</v>
      </c>
      <c r="C227" s="12" t="s">
        <v>3</v>
      </c>
      <c r="D227" s="11" t="s">
        <v>2</v>
      </c>
      <c r="E227" s="68" t="s">
        <v>144</v>
      </c>
      <c r="F227" s="10" t="s">
        <v>7</v>
      </c>
      <c r="G227" s="14">
        <f t="shared" ref="G227:I227" si="126">G228</f>
        <v>502</v>
      </c>
      <c r="H227" s="14">
        <f t="shared" si="126"/>
        <v>502</v>
      </c>
      <c r="I227" s="13">
        <f t="shared" si="126"/>
        <v>502</v>
      </c>
      <c r="J227" s="14"/>
      <c r="K227" s="14"/>
      <c r="L227" s="13"/>
      <c r="M227" s="14">
        <f t="shared" si="86"/>
        <v>502</v>
      </c>
      <c r="N227" s="14">
        <f t="shared" si="87"/>
        <v>502</v>
      </c>
      <c r="O227" s="47">
        <f t="shared" si="88"/>
        <v>502</v>
      </c>
    </row>
    <row r="228" spans="1:15" ht="22.5" x14ac:dyDescent="0.2">
      <c r="A228" s="70" t="s">
        <v>77</v>
      </c>
      <c r="B228" s="11" t="s">
        <v>145</v>
      </c>
      <c r="C228" s="12" t="s">
        <v>3</v>
      </c>
      <c r="D228" s="11" t="s">
        <v>2</v>
      </c>
      <c r="E228" s="68" t="s">
        <v>144</v>
      </c>
      <c r="F228" s="10">
        <v>600</v>
      </c>
      <c r="G228" s="14">
        <f t="shared" ref="G228:I228" si="127">G229</f>
        <v>502</v>
      </c>
      <c r="H228" s="14">
        <f t="shared" si="127"/>
        <v>502</v>
      </c>
      <c r="I228" s="13">
        <f t="shared" si="127"/>
        <v>502</v>
      </c>
      <c r="J228" s="14"/>
      <c r="K228" s="14"/>
      <c r="L228" s="13"/>
      <c r="M228" s="14">
        <f t="shared" ref="M228:M314" si="128">G228+J228</f>
        <v>502</v>
      </c>
      <c r="N228" s="14">
        <f t="shared" ref="N228:N314" si="129">H228+K228</f>
        <v>502</v>
      </c>
      <c r="O228" s="47">
        <f t="shared" ref="O228:O314" si="130">I228+L228</f>
        <v>502</v>
      </c>
    </row>
    <row r="229" spans="1:15" x14ac:dyDescent="0.2">
      <c r="A229" s="70" t="s">
        <v>146</v>
      </c>
      <c r="B229" s="11" t="s">
        <v>145</v>
      </c>
      <c r="C229" s="12" t="s">
        <v>3</v>
      </c>
      <c r="D229" s="11" t="s">
        <v>2</v>
      </c>
      <c r="E229" s="68" t="s">
        <v>144</v>
      </c>
      <c r="F229" s="10">
        <v>610</v>
      </c>
      <c r="G229" s="13">
        <v>502</v>
      </c>
      <c r="H229" s="13">
        <v>502</v>
      </c>
      <c r="I229" s="13">
        <v>502</v>
      </c>
      <c r="J229" s="13"/>
      <c r="K229" s="13"/>
      <c r="L229" s="13"/>
      <c r="M229" s="13">
        <f t="shared" si="128"/>
        <v>502</v>
      </c>
      <c r="N229" s="13">
        <f t="shared" si="129"/>
        <v>502</v>
      </c>
      <c r="O229" s="47">
        <f t="shared" si="130"/>
        <v>502</v>
      </c>
    </row>
    <row r="230" spans="1:15" ht="56.25" x14ac:dyDescent="0.2">
      <c r="A230" s="65" t="s">
        <v>369</v>
      </c>
      <c r="B230" s="11" t="s">
        <v>145</v>
      </c>
      <c r="C230" s="12">
        <v>0</v>
      </c>
      <c r="D230" s="11">
        <v>0</v>
      </c>
      <c r="E230" s="9">
        <v>84160</v>
      </c>
      <c r="F230" s="10"/>
      <c r="G230" s="14">
        <f t="shared" ref="G230:I230" si="131">G231</f>
        <v>750</v>
      </c>
      <c r="H230" s="14">
        <f t="shared" si="131"/>
        <v>750</v>
      </c>
      <c r="I230" s="13">
        <f t="shared" si="131"/>
        <v>754.1</v>
      </c>
      <c r="J230" s="14"/>
      <c r="K230" s="14"/>
      <c r="L230" s="13"/>
      <c r="M230" s="14">
        <f t="shared" si="128"/>
        <v>750</v>
      </c>
      <c r="N230" s="14">
        <f t="shared" si="129"/>
        <v>750</v>
      </c>
      <c r="O230" s="47">
        <f t="shared" si="130"/>
        <v>754.1</v>
      </c>
    </row>
    <row r="231" spans="1:15" ht="22.5" x14ac:dyDescent="0.2">
      <c r="A231" s="1" t="s">
        <v>77</v>
      </c>
      <c r="B231" s="11" t="s">
        <v>145</v>
      </c>
      <c r="C231" s="12">
        <v>0</v>
      </c>
      <c r="D231" s="11">
        <v>0</v>
      </c>
      <c r="E231" s="9">
        <v>84160</v>
      </c>
      <c r="F231" s="10">
        <v>600</v>
      </c>
      <c r="G231" s="14">
        <f t="shared" ref="G231:I231" si="132">G232</f>
        <v>750</v>
      </c>
      <c r="H231" s="14">
        <f t="shared" si="132"/>
        <v>750</v>
      </c>
      <c r="I231" s="13">
        <f t="shared" si="132"/>
        <v>754.1</v>
      </c>
      <c r="J231" s="14"/>
      <c r="K231" s="14"/>
      <c r="L231" s="13"/>
      <c r="M231" s="14">
        <f t="shared" si="128"/>
        <v>750</v>
      </c>
      <c r="N231" s="14">
        <f t="shared" si="129"/>
        <v>750</v>
      </c>
      <c r="O231" s="47">
        <f t="shared" si="130"/>
        <v>754.1</v>
      </c>
    </row>
    <row r="232" spans="1:15" x14ac:dyDescent="0.2">
      <c r="A232" s="1" t="s">
        <v>146</v>
      </c>
      <c r="B232" s="11" t="s">
        <v>145</v>
      </c>
      <c r="C232" s="12">
        <v>0</v>
      </c>
      <c r="D232" s="11">
        <v>0</v>
      </c>
      <c r="E232" s="9">
        <v>84160</v>
      </c>
      <c r="F232" s="10">
        <v>610</v>
      </c>
      <c r="G232" s="14">
        <v>750</v>
      </c>
      <c r="H232" s="14">
        <v>750</v>
      </c>
      <c r="I232" s="13">
        <v>754.1</v>
      </c>
      <c r="J232" s="14"/>
      <c r="K232" s="14"/>
      <c r="L232" s="13"/>
      <c r="M232" s="14">
        <f t="shared" si="128"/>
        <v>750</v>
      </c>
      <c r="N232" s="14">
        <f t="shared" si="129"/>
        <v>750</v>
      </c>
      <c r="O232" s="47">
        <f t="shared" si="130"/>
        <v>754.1</v>
      </c>
    </row>
    <row r="233" spans="1:15" ht="33.75" x14ac:dyDescent="0.2">
      <c r="A233" s="1" t="s">
        <v>317</v>
      </c>
      <c r="B233" s="7" t="s">
        <v>145</v>
      </c>
      <c r="C233" s="8" t="s">
        <v>3</v>
      </c>
      <c r="D233" s="7" t="s">
        <v>2</v>
      </c>
      <c r="E233" s="216" t="s">
        <v>357</v>
      </c>
      <c r="F233" s="10"/>
      <c r="G233" s="14">
        <f>G234</f>
        <v>13803.6</v>
      </c>
      <c r="H233" s="14">
        <f t="shared" ref="H233:I234" si="133">H234</f>
        <v>14802.6</v>
      </c>
      <c r="I233" s="13">
        <f t="shared" si="133"/>
        <v>0</v>
      </c>
      <c r="J233" s="14">
        <f>J234</f>
        <v>-13803.6</v>
      </c>
      <c r="K233" s="14">
        <f>K234</f>
        <v>-14802.6</v>
      </c>
      <c r="L233" s="13"/>
      <c r="M233" s="14">
        <f t="shared" si="128"/>
        <v>0</v>
      </c>
      <c r="N233" s="14">
        <f t="shared" si="129"/>
        <v>0</v>
      </c>
      <c r="O233" s="14">
        <f t="shared" si="130"/>
        <v>0</v>
      </c>
    </row>
    <row r="234" spans="1:15" ht="22.5" x14ac:dyDescent="0.2">
      <c r="A234" s="1" t="s">
        <v>77</v>
      </c>
      <c r="B234" s="7" t="s">
        <v>145</v>
      </c>
      <c r="C234" s="8" t="s">
        <v>3</v>
      </c>
      <c r="D234" s="7" t="s">
        <v>2</v>
      </c>
      <c r="E234" s="9" t="s">
        <v>318</v>
      </c>
      <c r="F234" s="10">
        <v>600</v>
      </c>
      <c r="G234" s="14">
        <f>G235</f>
        <v>13803.6</v>
      </c>
      <c r="H234" s="14">
        <f t="shared" si="133"/>
        <v>14802.6</v>
      </c>
      <c r="I234" s="13">
        <f t="shared" si="133"/>
        <v>0</v>
      </c>
      <c r="J234" s="14">
        <f>J235</f>
        <v>-13803.6</v>
      </c>
      <c r="K234" s="14">
        <f>K235</f>
        <v>-14802.6</v>
      </c>
      <c r="L234" s="13"/>
      <c r="M234" s="14">
        <f t="shared" si="128"/>
        <v>0</v>
      </c>
      <c r="N234" s="14">
        <f t="shared" si="129"/>
        <v>0</v>
      </c>
      <c r="O234" s="14">
        <f t="shared" si="130"/>
        <v>0</v>
      </c>
    </row>
    <row r="235" spans="1:15" x14ac:dyDescent="0.2">
      <c r="A235" s="1" t="s">
        <v>146</v>
      </c>
      <c r="B235" s="7" t="s">
        <v>145</v>
      </c>
      <c r="C235" s="8" t="s">
        <v>3</v>
      </c>
      <c r="D235" s="7" t="s">
        <v>2</v>
      </c>
      <c r="E235" s="9" t="s">
        <v>318</v>
      </c>
      <c r="F235" s="10">
        <v>610</v>
      </c>
      <c r="G235" s="14">
        <v>13803.6</v>
      </c>
      <c r="H235" s="14">
        <v>14802.6</v>
      </c>
      <c r="I235" s="13">
        <v>0</v>
      </c>
      <c r="J235" s="14">
        <f>-G235</f>
        <v>-13803.6</v>
      </c>
      <c r="K235" s="14">
        <f>-H235</f>
        <v>-14802.6</v>
      </c>
      <c r="L235" s="13"/>
      <c r="M235" s="14">
        <f t="shared" si="128"/>
        <v>0</v>
      </c>
      <c r="N235" s="14">
        <f t="shared" si="129"/>
        <v>0</v>
      </c>
      <c r="O235" s="14">
        <f t="shared" si="130"/>
        <v>0</v>
      </c>
    </row>
    <row r="236" spans="1:15" ht="45" x14ac:dyDescent="0.2">
      <c r="A236" s="65" t="s">
        <v>411</v>
      </c>
      <c r="B236" s="11" t="s">
        <v>145</v>
      </c>
      <c r="C236" s="12" t="s">
        <v>3</v>
      </c>
      <c r="D236" s="11" t="s">
        <v>2</v>
      </c>
      <c r="E236" s="198" t="s">
        <v>410</v>
      </c>
      <c r="F236" s="10"/>
      <c r="G236" s="14"/>
      <c r="H236" s="14"/>
      <c r="I236" s="13"/>
      <c r="J236" s="14">
        <f>J237</f>
        <v>13730.0728</v>
      </c>
      <c r="K236" s="14">
        <f t="shared" ref="K236:L237" si="134">K237</f>
        <v>14632.6867</v>
      </c>
      <c r="L236" s="14">
        <f t="shared" si="134"/>
        <v>15328.0843</v>
      </c>
      <c r="M236" s="14">
        <f t="shared" ref="M236:M238" si="135">G236+J236</f>
        <v>13730.0728</v>
      </c>
      <c r="N236" s="14">
        <f t="shared" ref="N236:N238" si="136">H236+K236</f>
        <v>14632.6867</v>
      </c>
      <c r="O236" s="14">
        <f t="shared" ref="O236:O238" si="137">I236+L236</f>
        <v>15328.0843</v>
      </c>
    </row>
    <row r="237" spans="1:15" ht="22.5" x14ac:dyDescent="0.2">
      <c r="A237" s="65" t="s">
        <v>77</v>
      </c>
      <c r="B237" s="11" t="s">
        <v>145</v>
      </c>
      <c r="C237" s="12" t="s">
        <v>3</v>
      </c>
      <c r="D237" s="11" t="s">
        <v>2</v>
      </c>
      <c r="E237" s="68" t="s">
        <v>410</v>
      </c>
      <c r="F237" s="10">
        <v>600</v>
      </c>
      <c r="G237" s="14"/>
      <c r="H237" s="14"/>
      <c r="I237" s="13"/>
      <c r="J237" s="14">
        <f>J238</f>
        <v>13730.0728</v>
      </c>
      <c r="K237" s="14">
        <f t="shared" si="134"/>
        <v>14632.6867</v>
      </c>
      <c r="L237" s="14">
        <f t="shared" si="134"/>
        <v>15328.0843</v>
      </c>
      <c r="M237" s="14">
        <f t="shared" si="135"/>
        <v>13730.0728</v>
      </c>
      <c r="N237" s="14">
        <f t="shared" si="136"/>
        <v>14632.6867</v>
      </c>
      <c r="O237" s="14">
        <f t="shared" si="137"/>
        <v>15328.0843</v>
      </c>
    </row>
    <row r="238" spans="1:15" x14ac:dyDescent="0.2">
      <c r="A238" s="65" t="s">
        <v>146</v>
      </c>
      <c r="B238" s="11" t="s">
        <v>145</v>
      </c>
      <c r="C238" s="12" t="s">
        <v>3</v>
      </c>
      <c r="D238" s="11" t="s">
        <v>2</v>
      </c>
      <c r="E238" s="68" t="s">
        <v>410</v>
      </c>
      <c r="F238" s="10">
        <v>610</v>
      </c>
      <c r="G238" s="14"/>
      <c r="H238" s="14"/>
      <c r="I238" s="13"/>
      <c r="J238" s="14">
        <v>13730.0728</v>
      </c>
      <c r="K238" s="14">
        <v>14632.6867</v>
      </c>
      <c r="L238" s="14">
        <v>15328.0843</v>
      </c>
      <c r="M238" s="14">
        <f t="shared" si="135"/>
        <v>13730.0728</v>
      </c>
      <c r="N238" s="14">
        <f t="shared" si="136"/>
        <v>14632.6867</v>
      </c>
      <c r="O238" s="14">
        <f t="shared" si="137"/>
        <v>15328.0843</v>
      </c>
    </row>
    <row r="239" spans="1:15" ht="45" x14ac:dyDescent="0.2">
      <c r="A239" s="70" t="s">
        <v>151</v>
      </c>
      <c r="B239" s="11" t="s">
        <v>145</v>
      </c>
      <c r="C239" s="12" t="s">
        <v>3</v>
      </c>
      <c r="D239" s="11" t="s">
        <v>2</v>
      </c>
      <c r="E239" s="68" t="s">
        <v>149</v>
      </c>
      <c r="F239" s="10" t="s">
        <v>7</v>
      </c>
      <c r="G239" s="14">
        <f t="shared" ref="G239:I239" si="138">G240</f>
        <v>325.5</v>
      </c>
      <c r="H239" s="14">
        <f t="shared" si="138"/>
        <v>320</v>
      </c>
      <c r="I239" s="13">
        <f t="shared" si="138"/>
        <v>320</v>
      </c>
      <c r="J239" s="14"/>
      <c r="K239" s="14"/>
      <c r="L239" s="13"/>
      <c r="M239" s="14">
        <f t="shared" si="128"/>
        <v>325.5</v>
      </c>
      <c r="N239" s="14">
        <f t="shared" si="129"/>
        <v>320</v>
      </c>
      <c r="O239" s="47">
        <f t="shared" si="130"/>
        <v>320</v>
      </c>
    </row>
    <row r="240" spans="1:15" ht="22.5" x14ac:dyDescent="0.2">
      <c r="A240" s="70" t="s">
        <v>77</v>
      </c>
      <c r="B240" s="11" t="s">
        <v>145</v>
      </c>
      <c r="C240" s="12" t="s">
        <v>3</v>
      </c>
      <c r="D240" s="11" t="s">
        <v>2</v>
      </c>
      <c r="E240" s="68" t="s">
        <v>149</v>
      </c>
      <c r="F240" s="10">
        <v>600</v>
      </c>
      <c r="G240" s="14">
        <f t="shared" ref="G240:I240" si="139">G241</f>
        <v>325.5</v>
      </c>
      <c r="H240" s="14">
        <f t="shared" si="139"/>
        <v>320</v>
      </c>
      <c r="I240" s="13">
        <f t="shared" si="139"/>
        <v>320</v>
      </c>
      <c r="J240" s="14"/>
      <c r="K240" s="14"/>
      <c r="L240" s="13"/>
      <c r="M240" s="14">
        <f t="shared" si="128"/>
        <v>325.5</v>
      </c>
      <c r="N240" s="14">
        <f t="shared" si="129"/>
        <v>320</v>
      </c>
      <c r="O240" s="47">
        <f t="shared" si="130"/>
        <v>320</v>
      </c>
    </row>
    <row r="241" spans="1:15" x14ac:dyDescent="0.2">
      <c r="A241" s="70" t="s">
        <v>146</v>
      </c>
      <c r="B241" s="11" t="s">
        <v>145</v>
      </c>
      <c r="C241" s="12" t="s">
        <v>3</v>
      </c>
      <c r="D241" s="11" t="s">
        <v>2</v>
      </c>
      <c r="E241" s="68" t="s">
        <v>149</v>
      </c>
      <c r="F241" s="10">
        <v>610</v>
      </c>
      <c r="G241" s="13">
        <v>325.5</v>
      </c>
      <c r="H241" s="13">
        <v>320</v>
      </c>
      <c r="I241" s="13">
        <v>320</v>
      </c>
      <c r="J241" s="13"/>
      <c r="K241" s="13"/>
      <c r="L241" s="13"/>
      <c r="M241" s="13">
        <f t="shared" si="128"/>
        <v>325.5</v>
      </c>
      <c r="N241" s="13">
        <f t="shared" si="129"/>
        <v>320</v>
      </c>
      <c r="O241" s="47">
        <f t="shared" si="130"/>
        <v>320</v>
      </c>
    </row>
    <row r="242" spans="1:15" x14ac:dyDescent="0.2">
      <c r="A242" s="65" t="s">
        <v>330</v>
      </c>
      <c r="B242" s="11">
        <v>4</v>
      </c>
      <c r="C242" s="12">
        <v>0</v>
      </c>
      <c r="D242" s="11" t="s">
        <v>329</v>
      </c>
      <c r="E242" s="68">
        <v>0</v>
      </c>
      <c r="F242" s="10"/>
      <c r="G242" s="13">
        <f>G243</f>
        <v>100</v>
      </c>
      <c r="H242" s="13">
        <f t="shared" ref="H242:I244" si="140">H243</f>
        <v>0</v>
      </c>
      <c r="I242" s="13">
        <f t="shared" si="140"/>
        <v>0</v>
      </c>
      <c r="J242" s="13">
        <f>J243+J246</f>
        <v>5861.8959100000002</v>
      </c>
      <c r="K242" s="13">
        <f t="shared" ref="K242:L242" si="141">K243+K246</f>
        <v>2003.10492</v>
      </c>
      <c r="L242" s="13">
        <f t="shared" si="141"/>
        <v>0</v>
      </c>
      <c r="M242" s="13">
        <f t="shared" si="128"/>
        <v>5961.8959100000002</v>
      </c>
      <c r="N242" s="13">
        <f t="shared" si="129"/>
        <v>2003.10492</v>
      </c>
      <c r="O242" s="13">
        <f t="shared" si="130"/>
        <v>0</v>
      </c>
    </row>
    <row r="243" spans="1:15" ht="67.5" x14ac:dyDescent="0.2">
      <c r="A243" s="65" t="s">
        <v>328</v>
      </c>
      <c r="B243" s="11">
        <v>4</v>
      </c>
      <c r="C243" s="12">
        <v>0</v>
      </c>
      <c r="D243" s="11" t="s">
        <v>329</v>
      </c>
      <c r="E243" s="68">
        <v>55191</v>
      </c>
      <c r="F243" s="10"/>
      <c r="G243" s="13">
        <f>G244</f>
        <v>100</v>
      </c>
      <c r="H243" s="13">
        <f t="shared" si="140"/>
        <v>0</v>
      </c>
      <c r="I243" s="13">
        <f t="shared" si="140"/>
        <v>0</v>
      </c>
      <c r="J243" s="14">
        <f>J244</f>
        <v>1939.9180700000002</v>
      </c>
      <c r="K243" s="13"/>
      <c r="L243" s="13"/>
      <c r="M243" s="13">
        <f t="shared" si="128"/>
        <v>2039.9180700000002</v>
      </c>
      <c r="N243" s="13">
        <f t="shared" si="129"/>
        <v>0</v>
      </c>
      <c r="O243" s="13">
        <f t="shared" si="130"/>
        <v>0</v>
      </c>
    </row>
    <row r="244" spans="1:15" ht="22.5" x14ac:dyDescent="0.2">
      <c r="A244" s="65" t="s">
        <v>77</v>
      </c>
      <c r="B244" s="11">
        <v>4</v>
      </c>
      <c r="C244" s="12">
        <v>0</v>
      </c>
      <c r="D244" s="11" t="s">
        <v>329</v>
      </c>
      <c r="E244" s="68">
        <v>55191</v>
      </c>
      <c r="F244" s="10">
        <v>600</v>
      </c>
      <c r="G244" s="13">
        <f>G245</f>
        <v>100</v>
      </c>
      <c r="H244" s="13">
        <f t="shared" si="140"/>
        <v>0</v>
      </c>
      <c r="I244" s="13">
        <f t="shared" si="140"/>
        <v>0</v>
      </c>
      <c r="J244" s="14">
        <f>J245</f>
        <v>1939.9180700000002</v>
      </c>
      <c r="K244" s="13"/>
      <c r="L244" s="13"/>
      <c r="M244" s="13">
        <f t="shared" si="128"/>
        <v>2039.9180700000002</v>
      </c>
      <c r="N244" s="13">
        <f t="shared" si="129"/>
        <v>0</v>
      </c>
      <c r="O244" s="13">
        <f t="shared" si="130"/>
        <v>0</v>
      </c>
    </row>
    <row r="245" spans="1:15" x14ac:dyDescent="0.2">
      <c r="A245" s="65" t="s">
        <v>146</v>
      </c>
      <c r="B245" s="11">
        <v>4</v>
      </c>
      <c r="C245" s="12">
        <v>0</v>
      </c>
      <c r="D245" s="11" t="s">
        <v>329</v>
      </c>
      <c r="E245" s="68">
        <v>55191</v>
      </c>
      <c r="F245" s="10">
        <v>610</v>
      </c>
      <c r="G245" s="13">
        <v>100</v>
      </c>
      <c r="H245" s="13">
        <v>0</v>
      </c>
      <c r="I245" s="13">
        <v>0</v>
      </c>
      <c r="J245" s="14">
        <f>246.78607+1693.132</f>
        <v>1939.9180700000002</v>
      </c>
      <c r="K245" s="13"/>
      <c r="L245" s="13"/>
      <c r="M245" s="13">
        <f t="shared" si="128"/>
        <v>2039.9180700000002</v>
      </c>
      <c r="N245" s="13">
        <f t="shared" si="129"/>
        <v>0</v>
      </c>
      <c r="O245" s="47">
        <f t="shared" si="130"/>
        <v>0</v>
      </c>
    </row>
    <row r="246" spans="1:15" ht="22.5" x14ac:dyDescent="0.2">
      <c r="A246" s="65" t="s">
        <v>418</v>
      </c>
      <c r="B246" s="11">
        <v>4</v>
      </c>
      <c r="C246" s="12">
        <v>0</v>
      </c>
      <c r="D246" s="11" t="s">
        <v>329</v>
      </c>
      <c r="E246" s="68">
        <v>55195</v>
      </c>
      <c r="F246" s="10"/>
      <c r="G246" s="13"/>
      <c r="H246" s="13"/>
      <c r="I246" s="13"/>
      <c r="J246" s="14">
        <f>J247</f>
        <v>3921.97784</v>
      </c>
      <c r="K246" s="14">
        <f>K247</f>
        <v>2003.10492</v>
      </c>
      <c r="L246" s="13"/>
      <c r="M246" s="13">
        <f t="shared" ref="M246:M248" si="142">G246+J246</f>
        <v>3921.97784</v>
      </c>
      <c r="N246" s="13">
        <f t="shared" ref="N246:N248" si="143">H246+K246</f>
        <v>2003.10492</v>
      </c>
      <c r="O246" s="47">
        <f t="shared" ref="O246:O248" si="144">I246+L246</f>
        <v>0</v>
      </c>
    </row>
    <row r="247" spans="1:15" ht="22.5" x14ac:dyDescent="0.2">
      <c r="A247" s="65" t="s">
        <v>77</v>
      </c>
      <c r="B247" s="11">
        <v>4</v>
      </c>
      <c r="C247" s="12">
        <v>0</v>
      </c>
      <c r="D247" s="11" t="s">
        <v>329</v>
      </c>
      <c r="E247" s="68">
        <v>55195</v>
      </c>
      <c r="F247" s="10">
        <v>600</v>
      </c>
      <c r="G247" s="13"/>
      <c r="H247" s="13"/>
      <c r="I247" s="13"/>
      <c r="J247" s="14">
        <f>J248</f>
        <v>3921.97784</v>
      </c>
      <c r="K247" s="14">
        <f>K248</f>
        <v>2003.10492</v>
      </c>
      <c r="L247" s="13"/>
      <c r="M247" s="13">
        <f t="shared" si="142"/>
        <v>3921.97784</v>
      </c>
      <c r="N247" s="13">
        <f t="shared" si="143"/>
        <v>2003.10492</v>
      </c>
      <c r="O247" s="47">
        <f t="shared" si="144"/>
        <v>0</v>
      </c>
    </row>
    <row r="248" spans="1:15" x14ac:dyDescent="0.2">
      <c r="A248" s="65" t="s">
        <v>146</v>
      </c>
      <c r="B248" s="11">
        <v>4</v>
      </c>
      <c r="C248" s="12">
        <v>0</v>
      </c>
      <c r="D248" s="11" t="s">
        <v>329</v>
      </c>
      <c r="E248" s="68">
        <v>55195</v>
      </c>
      <c r="F248" s="10">
        <v>610</v>
      </c>
      <c r="G248" s="13"/>
      <c r="H248" s="13"/>
      <c r="I248" s="13"/>
      <c r="J248" s="14">
        <f>666.73623+3255.24161</f>
        <v>3921.97784</v>
      </c>
      <c r="K248" s="14">
        <f>340.52784+1662.57708</f>
        <v>2003.10492</v>
      </c>
      <c r="L248" s="13"/>
      <c r="M248" s="13">
        <f t="shared" si="142"/>
        <v>3921.97784</v>
      </c>
      <c r="N248" s="13">
        <f t="shared" si="143"/>
        <v>2003.10492</v>
      </c>
      <c r="O248" s="47">
        <f t="shared" si="144"/>
        <v>0</v>
      </c>
    </row>
    <row r="249" spans="1:15" x14ac:dyDescent="0.2">
      <c r="A249" s="65" t="s">
        <v>428</v>
      </c>
      <c r="B249" s="11">
        <v>4</v>
      </c>
      <c r="C249" s="12">
        <v>0</v>
      </c>
      <c r="D249" s="11" t="s">
        <v>426</v>
      </c>
      <c r="E249" s="68">
        <v>0</v>
      </c>
      <c r="F249" s="10"/>
      <c r="G249" s="13"/>
      <c r="H249" s="13"/>
      <c r="I249" s="13"/>
      <c r="J249" s="14">
        <v>133.86879999999999</v>
      </c>
      <c r="K249" s="13"/>
      <c r="L249" s="13"/>
      <c r="M249" s="13">
        <f t="shared" ref="M249:M252" si="145">G249+J249</f>
        <v>133.86879999999999</v>
      </c>
      <c r="N249" s="13">
        <f t="shared" ref="N249:N252" si="146">H249+K249</f>
        <v>0</v>
      </c>
      <c r="O249" s="47">
        <f t="shared" ref="O249:O252" si="147">I249+L249</f>
        <v>0</v>
      </c>
    </row>
    <row r="250" spans="1:15" ht="22.5" x14ac:dyDescent="0.2">
      <c r="A250" s="65" t="s">
        <v>427</v>
      </c>
      <c r="B250" s="11">
        <v>4</v>
      </c>
      <c r="C250" s="12">
        <v>0</v>
      </c>
      <c r="D250" s="11" t="s">
        <v>426</v>
      </c>
      <c r="E250" s="68">
        <v>55196</v>
      </c>
      <c r="F250" s="10"/>
      <c r="G250" s="13"/>
      <c r="H250" s="13"/>
      <c r="I250" s="13"/>
      <c r="J250" s="14">
        <v>133.86879999999999</v>
      </c>
      <c r="K250" s="13"/>
      <c r="L250" s="13"/>
      <c r="M250" s="13">
        <f t="shared" si="145"/>
        <v>133.86879999999999</v>
      </c>
      <c r="N250" s="13">
        <f t="shared" si="146"/>
        <v>0</v>
      </c>
      <c r="O250" s="47">
        <f t="shared" si="147"/>
        <v>0</v>
      </c>
    </row>
    <row r="251" spans="1:15" ht="22.5" x14ac:dyDescent="0.2">
      <c r="A251" s="65" t="s">
        <v>77</v>
      </c>
      <c r="B251" s="11">
        <v>4</v>
      </c>
      <c r="C251" s="12">
        <v>0</v>
      </c>
      <c r="D251" s="11" t="s">
        <v>426</v>
      </c>
      <c r="E251" s="68">
        <v>55196</v>
      </c>
      <c r="F251" s="10">
        <v>600</v>
      </c>
      <c r="G251" s="13"/>
      <c r="H251" s="13"/>
      <c r="I251" s="13"/>
      <c r="J251" s="14">
        <v>133.86879999999999</v>
      </c>
      <c r="K251" s="13"/>
      <c r="L251" s="13"/>
      <c r="M251" s="13">
        <f t="shared" si="145"/>
        <v>133.86879999999999</v>
      </c>
      <c r="N251" s="13">
        <f t="shared" si="146"/>
        <v>0</v>
      </c>
      <c r="O251" s="47">
        <f t="shared" si="147"/>
        <v>0</v>
      </c>
    </row>
    <row r="252" spans="1:15" x14ac:dyDescent="0.2">
      <c r="A252" s="65" t="s">
        <v>146</v>
      </c>
      <c r="B252" s="11">
        <v>4</v>
      </c>
      <c r="C252" s="12">
        <v>0</v>
      </c>
      <c r="D252" s="11" t="s">
        <v>426</v>
      </c>
      <c r="E252" s="68">
        <v>55196</v>
      </c>
      <c r="F252" s="10">
        <v>610</v>
      </c>
      <c r="G252" s="13"/>
      <c r="H252" s="13"/>
      <c r="I252" s="13"/>
      <c r="J252" s="14">
        <v>133.86879999999999</v>
      </c>
      <c r="K252" s="13"/>
      <c r="L252" s="13"/>
      <c r="M252" s="13">
        <f t="shared" si="145"/>
        <v>133.86879999999999</v>
      </c>
      <c r="N252" s="13">
        <f t="shared" si="146"/>
        <v>0</v>
      </c>
      <c r="O252" s="47">
        <f t="shared" si="147"/>
        <v>0</v>
      </c>
    </row>
    <row r="253" spans="1:15" x14ac:dyDescent="0.2">
      <c r="A253" s="65" t="s">
        <v>265</v>
      </c>
      <c r="B253" s="11" t="s">
        <v>145</v>
      </c>
      <c r="C253" s="12" t="s">
        <v>3</v>
      </c>
      <c r="D253" s="11" t="s">
        <v>441</v>
      </c>
      <c r="E253" s="68">
        <v>0</v>
      </c>
      <c r="F253" s="10"/>
      <c r="G253" s="13"/>
      <c r="H253" s="13"/>
      <c r="I253" s="13"/>
      <c r="J253" s="14">
        <f>J254</f>
        <v>879.85324000000003</v>
      </c>
      <c r="K253" s="13"/>
      <c r="L253" s="13"/>
      <c r="M253" s="13">
        <f t="shared" ref="M253:M256" si="148">G253+J253</f>
        <v>879.85324000000003</v>
      </c>
      <c r="N253" s="13">
        <f t="shared" ref="N253:N256" si="149">H253+K253</f>
        <v>0</v>
      </c>
      <c r="O253" s="47">
        <f t="shared" ref="O253:O256" si="150">I253+L253</f>
        <v>0</v>
      </c>
    </row>
    <row r="254" spans="1:15" ht="33.75" x14ac:dyDescent="0.2">
      <c r="A254" s="65" t="s">
        <v>442</v>
      </c>
      <c r="B254" s="11" t="s">
        <v>145</v>
      </c>
      <c r="C254" s="12" t="s">
        <v>3</v>
      </c>
      <c r="D254" s="11" t="s">
        <v>441</v>
      </c>
      <c r="E254" s="68">
        <v>84150</v>
      </c>
      <c r="F254" s="10"/>
      <c r="G254" s="13"/>
      <c r="H254" s="13"/>
      <c r="I254" s="13"/>
      <c r="J254" s="14">
        <f>J255</f>
        <v>879.85324000000003</v>
      </c>
      <c r="K254" s="13"/>
      <c r="L254" s="13"/>
      <c r="M254" s="13">
        <f t="shared" si="148"/>
        <v>879.85324000000003</v>
      </c>
      <c r="N254" s="13">
        <f t="shared" si="149"/>
        <v>0</v>
      </c>
      <c r="O254" s="47">
        <f t="shared" si="150"/>
        <v>0</v>
      </c>
    </row>
    <row r="255" spans="1:15" ht="22.5" x14ac:dyDescent="0.2">
      <c r="A255" s="65" t="s">
        <v>77</v>
      </c>
      <c r="B255" s="11" t="s">
        <v>145</v>
      </c>
      <c r="C255" s="12" t="s">
        <v>3</v>
      </c>
      <c r="D255" s="11" t="s">
        <v>441</v>
      </c>
      <c r="E255" s="68">
        <v>84150</v>
      </c>
      <c r="F255" s="10">
        <v>600</v>
      </c>
      <c r="G255" s="13"/>
      <c r="H255" s="13"/>
      <c r="I255" s="13"/>
      <c r="J255" s="14">
        <f>J256</f>
        <v>879.85324000000003</v>
      </c>
      <c r="K255" s="13"/>
      <c r="L255" s="13"/>
      <c r="M255" s="13">
        <f t="shared" si="148"/>
        <v>879.85324000000003</v>
      </c>
      <c r="N255" s="13">
        <f t="shared" si="149"/>
        <v>0</v>
      </c>
      <c r="O255" s="47">
        <f t="shared" si="150"/>
        <v>0</v>
      </c>
    </row>
    <row r="256" spans="1:15" x14ac:dyDescent="0.2">
      <c r="A256" s="65" t="s">
        <v>146</v>
      </c>
      <c r="B256" s="11" t="s">
        <v>145</v>
      </c>
      <c r="C256" s="12" t="s">
        <v>3</v>
      </c>
      <c r="D256" s="11" t="s">
        <v>441</v>
      </c>
      <c r="E256" s="68">
        <v>84150</v>
      </c>
      <c r="F256" s="10">
        <v>610</v>
      </c>
      <c r="G256" s="13"/>
      <c r="H256" s="13"/>
      <c r="I256" s="13"/>
      <c r="J256" s="14">
        <v>879.85324000000003</v>
      </c>
      <c r="K256" s="13"/>
      <c r="L256" s="13"/>
      <c r="M256" s="13">
        <f t="shared" si="148"/>
        <v>879.85324000000003</v>
      </c>
      <c r="N256" s="13">
        <f t="shared" si="149"/>
        <v>0</v>
      </c>
      <c r="O256" s="47">
        <f t="shared" si="150"/>
        <v>0</v>
      </c>
    </row>
    <row r="257" spans="1:15" x14ac:dyDescent="0.2">
      <c r="A257" s="65" t="s">
        <v>358</v>
      </c>
      <c r="B257" s="11" t="s">
        <v>145</v>
      </c>
      <c r="C257" s="12" t="s">
        <v>3</v>
      </c>
      <c r="D257" s="11" t="s">
        <v>359</v>
      </c>
      <c r="E257" s="68"/>
      <c r="F257" s="10"/>
      <c r="G257" s="13">
        <v>300</v>
      </c>
      <c r="H257" s="13">
        <v>0</v>
      </c>
      <c r="I257" s="13">
        <v>0</v>
      </c>
      <c r="J257" s="13"/>
      <c r="K257" s="13"/>
      <c r="L257" s="13"/>
      <c r="M257" s="13">
        <f t="shared" si="128"/>
        <v>300</v>
      </c>
      <c r="N257" s="13">
        <f t="shared" si="129"/>
        <v>0</v>
      </c>
      <c r="O257" s="13">
        <f t="shared" si="130"/>
        <v>0</v>
      </c>
    </row>
    <row r="258" spans="1:15" ht="33.75" x14ac:dyDescent="0.2">
      <c r="A258" s="65" t="s">
        <v>360</v>
      </c>
      <c r="B258" s="11" t="s">
        <v>145</v>
      </c>
      <c r="C258" s="12" t="s">
        <v>3</v>
      </c>
      <c r="D258" s="11" t="s">
        <v>359</v>
      </c>
      <c r="E258" s="68">
        <v>50970</v>
      </c>
      <c r="F258" s="10"/>
      <c r="G258" s="13">
        <v>300</v>
      </c>
      <c r="H258" s="13">
        <v>0</v>
      </c>
      <c r="I258" s="13">
        <v>0</v>
      </c>
      <c r="J258" s="13"/>
      <c r="K258" s="13"/>
      <c r="L258" s="13"/>
      <c r="M258" s="13">
        <f t="shared" si="128"/>
        <v>300</v>
      </c>
      <c r="N258" s="13">
        <f t="shared" si="129"/>
        <v>0</v>
      </c>
      <c r="O258" s="13">
        <f t="shared" si="130"/>
        <v>0</v>
      </c>
    </row>
    <row r="259" spans="1:15" ht="22.5" x14ac:dyDescent="0.2">
      <c r="A259" s="65" t="s">
        <v>77</v>
      </c>
      <c r="B259" s="11" t="s">
        <v>145</v>
      </c>
      <c r="C259" s="12" t="s">
        <v>3</v>
      </c>
      <c r="D259" s="11" t="s">
        <v>359</v>
      </c>
      <c r="E259" s="68">
        <v>50970</v>
      </c>
      <c r="F259" s="10">
        <v>600</v>
      </c>
      <c r="G259" s="13">
        <v>300</v>
      </c>
      <c r="H259" s="13">
        <v>0</v>
      </c>
      <c r="I259" s="13">
        <v>0</v>
      </c>
      <c r="J259" s="13"/>
      <c r="K259" s="13"/>
      <c r="L259" s="13"/>
      <c r="M259" s="13">
        <f t="shared" si="128"/>
        <v>300</v>
      </c>
      <c r="N259" s="13">
        <f t="shared" si="129"/>
        <v>0</v>
      </c>
      <c r="O259" s="13">
        <f t="shared" si="130"/>
        <v>0</v>
      </c>
    </row>
    <row r="260" spans="1:15" x14ac:dyDescent="0.2">
      <c r="A260" s="65" t="s">
        <v>146</v>
      </c>
      <c r="B260" s="11" t="s">
        <v>145</v>
      </c>
      <c r="C260" s="12" t="s">
        <v>3</v>
      </c>
      <c r="D260" s="11" t="s">
        <v>359</v>
      </c>
      <c r="E260" s="68">
        <v>50970</v>
      </c>
      <c r="F260" s="10">
        <v>610</v>
      </c>
      <c r="G260" s="13">
        <v>300</v>
      </c>
      <c r="H260" s="13">
        <v>0</v>
      </c>
      <c r="I260" s="13">
        <v>0</v>
      </c>
      <c r="J260" s="13"/>
      <c r="K260" s="13"/>
      <c r="L260" s="13"/>
      <c r="M260" s="13">
        <f t="shared" si="128"/>
        <v>300</v>
      </c>
      <c r="N260" s="13">
        <f t="shared" si="129"/>
        <v>0</v>
      </c>
      <c r="O260" s="13">
        <f t="shared" si="130"/>
        <v>0</v>
      </c>
    </row>
    <row r="261" spans="1:15" ht="33.75" x14ac:dyDescent="0.2">
      <c r="A261" s="45" t="s">
        <v>281</v>
      </c>
      <c r="B261" s="19" t="s">
        <v>189</v>
      </c>
      <c r="C261" s="20" t="s">
        <v>3</v>
      </c>
      <c r="D261" s="19" t="s">
        <v>2</v>
      </c>
      <c r="E261" s="21" t="s">
        <v>9</v>
      </c>
      <c r="F261" s="6" t="s">
        <v>7</v>
      </c>
      <c r="G261" s="27">
        <f>G262+G307+G314</f>
        <v>129001.09999999999</v>
      </c>
      <c r="H261" s="27">
        <f>H262+H307+H314</f>
        <v>126797.29999999999</v>
      </c>
      <c r="I261" s="24">
        <f>I262+I307+I314</f>
        <v>131537.4</v>
      </c>
      <c r="J261" s="27">
        <f>J262+J307+J314</f>
        <v>320.32244999999989</v>
      </c>
      <c r="K261" s="27">
        <f t="shared" ref="K261:L261" si="151">K262</f>
        <v>1506.0241000000001</v>
      </c>
      <c r="L261" s="27">
        <f t="shared" si="151"/>
        <v>1250</v>
      </c>
      <c r="M261" s="27">
        <f t="shared" si="128"/>
        <v>129321.42245</v>
      </c>
      <c r="N261" s="27">
        <f t="shared" si="129"/>
        <v>128303.32409999998</v>
      </c>
      <c r="O261" s="46">
        <f t="shared" si="130"/>
        <v>132787.4</v>
      </c>
    </row>
    <row r="262" spans="1:15" x14ac:dyDescent="0.2">
      <c r="A262" s="45" t="s">
        <v>282</v>
      </c>
      <c r="B262" s="19">
        <v>5</v>
      </c>
      <c r="C262" s="20">
        <v>1</v>
      </c>
      <c r="D262" s="19">
        <v>0</v>
      </c>
      <c r="E262" s="21">
        <v>0</v>
      </c>
      <c r="F262" s="6"/>
      <c r="G262" s="27">
        <f>G266+G273+G276+G282+G288+G291+G294+G297+G300+G263+G279</f>
        <v>123228.99999999999</v>
      </c>
      <c r="H262" s="27">
        <f t="shared" ref="H262:I262" si="152">H266+H273+H276+H282+H288+H291+H294+H297+H300+H263+H279</f>
        <v>120973.29999999999</v>
      </c>
      <c r="I262" s="24">
        <f t="shared" si="152"/>
        <v>125465.4</v>
      </c>
      <c r="J262" s="27">
        <f>J285+J303+J276+J288+J294+J266+J279+J297</f>
        <v>320.32244999999989</v>
      </c>
      <c r="K262" s="27">
        <f t="shared" ref="K262:L262" si="153">K285+K303+K276+K288+K294+K266+K279+K297</f>
        <v>1506.0241000000001</v>
      </c>
      <c r="L262" s="27">
        <f t="shared" si="153"/>
        <v>1250</v>
      </c>
      <c r="M262" s="27">
        <f t="shared" si="128"/>
        <v>123549.32244999999</v>
      </c>
      <c r="N262" s="27">
        <f t="shared" si="129"/>
        <v>122479.32409999998</v>
      </c>
      <c r="O262" s="27">
        <f t="shared" si="130"/>
        <v>126715.4</v>
      </c>
    </row>
    <row r="263" spans="1:15" ht="33.75" x14ac:dyDescent="0.2">
      <c r="A263" s="1" t="s">
        <v>264</v>
      </c>
      <c r="B263" s="11" t="s">
        <v>189</v>
      </c>
      <c r="C263" s="12">
        <v>1</v>
      </c>
      <c r="D263" s="11" t="s">
        <v>2</v>
      </c>
      <c r="E263" s="68">
        <v>76820</v>
      </c>
      <c r="F263" s="10"/>
      <c r="G263" s="14">
        <f t="shared" ref="G263:I264" si="154">G264</f>
        <v>450.9</v>
      </c>
      <c r="H263" s="14">
        <f t="shared" si="154"/>
        <v>0</v>
      </c>
      <c r="I263" s="13">
        <f t="shared" si="154"/>
        <v>0</v>
      </c>
      <c r="J263" s="14"/>
      <c r="K263" s="14"/>
      <c r="L263" s="13"/>
      <c r="M263" s="14">
        <f t="shared" si="128"/>
        <v>450.9</v>
      </c>
      <c r="N263" s="14">
        <f t="shared" si="129"/>
        <v>0</v>
      </c>
      <c r="O263" s="14">
        <f t="shared" si="130"/>
        <v>0</v>
      </c>
    </row>
    <row r="264" spans="1:15" ht="22.5" x14ac:dyDescent="0.2">
      <c r="A264" s="1" t="s">
        <v>77</v>
      </c>
      <c r="B264" s="11" t="s">
        <v>189</v>
      </c>
      <c r="C264" s="12">
        <v>1</v>
      </c>
      <c r="D264" s="11" t="s">
        <v>2</v>
      </c>
      <c r="E264" s="68">
        <v>76820</v>
      </c>
      <c r="F264" s="10">
        <v>600</v>
      </c>
      <c r="G264" s="14">
        <f t="shared" si="154"/>
        <v>450.9</v>
      </c>
      <c r="H264" s="14">
        <f t="shared" si="154"/>
        <v>0</v>
      </c>
      <c r="I264" s="13">
        <f t="shared" si="154"/>
        <v>0</v>
      </c>
      <c r="J264" s="14"/>
      <c r="K264" s="14"/>
      <c r="L264" s="13"/>
      <c r="M264" s="14">
        <f t="shared" si="128"/>
        <v>450.9</v>
      </c>
      <c r="N264" s="14">
        <f t="shared" si="129"/>
        <v>0</v>
      </c>
      <c r="O264" s="47">
        <f t="shared" si="130"/>
        <v>0</v>
      </c>
    </row>
    <row r="265" spans="1:15" x14ac:dyDescent="0.2">
      <c r="A265" s="1" t="s">
        <v>146</v>
      </c>
      <c r="B265" s="11" t="s">
        <v>189</v>
      </c>
      <c r="C265" s="12">
        <v>1</v>
      </c>
      <c r="D265" s="11" t="s">
        <v>2</v>
      </c>
      <c r="E265" s="68">
        <v>76820</v>
      </c>
      <c r="F265" s="10">
        <v>610</v>
      </c>
      <c r="G265" s="14">
        <v>450.9</v>
      </c>
      <c r="H265" s="14">
        <v>0</v>
      </c>
      <c r="I265" s="13">
        <v>0</v>
      </c>
      <c r="J265" s="14"/>
      <c r="K265" s="14"/>
      <c r="L265" s="13"/>
      <c r="M265" s="14">
        <f t="shared" si="128"/>
        <v>450.9</v>
      </c>
      <c r="N265" s="14">
        <f t="shared" si="129"/>
        <v>0</v>
      </c>
      <c r="O265" s="14">
        <f t="shared" si="130"/>
        <v>0</v>
      </c>
    </row>
    <row r="266" spans="1:15" ht="22.5" x14ac:dyDescent="0.2">
      <c r="A266" s="70" t="s">
        <v>15</v>
      </c>
      <c r="B266" s="11" t="s">
        <v>189</v>
      </c>
      <c r="C266" s="12">
        <v>1</v>
      </c>
      <c r="D266" s="11" t="s">
        <v>2</v>
      </c>
      <c r="E266" s="68" t="s">
        <v>11</v>
      </c>
      <c r="F266" s="10" t="s">
        <v>7</v>
      </c>
      <c r="G266" s="14">
        <f>G267+G269</f>
        <v>2213.5</v>
      </c>
      <c r="H266" s="14">
        <f t="shared" ref="H266:I266" si="155">H267+H269</f>
        <v>2234.3000000000002</v>
      </c>
      <c r="I266" s="13">
        <f t="shared" si="155"/>
        <v>2317.9</v>
      </c>
      <c r="J266" s="14">
        <f>J267+J269+J271</f>
        <v>0</v>
      </c>
      <c r="K266" s="14"/>
      <c r="L266" s="13"/>
      <c r="M266" s="14">
        <f t="shared" si="128"/>
        <v>2213.5</v>
      </c>
      <c r="N266" s="14">
        <f t="shared" si="129"/>
        <v>2234.3000000000002</v>
      </c>
      <c r="O266" s="14">
        <f t="shared" si="130"/>
        <v>2317.9</v>
      </c>
    </row>
    <row r="267" spans="1:15" ht="45" x14ac:dyDescent="0.2">
      <c r="A267" s="70" t="s">
        <v>6</v>
      </c>
      <c r="B267" s="11" t="s">
        <v>189</v>
      </c>
      <c r="C267" s="12">
        <v>1</v>
      </c>
      <c r="D267" s="11" t="s">
        <v>2</v>
      </c>
      <c r="E267" s="68" t="s">
        <v>11</v>
      </c>
      <c r="F267" s="10">
        <v>100</v>
      </c>
      <c r="G267" s="14">
        <f t="shared" ref="G267:I267" si="156">G268</f>
        <v>2170.6</v>
      </c>
      <c r="H267" s="14">
        <f t="shared" si="156"/>
        <v>2191.4</v>
      </c>
      <c r="I267" s="13">
        <f t="shared" si="156"/>
        <v>2275</v>
      </c>
      <c r="J267" s="14">
        <f>J268</f>
        <v>-23.535499999999999</v>
      </c>
      <c r="K267" s="14"/>
      <c r="L267" s="13"/>
      <c r="M267" s="14">
        <f t="shared" si="128"/>
        <v>2147.0645</v>
      </c>
      <c r="N267" s="14">
        <f t="shared" si="129"/>
        <v>2191.4</v>
      </c>
      <c r="O267" s="47">
        <f t="shared" si="130"/>
        <v>2275</v>
      </c>
    </row>
    <row r="268" spans="1:15" ht="22.5" x14ac:dyDescent="0.2">
      <c r="A268" s="70" t="s">
        <v>5</v>
      </c>
      <c r="B268" s="11" t="s">
        <v>189</v>
      </c>
      <c r="C268" s="12">
        <v>1</v>
      </c>
      <c r="D268" s="11" t="s">
        <v>2</v>
      </c>
      <c r="E268" s="68" t="s">
        <v>11</v>
      </c>
      <c r="F268" s="10">
        <v>120</v>
      </c>
      <c r="G268" s="14">
        <f>2070+100.6</f>
        <v>2170.6</v>
      </c>
      <c r="H268" s="14">
        <f>1606+100.6+484.8</f>
        <v>2191.4</v>
      </c>
      <c r="I268" s="13">
        <f>1670+100.6+504.4</f>
        <v>2275</v>
      </c>
      <c r="J268" s="14">
        <v>-23.535499999999999</v>
      </c>
      <c r="K268" s="14"/>
      <c r="L268" s="13"/>
      <c r="M268" s="14">
        <f t="shared" si="128"/>
        <v>2147.0645</v>
      </c>
      <c r="N268" s="14">
        <f t="shared" si="129"/>
        <v>2191.4</v>
      </c>
      <c r="O268" s="47">
        <f t="shared" si="130"/>
        <v>2275</v>
      </c>
    </row>
    <row r="269" spans="1:15" ht="22.5" x14ac:dyDescent="0.2">
      <c r="A269" s="70" t="s">
        <v>14</v>
      </c>
      <c r="B269" s="11" t="s">
        <v>189</v>
      </c>
      <c r="C269" s="12">
        <v>1</v>
      </c>
      <c r="D269" s="11" t="s">
        <v>2</v>
      </c>
      <c r="E269" s="68" t="s">
        <v>11</v>
      </c>
      <c r="F269" s="10">
        <v>200</v>
      </c>
      <c r="G269" s="14">
        <f t="shared" ref="G269:I269" si="157">G270</f>
        <v>42.9</v>
      </c>
      <c r="H269" s="14">
        <f t="shared" si="157"/>
        <v>42.9</v>
      </c>
      <c r="I269" s="13">
        <f t="shared" si="157"/>
        <v>42.9</v>
      </c>
      <c r="J269" s="14"/>
      <c r="K269" s="14"/>
      <c r="L269" s="13"/>
      <c r="M269" s="14">
        <f t="shared" si="128"/>
        <v>42.9</v>
      </c>
      <c r="N269" s="14">
        <f t="shared" si="129"/>
        <v>42.9</v>
      </c>
      <c r="O269" s="47">
        <f t="shared" si="130"/>
        <v>42.9</v>
      </c>
    </row>
    <row r="270" spans="1:15" ht="22.5" x14ac:dyDescent="0.2">
      <c r="A270" s="70" t="s">
        <v>13</v>
      </c>
      <c r="B270" s="11" t="s">
        <v>189</v>
      </c>
      <c r="C270" s="12">
        <v>1</v>
      </c>
      <c r="D270" s="11" t="s">
        <v>2</v>
      </c>
      <c r="E270" s="68" t="s">
        <v>11</v>
      </c>
      <c r="F270" s="10">
        <v>240</v>
      </c>
      <c r="G270" s="14">
        <v>42.9</v>
      </c>
      <c r="H270" s="14">
        <v>42.9</v>
      </c>
      <c r="I270" s="13">
        <v>42.9</v>
      </c>
      <c r="J270" s="14"/>
      <c r="K270" s="14"/>
      <c r="L270" s="13"/>
      <c r="M270" s="14">
        <f t="shared" si="128"/>
        <v>42.9</v>
      </c>
      <c r="N270" s="14">
        <f t="shared" si="129"/>
        <v>42.9</v>
      </c>
      <c r="O270" s="47">
        <f t="shared" si="130"/>
        <v>42.9</v>
      </c>
    </row>
    <row r="271" spans="1:15" x14ac:dyDescent="0.2">
      <c r="A271" s="65" t="s">
        <v>71</v>
      </c>
      <c r="B271" s="11" t="s">
        <v>189</v>
      </c>
      <c r="C271" s="12">
        <v>1</v>
      </c>
      <c r="D271" s="11" t="s">
        <v>2</v>
      </c>
      <c r="E271" s="68" t="s">
        <v>11</v>
      </c>
      <c r="F271" s="10">
        <v>800</v>
      </c>
      <c r="G271" s="14"/>
      <c r="H271" s="14"/>
      <c r="I271" s="13"/>
      <c r="J271" s="14">
        <f>J272</f>
        <v>23.535499999999999</v>
      </c>
      <c r="K271" s="14"/>
      <c r="L271" s="13"/>
      <c r="M271" s="14">
        <f t="shared" ref="M271:M272" si="158">G271+J271</f>
        <v>23.535499999999999</v>
      </c>
      <c r="N271" s="14">
        <f t="shared" ref="N271:N272" si="159">H271+K271</f>
        <v>0</v>
      </c>
      <c r="O271" s="47">
        <f t="shared" ref="O271:O272" si="160">I271+L271</f>
        <v>0</v>
      </c>
    </row>
    <row r="272" spans="1:15" x14ac:dyDescent="0.2">
      <c r="A272" s="65" t="s">
        <v>70</v>
      </c>
      <c r="B272" s="11" t="s">
        <v>189</v>
      </c>
      <c r="C272" s="12">
        <v>1</v>
      </c>
      <c r="D272" s="11" t="s">
        <v>2</v>
      </c>
      <c r="E272" s="68" t="s">
        <v>11</v>
      </c>
      <c r="F272" s="10">
        <v>850</v>
      </c>
      <c r="G272" s="14"/>
      <c r="H272" s="14"/>
      <c r="I272" s="13"/>
      <c r="J272" s="14">
        <v>23.535499999999999</v>
      </c>
      <c r="K272" s="14"/>
      <c r="L272" s="13"/>
      <c r="M272" s="14">
        <f t="shared" si="158"/>
        <v>23.535499999999999</v>
      </c>
      <c r="N272" s="14">
        <f t="shared" si="159"/>
        <v>0</v>
      </c>
      <c r="O272" s="47">
        <f t="shared" si="160"/>
        <v>0</v>
      </c>
    </row>
    <row r="273" spans="1:15" ht="22.5" x14ac:dyDescent="0.2">
      <c r="A273" s="70" t="s">
        <v>170</v>
      </c>
      <c r="B273" s="11" t="s">
        <v>189</v>
      </c>
      <c r="C273" s="12">
        <v>1</v>
      </c>
      <c r="D273" s="11" t="s">
        <v>2</v>
      </c>
      <c r="E273" s="68" t="s">
        <v>169</v>
      </c>
      <c r="F273" s="10" t="s">
        <v>7</v>
      </c>
      <c r="G273" s="14">
        <f t="shared" ref="G273:I273" si="161">G274</f>
        <v>2432.4</v>
      </c>
      <c r="H273" s="14">
        <f t="shared" si="161"/>
        <v>2597.6</v>
      </c>
      <c r="I273" s="13">
        <f t="shared" si="161"/>
        <v>2464.8000000000002</v>
      </c>
      <c r="J273" s="14"/>
      <c r="K273" s="14"/>
      <c r="L273" s="13"/>
      <c r="M273" s="14">
        <f t="shared" si="128"/>
        <v>2432.4</v>
      </c>
      <c r="N273" s="14">
        <f t="shared" si="129"/>
        <v>2597.6</v>
      </c>
      <c r="O273" s="47">
        <f t="shared" si="130"/>
        <v>2464.8000000000002</v>
      </c>
    </row>
    <row r="274" spans="1:15" ht="22.5" x14ac:dyDescent="0.2">
      <c r="A274" s="70" t="s">
        <v>77</v>
      </c>
      <c r="B274" s="11" t="s">
        <v>189</v>
      </c>
      <c r="C274" s="12">
        <v>1</v>
      </c>
      <c r="D274" s="11" t="s">
        <v>2</v>
      </c>
      <c r="E274" s="68" t="s">
        <v>169</v>
      </c>
      <c r="F274" s="10">
        <v>600</v>
      </c>
      <c r="G274" s="14">
        <f t="shared" ref="G274:I274" si="162">G275</f>
        <v>2432.4</v>
      </c>
      <c r="H274" s="14">
        <f t="shared" si="162"/>
        <v>2597.6</v>
      </c>
      <c r="I274" s="13">
        <f t="shared" si="162"/>
        <v>2464.8000000000002</v>
      </c>
      <c r="J274" s="14"/>
      <c r="K274" s="14"/>
      <c r="L274" s="13"/>
      <c r="M274" s="14">
        <f t="shared" si="128"/>
        <v>2432.4</v>
      </c>
      <c r="N274" s="14">
        <f t="shared" si="129"/>
        <v>2597.6</v>
      </c>
      <c r="O274" s="47">
        <f t="shared" si="130"/>
        <v>2464.8000000000002</v>
      </c>
    </row>
    <row r="275" spans="1:15" x14ac:dyDescent="0.2">
      <c r="A275" s="70" t="s">
        <v>146</v>
      </c>
      <c r="B275" s="11" t="s">
        <v>189</v>
      </c>
      <c r="C275" s="12">
        <v>1</v>
      </c>
      <c r="D275" s="11" t="s">
        <v>2</v>
      </c>
      <c r="E275" s="68" t="s">
        <v>169</v>
      </c>
      <c r="F275" s="10">
        <v>610</v>
      </c>
      <c r="G275" s="13">
        <v>2432.4</v>
      </c>
      <c r="H275" s="13">
        <v>2597.6</v>
      </c>
      <c r="I275" s="13">
        <v>2464.8000000000002</v>
      </c>
      <c r="J275" s="13"/>
      <c r="K275" s="13"/>
      <c r="L275" s="13"/>
      <c r="M275" s="13">
        <f t="shared" si="128"/>
        <v>2432.4</v>
      </c>
      <c r="N275" s="13">
        <f t="shared" si="129"/>
        <v>2597.6</v>
      </c>
      <c r="O275" s="47">
        <f t="shared" si="130"/>
        <v>2464.8000000000002</v>
      </c>
    </row>
    <row r="276" spans="1:15" x14ac:dyDescent="0.2">
      <c r="A276" s="70" t="s">
        <v>199</v>
      </c>
      <c r="B276" s="11" t="s">
        <v>189</v>
      </c>
      <c r="C276" s="12">
        <v>1</v>
      </c>
      <c r="D276" s="11" t="s">
        <v>2</v>
      </c>
      <c r="E276" s="68" t="s">
        <v>198</v>
      </c>
      <c r="F276" s="10" t="s">
        <v>7</v>
      </c>
      <c r="G276" s="13">
        <f>G277</f>
        <v>1101</v>
      </c>
      <c r="H276" s="13">
        <f t="shared" ref="H276:I277" si="163">H277</f>
        <v>461</v>
      </c>
      <c r="I276" s="13">
        <f t="shared" si="163"/>
        <v>461</v>
      </c>
      <c r="J276" s="14">
        <f>J277</f>
        <v>358.11953999999997</v>
      </c>
      <c r="K276" s="13"/>
      <c r="L276" s="13"/>
      <c r="M276" s="13">
        <f t="shared" si="128"/>
        <v>1459.1195399999999</v>
      </c>
      <c r="N276" s="13">
        <f t="shared" si="129"/>
        <v>461</v>
      </c>
      <c r="O276" s="47">
        <f t="shared" si="130"/>
        <v>461</v>
      </c>
    </row>
    <row r="277" spans="1:15" ht="22.5" x14ac:dyDescent="0.2">
      <c r="A277" s="70" t="s">
        <v>77</v>
      </c>
      <c r="B277" s="11" t="s">
        <v>189</v>
      </c>
      <c r="C277" s="12">
        <v>1</v>
      </c>
      <c r="D277" s="11" t="s">
        <v>2</v>
      </c>
      <c r="E277" s="68" t="s">
        <v>198</v>
      </c>
      <c r="F277" s="10">
        <v>600</v>
      </c>
      <c r="G277" s="13">
        <f>G278</f>
        <v>1101</v>
      </c>
      <c r="H277" s="13">
        <f t="shared" si="163"/>
        <v>461</v>
      </c>
      <c r="I277" s="13">
        <f t="shared" si="163"/>
        <v>461</v>
      </c>
      <c r="J277" s="14">
        <f>J278</f>
        <v>358.11953999999997</v>
      </c>
      <c r="K277" s="13"/>
      <c r="L277" s="13"/>
      <c r="M277" s="13">
        <f t="shared" si="128"/>
        <v>1459.1195399999999</v>
      </c>
      <c r="N277" s="13">
        <f t="shared" si="129"/>
        <v>461</v>
      </c>
      <c r="O277" s="47">
        <f t="shared" si="130"/>
        <v>461</v>
      </c>
    </row>
    <row r="278" spans="1:15" x14ac:dyDescent="0.2">
      <c r="A278" s="70" t="s">
        <v>146</v>
      </c>
      <c r="B278" s="11" t="s">
        <v>189</v>
      </c>
      <c r="C278" s="12">
        <v>1</v>
      </c>
      <c r="D278" s="11" t="s">
        <v>2</v>
      </c>
      <c r="E278" s="68" t="s">
        <v>198</v>
      </c>
      <c r="F278" s="10">
        <v>610</v>
      </c>
      <c r="G278" s="13">
        <v>1101</v>
      </c>
      <c r="H278" s="13">
        <v>461</v>
      </c>
      <c r="I278" s="13">
        <v>461</v>
      </c>
      <c r="J278" s="14">
        <f>286.11954+22+50</f>
        <v>358.11953999999997</v>
      </c>
      <c r="K278" s="13"/>
      <c r="L278" s="13"/>
      <c r="M278" s="13">
        <f t="shared" si="128"/>
        <v>1459.1195399999999</v>
      </c>
      <c r="N278" s="13">
        <f t="shared" si="129"/>
        <v>461</v>
      </c>
      <c r="O278" s="47">
        <f t="shared" si="130"/>
        <v>461</v>
      </c>
    </row>
    <row r="279" spans="1:15" x14ac:dyDescent="0.2">
      <c r="A279" s="70" t="s">
        <v>327</v>
      </c>
      <c r="B279" s="7" t="s">
        <v>189</v>
      </c>
      <c r="C279" s="8">
        <v>1</v>
      </c>
      <c r="D279" s="7" t="s">
        <v>2</v>
      </c>
      <c r="E279" s="9">
        <v>80490</v>
      </c>
      <c r="F279" s="10" t="s">
        <v>7</v>
      </c>
      <c r="G279" s="13">
        <f>G280</f>
        <v>2489</v>
      </c>
      <c r="H279" s="13">
        <f t="shared" ref="H279:I280" si="164">H280</f>
        <v>0</v>
      </c>
      <c r="I279" s="13">
        <f t="shared" si="164"/>
        <v>0</v>
      </c>
      <c r="J279" s="13">
        <f>J280</f>
        <v>-2489</v>
      </c>
      <c r="K279" s="13"/>
      <c r="L279" s="13"/>
      <c r="M279" s="13">
        <f t="shared" si="128"/>
        <v>0</v>
      </c>
      <c r="N279" s="13">
        <f t="shared" si="129"/>
        <v>0</v>
      </c>
      <c r="O279" s="13">
        <f t="shared" si="130"/>
        <v>0</v>
      </c>
    </row>
    <row r="280" spans="1:15" ht="22.5" x14ac:dyDescent="0.2">
      <c r="A280" s="70" t="s">
        <v>77</v>
      </c>
      <c r="B280" s="7" t="s">
        <v>189</v>
      </c>
      <c r="C280" s="8">
        <v>1</v>
      </c>
      <c r="D280" s="7" t="s">
        <v>2</v>
      </c>
      <c r="E280" s="9">
        <v>80490</v>
      </c>
      <c r="F280" s="10">
        <v>600</v>
      </c>
      <c r="G280" s="13">
        <f>G281</f>
        <v>2489</v>
      </c>
      <c r="H280" s="13">
        <f t="shared" si="164"/>
        <v>0</v>
      </c>
      <c r="I280" s="13">
        <f t="shared" si="164"/>
        <v>0</v>
      </c>
      <c r="J280" s="13">
        <f>J281</f>
        <v>-2489</v>
      </c>
      <c r="K280" s="13"/>
      <c r="L280" s="13"/>
      <c r="M280" s="13">
        <f t="shared" si="128"/>
        <v>0</v>
      </c>
      <c r="N280" s="13">
        <f t="shared" si="129"/>
        <v>0</v>
      </c>
      <c r="O280" s="13">
        <f t="shared" si="130"/>
        <v>0</v>
      </c>
    </row>
    <row r="281" spans="1:15" x14ac:dyDescent="0.2">
      <c r="A281" s="70" t="s">
        <v>146</v>
      </c>
      <c r="B281" s="7" t="s">
        <v>189</v>
      </c>
      <c r="C281" s="8">
        <v>1</v>
      </c>
      <c r="D281" s="7" t="s">
        <v>2</v>
      </c>
      <c r="E281" s="9">
        <v>80490</v>
      </c>
      <c r="F281" s="10">
        <v>610</v>
      </c>
      <c r="G281" s="13">
        <v>2489</v>
      </c>
      <c r="H281" s="13">
        <v>0</v>
      </c>
      <c r="I281" s="13">
        <v>0</v>
      </c>
      <c r="J281" s="13">
        <f>-G281</f>
        <v>-2489</v>
      </c>
      <c r="K281" s="13"/>
      <c r="L281" s="13"/>
      <c r="M281" s="13">
        <f t="shared" si="128"/>
        <v>0</v>
      </c>
      <c r="N281" s="13">
        <f t="shared" si="129"/>
        <v>0</v>
      </c>
      <c r="O281" s="47">
        <f t="shared" si="130"/>
        <v>0</v>
      </c>
    </row>
    <row r="282" spans="1:15" x14ac:dyDescent="0.2">
      <c r="A282" s="70" t="s">
        <v>179</v>
      </c>
      <c r="B282" s="11" t="s">
        <v>189</v>
      </c>
      <c r="C282" s="12">
        <v>1</v>
      </c>
      <c r="D282" s="11" t="s">
        <v>2</v>
      </c>
      <c r="E282" s="68" t="s">
        <v>178</v>
      </c>
      <c r="F282" s="10" t="s">
        <v>7</v>
      </c>
      <c r="G282" s="14">
        <f t="shared" ref="G282:I282" si="165">G283</f>
        <v>1050</v>
      </c>
      <c r="H282" s="14">
        <f t="shared" si="165"/>
        <v>1050</v>
      </c>
      <c r="I282" s="13">
        <f t="shared" si="165"/>
        <v>1050</v>
      </c>
      <c r="J282" s="14"/>
      <c r="K282" s="14"/>
      <c r="L282" s="13"/>
      <c r="M282" s="14">
        <f t="shared" si="128"/>
        <v>1050</v>
      </c>
      <c r="N282" s="14">
        <f t="shared" si="129"/>
        <v>1050</v>
      </c>
      <c r="O282" s="47">
        <f t="shared" si="130"/>
        <v>1050</v>
      </c>
    </row>
    <row r="283" spans="1:15" ht="22.5" x14ac:dyDescent="0.2">
      <c r="A283" s="70" t="s">
        <v>77</v>
      </c>
      <c r="B283" s="11" t="s">
        <v>189</v>
      </c>
      <c r="C283" s="12">
        <v>1</v>
      </c>
      <c r="D283" s="11" t="s">
        <v>2</v>
      </c>
      <c r="E283" s="68" t="s">
        <v>178</v>
      </c>
      <c r="F283" s="10">
        <v>600</v>
      </c>
      <c r="G283" s="14">
        <f t="shared" ref="G283:I283" si="166">G284</f>
        <v>1050</v>
      </c>
      <c r="H283" s="14">
        <f t="shared" si="166"/>
        <v>1050</v>
      </c>
      <c r="I283" s="13">
        <f t="shared" si="166"/>
        <v>1050</v>
      </c>
      <c r="J283" s="14"/>
      <c r="K283" s="14"/>
      <c r="L283" s="13"/>
      <c r="M283" s="14">
        <f t="shared" si="128"/>
        <v>1050</v>
      </c>
      <c r="N283" s="14">
        <f t="shared" si="129"/>
        <v>1050</v>
      </c>
      <c r="O283" s="47">
        <f t="shared" si="130"/>
        <v>1050</v>
      </c>
    </row>
    <row r="284" spans="1:15" x14ac:dyDescent="0.2">
      <c r="A284" s="70" t="s">
        <v>146</v>
      </c>
      <c r="B284" s="11" t="s">
        <v>189</v>
      </c>
      <c r="C284" s="12">
        <v>1</v>
      </c>
      <c r="D284" s="11" t="s">
        <v>2</v>
      </c>
      <c r="E284" s="68" t="s">
        <v>178</v>
      </c>
      <c r="F284" s="10">
        <v>610</v>
      </c>
      <c r="G284" s="13">
        <v>1050</v>
      </c>
      <c r="H284" s="13">
        <v>1050</v>
      </c>
      <c r="I284" s="13">
        <v>1050</v>
      </c>
      <c r="J284" s="13"/>
      <c r="K284" s="13"/>
      <c r="L284" s="13"/>
      <c r="M284" s="13">
        <f t="shared" si="128"/>
        <v>1050</v>
      </c>
      <c r="N284" s="13">
        <f t="shared" si="129"/>
        <v>1050</v>
      </c>
      <c r="O284" s="47">
        <f t="shared" si="130"/>
        <v>1050</v>
      </c>
    </row>
    <row r="285" spans="1:15" ht="22.5" x14ac:dyDescent="0.2">
      <c r="A285" s="65" t="s">
        <v>378</v>
      </c>
      <c r="B285" s="11">
        <v>5</v>
      </c>
      <c r="C285" s="12">
        <v>1</v>
      </c>
      <c r="D285" s="11">
        <v>0</v>
      </c>
      <c r="E285" s="68">
        <v>80850</v>
      </c>
      <c r="F285" s="10"/>
      <c r="G285" s="13"/>
      <c r="H285" s="13"/>
      <c r="I285" s="13"/>
      <c r="J285" s="13">
        <f>J286</f>
        <v>995</v>
      </c>
      <c r="K285" s="13">
        <v>0</v>
      </c>
      <c r="L285" s="13">
        <v>0</v>
      </c>
      <c r="M285" s="13">
        <f>G285+J285</f>
        <v>995</v>
      </c>
      <c r="N285" s="13">
        <f t="shared" si="129"/>
        <v>0</v>
      </c>
      <c r="O285" s="13">
        <f t="shared" si="130"/>
        <v>0</v>
      </c>
    </row>
    <row r="286" spans="1:15" ht="22.5" x14ac:dyDescent="0.2">
      <c r="A286" s="65" t="s">
        <v>14</v>
      </c>
      <c r="B286" s="11">
        <v>5</v>
      </c>
      <c r="C286" s="12">
        <v>1</v>
      </c>
      <c r="D286" s="11">
        <v>0</v>
      </c>
      <c r="E286" s="68">
        <v>80850</v>
      </c>
      <c r="F286" s="10">
        <v>200</v>
      </c>
      <c r="G286" s="13"/>
      <c r="H286" s="13"/>
      <c r="I286" s="13"/>
      <c r="J286" s="13">
        <f>J287</f>
        <v>995</v>
      </c>
      <c r="K286" s="13">
        <v>0</v>
      </c>
      <c r="L286" s="13">
        <v>0</v>
      </c>
      <c r="M286" s="13">
        <f t="shared" ref="M286:M287" si="167">G286+J286</f>
        <v>995</v>
      </c>
      <c r="N286" s="13">
        <f t="shared" ref="N286:N287" si="168">H286+K286</f>
        <v>0</v>
      </c>
      <c r="O286" s="13">
        <f t="shared" ref="O286:O287" si="169">I286+L286</f>
        <v>0</v>
      </c>
    </row>
    <row r="287" spans="1:15" ht="22.5" x14ac:dyDescent="0.2">
      <c r="A287" s="65" t="s">
        <v>13</v>
      </c>
      <c r="B287" s="11">
        <v>5</v>
      </c>
      <c r="C287" s="12">
        <v>1</v>
      </c>
      <c r="D287" s="11">
        <v>0</v>
      </c>
      <c r="E287" s="68">
        <v>80850</v>
      </c>
      <c r="F287" s="10">
        <v>240</v>
      </c>
      <c r="G287" s="13"/>
      <c r="H287" s="13"/>
      <c r="I287" s="13"/>
      <c r="J287" s="13">
        <v>995</v>
      </c>
      <c r="K287" s="13">
        <v>0</v>
      </c>
      <c r="L287" s="13">
        <v>0</v>
      </c>
      <c r="M287" s="13">
        <f t="shared" si="167"/>
        <v>995</v>
      </c>
      <c r="N287" s="13">
        <f t="shared" si="168"/>
        <v>0</v>
      </c>
      <c r="O287" s="13">
        <f t="shared" si="169"/>
        <v>0</v>
      </c>
    </row>
    <row r="288" spans="1:15" ht="45" x14ac:dyDescent="0.2">
      <c r="A288" s="70" t="s">
        <v>197</v>
      </c>
      <c r="B288" s="11" t="s">
        <v>189</v>
      </c>
      <c r="C288" s="12">
        <v>1</v>
      </c>
      <c r="D288" s="11" t="s">
        <v>2</v>
      </c>
      <c r="E288" s="68" t="s">
        <v>196</v>
      </c>
      <c r="F288" s="10" t="s">
        <v>7</v>
      </c>
      <c r="G288" s="14">
        <f t="shared" ref="G288:I288" si="170">G289</f>
        <v>80966.100000000006</v>
      </c>
      <c r="H288" s="14">
        <f t="shared" si="170"/>
        <v>82072.600000000006</v>
      </c>
      <c r="I288" s="13">
        <f t="shared" si="170"/>
        <v>85325.7</v>
      </c>
      <c r="J288" s="14">
        <f>J289</f>
        <v>190.00800000000001</v>
      </c>
      <c r="K288" s="14"/>
      <c r="L288" s="13"/>
      <c r="M288" s="14">
        <f t="shared" si="128"/>
        <v>81156.108000000007</v>
      </c>
      <c r="N288" s="14">
        <f t="shared" si="129"/>
        <v>82072.600000000006</v>
      </c>
      <c r="O288" s="47">
        <f t="shared" si="130"/>
        <v>85325.7</v>
      </c>
    </row>
    <row r="289" spans="1:15" ht="22.5" x14ac:dyDescent="0.2">
      <c r="A289" s="70" t="s">
        <v>77</v>
      </c>
      <c r="B289" s="11" t="s">
        <v>189</v>
      </c>
      <c r="C289" s="12">
        <v>1</v>
      </c>
      <c r="D289" s="11" t="s">
        <v>2</v>
      </c>
      <c r="E289" s="68" t="s">
        <v>196</v>
      </c>
      <c r="F289" s="10">
        <v>600</v>
      </c>
      <c r="G289" s="14">
        <f t="shared" ref="G289:I289" si="171">G290</f>
        <v>80966.100000000006</v>
      </c>
      <c r="H289" s="14">
        <f t="shared" si="171"/>
        <v>82072.600000000006</v>
      </c>
      <c r="I289" s="13">
        <f t="shared" si="171"/>
        <v>85325.7</v>
      </c>
      <c r="J289" s="14">
        <f>J290</f>
        <v>190.00800000000001</v>
      </c>
      <c r="K289" s="14"/>
      <c r="L289" s="13"/>
      <c r="M289" s="14">
        <f t="shared" si="128"/>
        <v>81156.108000000007</v>
      </c>
      <c r="N289" s="14">
        <f t="shared" si="129"/>
        <v>82072.600000000006</v>
      </c>
      <c r="O289" s="47">
        <f t="shared" si="130"/>
        <v>85325.7</v>
      </c>
    </row>
    <row r="290" spans="1:15" x14ac:dyDescent="0.2">
      <c r="A290" s="70" t="s">
        <v>146</v>
      </c>
      <c r="B290" s="11" t="s">
        <v>189</v>
      </c>
      <c r="C290" s="12">
        <v>1</v>
      </c>
      <c r="D290" s="11" t="s">
        <v>2</v>
      </c>
      <c r="E290" s="68" t="s">
        <v>196</v>
      </c>
      <c r="F290" s="10">
        <v>610</v>
      </c>
      <c r="G290" s="14">
        <v>80966.100000000006</v>
      </c>
      <c r="H290" s="14">
        <v>82072.600000000006</v>
      </c>
      <c r="I290" s="13">
        <v>85325.7</v>
      </c>
      <c r="J290" s="14">
        <v>190.00800000000001</v>
      </c>
      <c r="K290" s="14"/>
      <c r="L290" s="13"/>
      <c r="M290" s="14">
        <f t="shared" si="128"/>
        <v>81156.108000000007</v>
      </c>
      <c r="N290" s="14">
        <f t="shared" si="129"/>
        <v>82072.600000000006</v>
      </c>
      <c r="O290" s="47">
        <f t="shared" si="130"/>
        <v>85325.7</v>
      </c>
    </row>
    <row r="291" spans="1:15" ht="33.75" x14ac:dyDescent="0.2">
      <c r="A291" s="70" t="s">
        <v>195</v>
      </c>
      <c r="B291" s="11" t="s">
        <v>189</v>
      </c>
      <c r="C291" s="12">
        <v>1</v>
      </c>
      <c r="D291" s="11" t="s">
        <v>2</v>
      </c>
      <c r="E291" s="68" t="s">
        <v>194</v>
      </c>
      <c r="F291" s="10" t="s">
        <v>7</v>
      </c>
      <c r="G291" s="14">
        <f t="shared" ref="G291:I291" si="172">G292</f>
        <v>7823.9</v>
      </c>
      <c r="H291" s="14">
        <f t="shared" si="172"/>
        <v>7926.2</v>
      </c>
      <c r="I291" s="13">
        <f t="shared" si="172"/>
        <v>8234.1</v>
      </c>
      <c r="J291" s="14"/>
      <c r="K291" s="14"/>
      <c r="L291" s="13"/>
      <c r="M291" s="14">
        <f t="shared" si="128"/>
        <v>7823.9</v>
      </c>
      <c r="N291" s="14">
        <f t="shared" si="129"/>
        <v>7926.2</v>
      </c>
      <c r="O291" s="47">
        <f t="shared" si="130"/>
        <v>8234.1</v>
      </c>
    </row>
    <row r="292" spans="1:15" ht="22.5" x14ac:dyDescent="0.2">
      <c r="A292" s="70" t="s">
        <v>77</v>
      </c>
      <c r="B292" s="11" t="s">
        <v>189</v>
      </c>
      <c r="C292" s="12">
        <v>1</v>
      </c>
      <c r="D292" s="11" t="s">
        <v>2</v>
      </c>
      <c r="E292" s="68" t="s">
        <v>194</v>
      </c>
      <c r="F292" s="10">
        <v>600</v>
      </c>
      <c r="G292" s="14">
        <f t="shared" ref="G292:I292" si="173">G293</f>
        <v>7823.9</v>
      </c>
      <c r="H292" s="14">
        <f t="shared" si="173"/>
        <v>7926.2</v>
      </c>
      <c r="I292" s="13">
        <f t="shared" si="173"/>
        <v>8234.1</v>
      </c>
      <c r="J292" s="14"/>
      <c r="K292" s="14"/>
      <c r="L292" s="13"/>
      <c r="M292" s="14">
        <f t="shared" si="128"/>
        <v>7823.9</v>
      </c>
      <c r="N292" s="14">
        <f t="shared" si="129"/>
        <v>7926.2</v>
      </c>
      <c r="O292" s="47">
        <f t="shared" si="130"/>
        <v>8234.1</v>
      </c>
    </row>
    <row r="293" spans="1:15" x14ac:dyDescent="0.2">
      <c r="A293" s="70" t="s">
        <v>146</v>
      </c>
      <c r="B293" s="11" t="s">
        <v>189</v>
      </c>
      <c r="C293" s="12">
        <v>1</v>
      </c>
      <c r="D293" s="11" t="s">
        <v>2</v>
      </c>
      <c r="E293" s="68" t="s">
        <v>194</v>
      </c>
      <c r="F293" s="10">
        <v>610</v>
      </c>
      <c r="G293" s="13">
        <v>7823.9</v>
      </c>
      <c r="H293" s="13">
        <v>7926.2</v>
      </c>
      <c r="I293" s="13">
        <v>8234.1</v>
      </c>
      <c r="J293" s="13"/>
      <c r="K293" s="13"/>
      <c r="L293" s="13"/>
      <c r="M293" s="13">
        <f t="shared" si="128"/>
        <v>7823.9</v>
      </c>
      <c r="N293" s="13">
        <f t="shared" si="129"/>
        <v>7926.2</v>
      </c>
      <c r="O293" s="47">
        <f t="shared" si="130"/>
        <v>8234.1</v>
      </c>
    </row>
    <row r="294" spans="1:15" ht="45" x14ac:dyDescent="0.2">
      <c r="A294" s="70" t="s">
        <v>193</v>
      </c>
      <c r="B294" s="11" t="s">
        <v>189</v>
      </c>
      <c r="C294" s="12">
        <v>1</v>
      </c>
      <c r="D294" s="11" t="s">
        <v>2</v>
      </c>
      <c r="E294" s="68" t="s">
        <v>192</v>
      </c>
      <c r="F294" s="10" t="s">
        <v>7</v>
      </c>
      <c r="G294" s="14">
        <f t="shared" ref="G294:I294" si="174">G295</f>
        <v>23680</v>
      </c>
      <c r="H294" s="14">
        <f t="shared" si="174"/>
        <v>23996.6</v>
      </c>
      <c r="I294" s="13">
        <f t="shared" si="174"/>
        <v>24951.5</v>
      </c>
      <c r="J294" s="14">
        <f>J295</f>
        <v>38.002000000000002</v>
      </c>
      <c r="K294" s="14"/>
      <c r="L294" s="13"/>
      <c r="M294" s="14">
        <f t="shared" si="128"/>
        <v>23718.002</v>
      </c>
      <c r="N294" s="14">
        <f t="shared" si="129"/>
        <v>23996.6</v>
      </c>
      <c r="O294" s="47">
        <f t="shared" si="130"/>
        <v>24951.5</v>
      </c>
    </row>
    <row r="295" spans="1:15" ht="22.5" x14ac:dyDescent="0.2">
      <c r="A295" s="70" t="s">
        <v>77</v>
      </c>
      <c r="B295" s="11" t="s">
        <v>189</v>
      </c>
      <c r="C295" s="12">
        <v>1</v>
      </c>
      <c r="D295" s="11" t="s">
        <v>2</v>
      </c>
      <c r="E295" s="68" t="s">
        <v>192</v>
      </c>
      <c r="F295" s="10">
        <v>600</v>
      </c>
      <c r="G295" s="14">
        <f t="shared" ref="G295:I295" si="175">G296</f>
        <v>23680</v>
      </c>
      <c r="H295" s="14">
        <f t="shared" si="175"/>
        <v>23996.6</v>
      </c>
      <c r="I295" s="13">
        <f t="shared" si="175"/>
        <v>24951.5</v>
      </c>
      <c r="J295" s="14">
        <f>J296</f>
        <v>38.002000000000002</v>
      </c>
      <c r="K295" s="14"/>
      <c r="L295" s="13"/>
      <c r="M295" s="14">
        <f t="shared" si="128"/>
        <v>23718.002</v>
      </c>
      <c r="N295" s="14">
        <f t="shared" si="129"/>
        <v>23996.6</v>
      </c>
      <c r="O295" s="47">
        <f t="shared" si="130"/>
        <v>24951.5</v>
      </c>
    </row>
    <row r="296" spans="1:15" x14ac:dyDescent="0.2">
      <c r="A296" s="70" t="s">
        <v>146</v>
      </c>
      <c r="B296" s="11" t="s">
        <v>189</v>
      </c>
      <c r="C296" s="12">
        <v>1</v>
      </c>
      <c r="D296" s="11" t="s">
        <v>2</v>
      </c>
      <c r="E296" s="68" t="s">
        <v>192</v>
      </c>
      <c r="F296" s="10">
        <v>610</v>
      </c>
      <c r="G296" s="14">
        <v>23680</v>
      </c>
      <c r="H296" s="14">
        <v>23996.6</v>
      </c>
      <c r="I296" s="13">
        <v>24951.5</v>
      </c>
      <c r="J296" s="14">
        <v>38.002000000000002</v>
      </c>
      <c r="K296" s="14"/>
      <c r="L296" s="13"/>
      <c r="M296" s="14">
        <f t="shared" si="128"/>
        <v>23718.002</v>
      </c>
      <c r="N296" s="14">
        <f t="shared" si="129"/>
        <v>23996.6</v>
      </c>
      <c r="O296" s="47">
        <f t="shared" si="130"/>
        <v>24951.5</v>
      </c>
    </row>
    <row r="297" spans="1:15" ht="33.75" x14ac:dyDescent="0.2">
      <c r="A297" s="70" t="s">
        <v>254</v>
      </c>
      <c r="B297" s="11" t="s">
        <v>189</v>
      </c>
      <c r="C297" s="12">
        <v>1</v>
      </c>
      <c r="D297" s="11" t="s">
        <v>2</v>
      </c>
      <c r="E297" s="68" t="s">
        <v>191</v>
      </c>
      <c r="F297" s="10" t="s">
        <v>7</v>
      </c>
      <c r="G297" s="14">
        <f t="shared" ref="G297:I297" si="176">G298</f>
        <v>411.7</v>
      </c>
      <c r="H297" s="14">
        <f t="shared" si="176"/>
        <v>0</v>
      </c>
      <c r="I297" s="13">
        <f t="shared" si="176"/>
        <v>0</v>
      </c>
      <c r="J297" s="14">
        <f>J298</f>
        <v>1094.3241</v>
      </c>
      <c r="K297" s="14">
        <f t="shared" ref="K297:L298" si="177">K298</f>
        <v>1506.0241000000001</v>
      </c>
      <c r="L297" s="14">
        <f t="shared" si="177"/>
        <v>1250</v>
      </c>
      <c r="M297" s="14">
        <f t="shared" si="128"/>
        <v>1506.0241000000001</v>
      </c>
      <c r="N297" s="14">
        <f t="shared" si="129"/>
        <v>1506.0241000000001</v>
      </c>
      <c r="O297" s="47">
        <f t="shared" si="130"/>
        <v>1250</v>
      </c>
    </row>
    <row r="298" spans="1:15" ht="22.5" x14ac:dyDescent="0.2">
      <c r="A298" s="70" t="s">
        <v>77</v>
      </c>
      <c r="B298" s="11" t="s">
        <v>189</v>
      </c>
      <c r="C298" s="12">
        <v>1</v>
      </c>
      <c r="D298" s="11" t="s">
        <v>2</v>
      </c>
      <c r="E298" s="68" t="s">
        <v>191</v>
      </c>
      <c r="F298" s="10">
        <v>600</v>
      </c>
      <c r="G298" s="14">
        <f t="shared" ref="G298:I298" si="178">G299</f>
        <v>411.7</v>
      </c>
      <c r="H298" s="14">
        <f t="shared" si="178"/>
        <v>0</v>
      </c>
      <c r="I298" s="13">
        <f t="shared" si="178"/>
        <v>0</v>
      </c>
      <c r="J298" s="14">
        <f>J299</f>
        <v>1094.3241</v>
      </c>
      <c r="K298" s="14">
        <f t="shared" si="177"/>
        <v>1506.0241000000001</v>
      </c>
      <c r="L298" s="14">
        <f t="shared" si="177"/>
        <v>1250</v>
      </c>
      <c r="M298" s="14">
        <f t="shared" si="128"/>
        <v>1506.0241000000001</v>
      </c>
      <c r="N298" s="14">
        <f t="shared" si="129"/>
        <v>1506.0241000000001</v>
      </c>
      <c r="O298" s="47">
        <f t="shared" si="130"/>
        <v>1250</v>
      </c>
    </row>
    <row r="299" spans="1:15" x14ac:dyDescent="0.2">
      <c r="A299" s="70" t="s">
        <v>146</v>
      </c>
      <c r="B299" s="11" t="s">
        <v>189</v>
      </c>
      <c r="C299" s="12">
        <v>1</v>
      </c>
      <c r="D299" s="11" t="s">
        <v>2</v>
      </c>
      <c r="E299" s="68" t="s">
        <v>191</v>
      </c>
      <c r="F299" s="10">
        <v>610</v>
      </c>
      <c r="G299" s="14">
        <v>411.7</v>
      </c>
      <c r="H299" s="14">
        <v>0</v>
      </c>
      <c r="I299" s="13">
        <v>0</v>
      </c>
      <c r="J299" s="14">
        <f>-155.6759+1250</f>
        <v>1094.3241</v>
      </c>
      <c r="K299" s="14">
        <f>1250+256.0241</f>
        <v>1506.0241000000001</v>
      </c>
      <c r="L299" s="14">
        <f>1037.5+212.5</f>
        <v>1250</v>
      </c>
      <c r="M299" s="14">
        <f t="shared" si="128"/>
        <v>1506.0241000000001</v>
      </c>
      <c r="N299" s="14">
        <f t="shared" si="129"/>
        <v>1506.0241000000001</v>
      </c>
      <c r="O299" s="47">
        <f t="shared" si="130"/>
        <v>1250</v>
      </c>
    </row>
    <row r="300" spans="1:15" ht="67.5" x14ac:dyDescent="0.2">
      <c r="A300" s="70" t="s">
        <v>200</v>
      </c>
      <c r="B300" s="11" t="s">
        <v>189</v>
      </c>
      <c r="C300" s="12">
        <v>1</v>
      </c>
      <c r="D300" s="11" t="s">
        <v>2</v>
      </c>
      <c r="E300" s="68" t="s">
        <v>263</v>
      </c>
      <c r="F300" s="10"/>
      <c r="G300" s="14">
        <f t="shared" ref="G300:I300" si="179">G301</f>
        <v>610.5</v>
      </c>
      <c r="H300" s="14">
        <f t="shared" si="179"/>
        <v>635</v>
      </c>
      <c r="I300" s="13">
        <f t="shared" si="179"/>
        <v>660.4</v>
      </c>
      <c r="J300" s="14"/>
      <c r="K300" s="14"/>
      <c r="L300" s="13"/>
      <c r="M300" s="14">
        <f t="shared" si="128"/>
        <v>610.5</v>
      </c>
      <c r="N300" s="14">
        <f t="shared" si="129"/>
        <v>635</v>
      </c>
      <c r="O300" s="47">
        <f t="shared" si="130"/>
        <v>660.4</v>
      </c>
    </row>
    <row r="301" spans="1:15" ht="22.5" x14ac:dyDescent="0.2">
      <c r="A301" s="70" t="s">
        <v>77</v>
      </c>
      <c r="B301" s="11" t="s">
        <v>189</v>
      </c>
      <c r="C301" s="12">
        <v>1</v>
      </c>
      <c r="D301" s="11" t="s">
        <v>2</v>
      </c>
      <c r="E301" s="68" t="s">
        <v>263</v>
      </c>
      <c r="F301" s="10">
        <v>600</v>
      </c>
      <c r="G301" s="14">
        <f t="shared" ref="G301:I301" si="180">G302</f>
        <v>610.5</v>
      </c>
      <c r="H301" s="14">
        <f t="shared" si="180"/>
        <v>635</v>
      </c>
      <c r="I301" s="13">
        <f t="shared" si="180"/>
        <v>660.4</v>
      </c>
      <c r="J301" s="14"/>
      <c r="K301" s="14"/>
      <c r="L301" s="13"/>
      <c r="M301" s="14">
        <f t="shared" si="128"/>
        <v>610.5</v>
      </c>
      <c r="N301" s="14">
        <f t="shared" si="129"/>
        <v>635</v>
      </c>
      <c r="O301" s="47">
        <f t="shared" si="130"/>
        <v>660.4</v>
      </c>
    </row>
    <row r="302" spans="1:15" x14ac:dyDescent="0.2">
      <c r="A302" s="70" t="s">
        <v>146</v>
      </c>
      <c r="B302" s="11" t="s">
        <v>189</v>
      </c>
      <c r="C302" s="12">
        <v>1</v>
      </c>
      <c r="D302" s="11" t="s">
        <v>2</v>
      </c>
      <c r="E302" s="68" t="s">
        <v>263</v>
      </c>
      <c r="F302" s="10">
        <v>610</v>
      </c>
      <c r="G302" s="14">
        <v>610.5</v>
      </c>
      <c r="H302" s="14">
        <v>635</v>
      </c>
      <c r="I302" s="13">
        <v>660.4</v>
      </c>
      <c r="J302" s="14"/>
      <c r="K302" s="14"/>
      <c r="L302" s="13"/>
      <c r="M302" s="14">
        <f t="shared" si="128"/>
        <v>610.5</v>
      </c>
      <c r="N302" s="14">
        <f t="shared" si="129"/>
        <v>635</v>
      </c>
      <c r="O302" s="47">
        <f t="shared" si="130"/>
        <v>660.4</v>
      </c>
    </row>
    <row r="303" spans="1:15" x14ac:dyDescent="0.2">
      <c r="A303" s="70" t="s">
        <v>428</v>
      </c>
      <c r="B303" s="11" t="s">
        <v>189</v>
      </c>
      <c r="C303" s="12">
        <v>1</v>
      </c>
      <c r="D303" s="11" t="s">
        <v>426</v>
      </c>
      <c r="E303" s="68">
        <v>0</v>
      </c>
      <c r="F303" s="10"/>
      <c r="G303" s="14"/>
      <c r="H303" s="14"/>
      <c r="I303" s="13"/>
      <c r="J303" s="14">
        <f>J304</f>
        <v>133.86881</v>
      </c>
      <c r="K303" s="14"/>
      <c r="L303" s="13"/>
      <c r="M303" s="14">
        <f t="shared" ref="M303:M306" si="181">G303+J303</f>
        <v>133.86881</v>
      </c>
      <c r="N303" s="14">
        <f t="shared" ref="N303:N306" si="182">H303+K303</f>
        <v>0</v>
      </c>
      <c r="O303" s="47">
        <f t="shared" ref="O303:O306" si="183">I303+L303</f>
        <v>0</v>
      </c>
    </row>
    <row r="304" spans="1:15" ht="22.5" x14ac:dyDescent="0.2">
      <c r="A304" s="70" t="s">
        <v>427</v>
      </c>
      <c r="B304" s="11" t="s">
        <v>189</v>
      </c>
      <c r="C304" s="12">
        <v>1</v>
      </c>
      <c r="D304" s="11" t="s">
        <v>426</v>
      </c>
      <c r="E304" s="68">
        <v>55196</v>
      </c>
      <c r="F304" s="10"/>
      <c r="G304" s="14"/>
      <c r="H304" s="14"/>
      <c r="I304" s="13"/>
      <c r="J304" s="14">
        <f>J305</f>
        <v>133.86881</v>
      </c>
      <c r="K304" s="14"/>
      <c r="L304" s="13"/>
      <c r="M304" s="14">
        <f t="shared" si="181"/>
        <v>133.86881</v>
      </c>
      <c r="N304" s="14">
        <f t="shared" si="182"/>
        <v>0</v>
      </c>
      <c r="O304" s="47">
        <f t="shared" si="183"/>
        <v>0</v>
      </c>
    </row>
    <row r="305" spans="1:15" ht="22.5" x14ac:dyDescent="0.2">
      <c r="A305" s="70" t="s">
        <v>77</v>
      </c>
      <c r="B305" s="11" t="s">
        <v>189</v>
      </c>
      <c r="C305" s="12">
        <v>1</v>
      </c>
      <c r="D305" s="11" t="s">
        <v>426</v>
      </c>
      <c r="E305" s="68">
        <v>55196</v>
      </c>
      <c r="F305" s="10">
        <v>600</v>
      </c>
      <c r="G305" s="14"/>
      <c r="H305" s="14"/>
      <c r="I305" s="13"/>
      <c r="J305" s="14">
        <f>J306</f>
        <v>133.86881</v>
      </c>
      <c r="K305" s="14"/>
      <c r="L305" s="13"/>
      <c r="M305" s="14">
        <f t="shared" si="181"/>
        <v>133.86881</v>
      </c>
      <c r="N305" s="14">
        <f t="shared" si="182"/>
        <v>0</v>
      </c>
      <c r="O305" s="47">
        <f t="shared" si="183"/>
        <v>0</v>
      </c>
    </row>
    <row r="306" spans="1:15" x14ac:dyDescent="0.2">
      <c r="A306" s="70" t="s">
        <v>146</v>
      </c>
      <c r="B306" s="11" t="s">
        <v>189</v>
      </c>
      <c r="C306" s="12">
        <v>1</v>
      </c>
      <c r="D306" s="11" t="s">
        <v>426</v>
      </c>
      <c r="E306" s="68">
        <v>55196</v>
      </c>
      <c r="F306" s="10">
        <v>610</v>
      </c>
      <c r="G306" s="14"/>
      <c r="H306" s="14"/>
      <c r="I306" s="13"/>
      <c r="J306" s="14">
        <f>22.7577+111.11111</f>
        <v>133.86881</v>
      </c>
      <c r="K306" s="14"/>
      <c r="L306" s="13"/>
      <c r="M306" s="14">
        <f t="shared" si="181"/>
        <v>133.86881</v>
      </c>
      <c r="N306" s="14">
        <f t="shared" si="182"/>
        <v>0</v>
      </c>
      <c r="O306" s="47">
        <f t="shared" si="183"/>
        <v>0</v>
      </c>
    </row>
    <row r="307" spans="1:15" x14ac:dyDescent="0.2">
      <c r="A307" s="45" t="s">
        <v>276</v>
      </c>
      <c r="B307" s="19" t="s">
        <v>189</v>
      </c>
      <c r="C307" s="20">
        <v>2</v>
      </c>
      <c r="D307" s="19" t="s">
        <v>2</v>
      </c>
      <c r="E307" s="21">
        <v>0</v>
      </c>
      <c r="F307" s="6"/>
      <c r="G307" s="27">
        <f>G311+G308</f>
        <v>903</v>
      </c>
      <c r="H307" s="27">
        <f t="shared" ref="H307:I307" si="184">H311+H308</f>
        <v>889</v>
      </c>
      <c r="I307" s="24">
        <f t="shared" si="184"/>
        <v>946</v>
      </c>
      <c r="J307" s="27"/>
      <c r="K307" s="27"/>
      <c r="L307" s="24"/>
      <c r="M307" s="27">
        <f t="shared" si="128"/>
        <v>903</v>
      </c>
      <c r="N307" s="27">
        <f t="shared" si="129"/>
        <v>889</v>
      </c>
      <c r="O307" s="27">
        <f t="shared" si="130"/>
        <v>946</v>
      </c>
    </row>
    <row r="308" spans="1:15" ht="22.5" x14ac:dyDescent="0.2">
      <c r="A308" s="70" t="s">
        <v>170</v>
      </c>
      <c r="B308" s="11" t="s">
        <v>189</v>
      </c>
      <c r="C308" s="12">
        <v>2</v>
      </c>
      <c r="D308" s="11" t="s">
        <v>2</v>
      </c>
      <c r="E308" s="9">
        <v>80300</v>
      </c>
      <c r="F308" s="10"/>
      <c r="G308" s="14">
        <f>G309</f>
        <v>25</v>
      </c>
      <c r="H308" s="14">
        <f t="shared" ref="H308:I308" si="185">H309</f>
        <v>0</v>
      </c>
      <c r="I308" s="13">
        <f t="shared" si="185"/>
        <v>25</v>
      </c>
      <c r="J308" s="14"/>
      <c r="K308" s="14"/>
      <c r="L308" s="13"/>
      <c r="M308" s="14">
        <f t="shared" si="128"/>
        <v>25</v>
      </c>
      <c r="N308" s="14">
        <f t="shared" si="129"/>
        <v>0</v>
      </c>
      <c r="O308" s="47">
        <f t="shared" si="130"/>
        <v>25</v>
      </c>
    </row>
    <row r="309" spans="1:15" ht="22.5" x14ac:dyDescent="0.2">
      <c r="A309" s="1" t="s">
        <v>77</v>
      </c>
      <c r="B309" s="11" t="s">
        <v>189</v>
      </c>
      <c r="C309" s="12">
        <v>2</v>
      </c>
      <c r="D309" s="11" t="s">
        <v>2</v>
      </c>
      <c r="E309" s="9">
        <v>80300</v>
      </c>
      <c r="F309" s="10">
        <v>600</v>
      </c>
      <c r="G309" s="14">
        <f>G310</f>
        <v>25</v>
      </c>
      <c r="H309" s="14">
        <f t="shared" ref="H309:I309" si="186">H310</f>
        <v>0</v>
      </c>
      <c r="I309" s="13">
        <f t="shared" si="186"/>
        <v>25</v>
      </c>
      <c r="J309" s="14"/>
      <c r="K309" s="14"/>
      <c r="L309" s="13"/>
      <c r="M309" s="14">
        <f t="shared" si="128"/>
        <v>25</v>
      </c>
      <c r="N309" s="14">
        <f t="shared" si="129"/>
        <v>0</v>
      </c>
      <c r="O309" s="47">
        <f t="shared" si="130"/>
        <v>25</v>
      </c>
    </row>
    <row r="310" spans="1:15" x14ac:dyDescent="0.2">
      <c r="A310" s="1" t="s">
        <v>146</v>
      </c>
      <c r="B310" s="11" t="s">
        <v>189</v>
      </c>
      <c r="C310" s="12">
        <v>2</v>
      </c>
      <c r="D310" s="11" t="s">
        <v>2</v>
      </c>
      <c r="E310" s="9">
        <v>80300</v>
      </c>
      <c r="F310" s="10">
        <v>610</v>
      </c>
      <c r="G310" s="14">
        <v>25</v>
      </c>
      <c r="H310" s="14">
        <v>0</v>
      </c>
      <c r="I310" s="13">
        <v>25</v>
      </c>
      <c r="J310" s="14"/>
      <c r="K310" s="14"/>
      <c r="L310" s="13"/>
      <c r="M310" s="14">
        <f t="shared" si="128"/>
        <v>25</v>
      </c>
      <c r="N310" s="14">
        <f t="shared" si="129"/>
        <v>0</v>
      </c>
      <c r="O310" s="47">
        <f t="shared" si="130"/>
        <v>25</v>
      </c>
    </row>
    <row r="311" spans="1:15" ht="45" x14ac:dyDescent="0.2">
      <c r="A311" s="70" t="s">
        <v>204</v>
      </c>
      <c r="B311" s="11" t="s">
        <v>189</v>
      </c>
      <c r="C311" s="12">
        <v>2</v>
      </c>
      <c r="D311" s="11" t="s">
        <v>2</v>
      </c>
      <c r="E311" s="68" t="s">
        <v>203</v>
      </c>
      <c r="F311" s="10" t="s">
        <v>7</v>
      </c>
      <c r="G311" s="14">
        <f t="shared" ref="G311:I311" si="187">G312</f>
        <v>878</v>
      </c>
      <c r="H311" s="14">
        <f t="shared" si="187"/>
        <v>889</v>
      </c>
      <c r="I311" s="13">
        <f t="shared" si="187"/>
        <v>921</v>
      </c>
      <c r="J311" s="14"/>
      <c r="K311" s="14"/>
      <c r="L311" s="13"/>
      <c r="M311" s="14">
        <f t="shared" si="128"/>
        <v>878</v>
      </c>
      <c r="N311" s="14">
        <f t="shared" si="129"/>
        <v>889</v>
      </c>
      <c r="O311" s="47">
        <f t="shared" si="130"/>
        <v>921</v>
      </c>
    </row>
    <row r="312" spans="1:15" ht="22.5" x14ac:dyDescent="0.2">
      <c r="A312" s="70" t="s">
        <v>77</v>
      </c>
      <c r="B312" s="11" t="s">
        <v>189</v>
      </c>
      <c r="C312" s="12">
        <v>2</v>
      </c>
      <c r="D312" s="11" t="s">
        <v>2</v>
      </c>
      <c r="E312" s="68" t="s">
        <v>203</v>
      </c>
      <c r="F312" s="10">
        <v>600</v>
      </c>
      <c r="G312" s="14">
        <f t="shared" ref="G312:I312" si="188">G313</f>
        <v>878</v>
      </c>
      <c r="H312" s="14">
        <f t="shared" si="188"/>
        <v>889</v>
      </c>
      <c r="I312" s="13">
        <f t="shared" si="188"/>
        <v>921</v>
      </c>
      <c r="J312" s="14"/>
      <c r="K312" s="14"/>
      <c r="L312" s="13"/>
      <c r="M312" s="14">
        <f t="shared" si="128"/>
        <v>878</v>
      </c>
      <c r="N312" s="14">
        <f t="shared" si="129"/>
        <v>889</v>
      </c>
      <c r="O312" s="47">
        <f t="shared" si="130"/>
        <v>921</v>
      </c>
    </row>
    <row r="313" spans="1:15" x14ac:dyDescent="0.2">
      <c r="A313" s="70" t="s">
        <v>146</v>
      </c>
      <c r="B313" s="11" t="s">
        <v>189</v>
      </c>
      <c r="C313" s="12">
        <v>2</v>
      </c>
      <c r="D313" s="11" t="s">
        <v>2</v>
      </c>
      <c r="E313" s="68" t="s">
        <v>203</v>
      </c>
      <c r="F313" s="10">
        <v>610</v>
      </c>
      <c r="G313" s="14">
        <v>878</v>
      </c>
      <c r="H313" s="14">
        <v>889</v>
      </c>
      <c r="I313" s="13">
        <v>921</v>
      </c>
      <c r="J313" s="14"/>
      <c r="K313" s="14"/>
      <c r="L313" s="13"/>
      <c r="M313" s="14">
        <f t="shared" si="128"/>
        <v>878</v>
      </c>
      <c r="N313" s="14">
        <f t="shared" si="129"/>
        <v>889</v>
      </c>
      <c r="O313" s="47">
        <f t="shared" si="130"/>
        <v>921</v>
      </c>
    </row>
    <row r="314" spans="1:15" x14ac:dyDescent="0.2">
      <c r="A314" s="45" t="s">
        <v>277</v>
      </c>
      <c r="B314" s="19" t="s">
        <v>189</v>
      </c>
      <c r="C314" s="20">
        <v>3</v>
      </c>
      <c r="D314" s="19" t="s">
        <v>2</v>
      </c>
      <c r="E314" s="21">
        <v>0</v>
      </c>
      <c r="F314" s="6"/>
      <c r="G314" s="27">
        <f>G318+G315</f>
        <v>4869.1000000000004</v>
      </c>
      <c r="H314" s="27">
        <f t="shared" ref="H314:I314" si="189">H318+H315</f>
        <v>4935</v>
      </c>
      <c r="I314" s="24">
        <f t="shared" si="189"/>
        <v>5126</v>
      </c>
      <c r="J314" s="27"/>
      <c r="K314" s="27"/>
      <c r="L314" s="24"/>
      <c r="M314" s="27">
        <f t="shared" si="128"/>
        <v>4869.1000000000004</v>
      </c>
      <c r="N314" s="27">
        <f t="shared" si="129"/>
        <v>4935</v>
      </c>
      <c r="O314" s="46">
        <f t="shared" si="130"/>
        <v>5126</v>
      </c>
    </row>
    <row r="315" spans="1:15" ht="22.5" x14ac:dyDescent="0.2">
      <c r="A315" s="70" t="s">
        <v>170</v>
      </c>
      <c r="B315" s="7">
        <v>5</v>
      </c>
      <c r="C315" s="8">
        <v>3</v>
      </c>
      <c r="D315" s="7" t="s">
        <v>2</v>
      </c>
      <c r="E315" s="9">
        <v>80300</v>
      </c>
      <c r="F315" s="10"/>
      <c r="G315" s="14">
        <f>G316</f>
        <v>75</v>
      </c>
      <c r="H315" s="14">
        <f t="shared" ref="H315:I315" si="190">H316</f>
        <v>75</v>
      </c>
      <c r="I315" s="13">
        <f t="shared" si="190"/>
        <v>75</v>
      </c>
      <c r="J315" s="14"/>
      <c r="K315" s="14"/>
      <c r="L315" s="13"/>
      <c r="M315" s="14">
        <f t="shared" ref="M315:M384" si="191">G315+J315</f>
        <v>75</v>
      </c>
      <c r="N315" s="14">
        <f t="shared" ref="N315:N384" si="192">H315+K315</f>
        <v>75</v>
      </c>
      <c r="O315" s="47">
        <f t="shared" ref="O315:O384" si="193">I315+L315</f>
        <v>75</v>
      </c>
    </row>
    <row r="316" spans="1:15" ht="22.5" x14ac:dyDescent="0.2">
      <c r="A316" s="1" t="s">
        <v>77</v>
      </c>
      <c r="B316" s="7">
        <v>5</v>
      </c>
      <c r="C316" s="8">
        <v>3</v>
      </c>
      <c r="D316" s="7" t="s">
        <v>2</v>
      </c>
      <c r="E316" s="9">
        <v>80300</v>
      </c>
      <c r="F316" s="10">
        <v>600</v>
      </c>
      <c r="G316" s="14">
        <f>G317</f>
        <v>75</v>
      </c>
      <c r="H316" s="14">
        <f t="shared" ref="H316:I316" si="194">H317</f>
        <v>75</v>
      </c>
      <c r="I316" s="13">
        <f t="shared" si="194"/>
        <v>75</v>
      </c>
      <c r="J316" s="14"/>
      <c r="K316" s="14"/>
      <c r="L316" s="13"/>
      <c r="M316" s="14">
        <f t="shared" si="191"/>
        <v>75</v>
      </c>
      <c r="N316" s="14">
        <f t="shared" si="192"/>
        <v>75</v>
      </c>
      <c r="O316" s="47">
        <f t="shared" si="193"/>
        <v>75</v>
      </c>
    </row>
    <row r="317" spans="1:15" x14ac:dyDescent="0.2">
      <c r="A317" s="1" t="s">
        <v>146</v>
      </c>
      <c r="B317" s="7">
        <v>5</v>
      </c>
      <c r="C317" s="8">
        <v>3</v>
      </c>
      <c r="D317" s="7" t="s">
        <v>2</v>
      </c>
      <c r="E317" s="9">
        <v>80300</v>
      </c>
      <c r="F317" s="10">
        <v>610</v>
      </c>
      <c r="G317" s="14">
        <v>75</v>
      </c>
      <c r="H317" s="14">
        <v>75</v>
      </c>
      <c r="I317" s="13">
        <v>75</v>
      </c>
      <c r="J317" s="14"/>
      <c r="K317" s="14"/>
      <c r="L317" s="13"/>
      <c r="M317" s="14">
        <f t="shared" si="191"/>
        <v>75</v>
      </c>
      <c r="N317" s="14">
        <f t="shared" si="192"/>
        <v>75</v>
      </c>
      <c r="O317" s="47">
        <f t="shared" si="193"/>
        <v>75</v>
      </c>
    </row>
    <row r="318" spans="1:15" ht="33.75" x14ac:dyDescent="0.2">
      <c r="A318" s="1" t="s">
        <v>206</v>
      </c>
      <c r="B318" s="11" t="s">
        <v>189</v>
      </c>
      <c r="C318" s="12">
        <v>3</v>
      </c>
      <c r="D318" s="11" t="s">
        <v>2</v>
      </c>
      <c r="E318" s="68">
        <v>85150</v>
      </c>
      <c r="F318" s="10"/>
      <c r="G318" s="14">
        <f t="shared" ref="G318:I318" si="195">G319</f>
        <v>4794.1000000000004</v>
      </c>
      <c r="H318" s="14">
        <f t="shared" si="195"/>
        <v>4860</v>
      </c>
      <c r="I318" s="13">
        <f t="shared" si="195"/>
        <v>5051</v>
      </c>
      <c r="J318" s="14"/>
      <c r="K318" s="14"/>
      <c r="L318" s="13"/>
      <c r="M318" s="14">
        <f t="shared" si="191"/>
        <v>4794.1000000000004</v>
      </c>
      <c r="N318" s="14">
        <f t="shared" si="192"/>
        <v>4860</v>
      </c>
      <c r="O318" s="47">
        <f t="shared" si="193"/>
        <v>5051</v>
      </c>
    </row>
    <row r="319" spans="1:15" ht="22.5" x14ac:dyDescent="0.2">
      <c r="A319" s="1" t="s">
        <v>77</v>
      </c>
      <c r="B319" s="11" t="s">
        <v>189</v>
      </c>
      <c r="C319" s="12">
        <v>3</v>
      </c>
      <c r="D319" s="11" t="s">
        <v>2</v>
      </c>
      <c r="E319" s="68">
        <v>85150</v>
      </c>
      <c r="F319" s="10">
        <v>600</v>
      </c>
      <c r="G319" s="14">
        <f t="shared" ref="G319:I319" si="196">G320</f>
        <v>4794.1000000000004</v>
      </c>
      <c r="H319" s="14">
        <f t="shared" si="196"/>
        <v>4860</v>
      </c>
      <c r="I319" s="13">
        <f t="shared" si="196"/>
        <v>5051</v>
      </c>
      <c r="J319" s="14"/>
      <c r="K319" s="14"/>
      <c r="L319" s="13"/>
      <c r="M319" s="14">
        <f t="shared" si="191"/>
        <v>4794.1000000000004</v>
      </c>
      <c r="N319" s="14">
        <f t="shared" si="192"/>
        <v>4860</v>
      </c>
      <c r="O319" s="47">
        <f t="shared" si="193"/>
        <v>5051</v>
      </c>
    </row>
    <row r="320" spans="1:15" x14ac:dyDescent="0.2">
      <c r="A320" s="1" t="s">
        <v>146</v>
      </c>
      <c r="B320" s="11" t="s">
        <v>189</v>
      </c>
      <c r="C320" s="12">
        <v>3</v>
      </c>
      <c r="D320" s="11" t="s">
        <v>2</v>
      </c>
      <c r="E320" s="68">
        <v>85150</v>
      </c>
      <c r="F320" s="10">
        <v>610</v>
      </c>
      <c r="G320" s="13">
        <v>4794.1000000000004</v>
      </c>
      <c r="H320" s="13">
        <v>4860</v>
      </c>
      <c r="I320" s="13">
        <v>5051</v>
      </c>
      <c r="J320" s="13"/>
      <c r="K320" s="13"/>
      <c r="L320" s="13"/>
      <c r="M320" s="13">
        <f t="shared" si="191"/>
        <v>4794.1000000000004</v>
      </c>
      <c r="N320" s="13">
        <f t="shared" si="192"/>
        <v>4860</v>
      </c>
      <c r="O320" s="47">
        <f t="shared" si="193"/>
        <v>5051</v>
      </c>
    </row>
    <row r="321" spans="1:15" ht="45" x14ac:dyDescent="0.2">
      <c r="A321" s="45" t="s">
        <v>274</v>
      </c>
      <c r="B321" s="19" t="s">
        <v>36</v>
      </c>
      <c r="C321" s="20" t="s">
        <v>3</v>
      </c>
      <c r="D321" s="19" t="s">
        <v>2</v>
      </c>
      <c r="E321" s="21" t="s">
        <v>9</v>
      </c>
      <c r="F321" s="6" t="s">
        <v>7</v>
      </c>
      <c r="G321" s="27">
        <f>G322+G332+G338</f>
        <v>6777.7532100000008</v>
      </c>
      <c r="H321" s="27">
        <f>H322+H332+H338</f>
        <v>6454.7657900000004</v>
      </c>
      <c r="I321" s="24">
        <f>I322+I332+I338</f>
        <v>5651.7639200000003</v>
      </c>
      <c r="J321" s="27">
        <f>J322+J332+J338</f>
        <v>473.25592999999998</v>
      </c>
      <c r="K321" s="27"/>
      <c r="L321" s="24"/>
      <c r="M321" s="27">
        <f t="shared" si="191"/>
        <v>7251.009140000001</v>
      </c>
      <c r="N321" s="27">
        <f t="shared" si="192"/>
        <v>6454.7657900000004</v>
      </c>
      <c r="O321" s="46">
        <f t="shared" si="193"/>
        <v>5651.7639200000003</v>
      </c>
    </row>
    <row r="322" spans="1:15" x14ac:dyDescent="0.2">
      <c r="A322" s="45" t="s">
        <v>288</v>
      </c>
      <c r="B322" s="19">
        <v>6</v>
      </c>
      <c r="C322" s="20">
        <v>1</v>
      </c>
      <c r="D322" s="19">
        <v>0</v>
      </c>
      <c r="E322" s="21">
        <v>0</v>
      </c>
      <c r="F322" s="6"/>
      <c r="G322" s="27">
        <f>G323+G328</f>
        <v>724.1</v>
      </c>
      <c r="H322" s="27">
        <f t="shared" ref="H322:I322" si="197">H323+H328</f>
        <v>724.1</v>
      </c>
      <c r="I322" s="24">
        <f t="shared" si="197"/>
        <v>724.1</v>
      </c>
      <c r="J322" s="27"/>
      <c r="K322" s="27"/>
      <c r="L322" s="24"/>
      <c r="M322" s="27">
        <f t="shared" si="191"/>
        <v>724.1</v>
      </c>
      <c r="N322" s="27">
        <f t="shared" si="192"/>
        <v>724.1</v>
      </c>
      <c r="O322" s="46">
        <f t="shared" si="193"/>
        <v>724.1</v>
      </c>
    </row>
    <row r="323" spans="1:15" x14ac:dyDescent="0.2">
      <c r="A323" s="70" t="s">
        <v>37</v>
      </c>
      <c r="B323" s="11" t="s">
        <v>36</v>
      </c>
      <c r="C323" s="12">
        <v>1</v>
      </c>
      <c r="D323" s="11" t="s">
        <v>2</v>
      </c>
      <c r="E323" s="68" t="s">
        <v>35</v>
      </c>
      <c r="F323" s="10" t="s">
        <v>7</v>
      </c>
      <c r="G323" s="13">
        <f>G324+G326</f>
        <v>483.7</v>
      </c>
      <c r="H323" s="13">
        <f t="shared" ref="H323:I323" si="198">H324+H326</f>
        <v>483.7</v>
      </c>
      <c r="I323" s="13">
        <f t="shared" si="198"/>
        <v>483.7</v>
      </c>
      <c r="J323" s="13"/>
      <c r="K323" s="13"/>
      <c r="L323" s="13"/>
      <c r="M323" s="13">
        <f t="shared" si="191"/>
        <v>483.7</v>
      </c>
      <c r="N323" s="13">
        <f t="shared" si="192"/>
        <v>483.7</v>
      </c>
      <c r="O323" s="47">
        <f t="shared" si="193"/>
        <v>483.7</v>
      </c>
    </row>
    <row r="324" spans="1:15" ht="45" x14ac:dyDescent="0.2">
      <c r="A324" s="70" t="s">
        <v>6</v>
      </c>
      <c r="B324" s="11" t="s">
        <v>36</v>
      </c>
      <c r="C324" s="12">
        <v>1</v>
      </c>
      <c r="D324" s="11" t="s">
        <v>2</v>
      </c>
      <c r="E324" s="68" t="s">
        <v>35</v>
      </c>
      <c r="F324" s="10">
        <v>100</v>
      </c>
      <c r="G324" s="13">
        <f>G325</f>
        <v>400</v>
      </c>
      <c r="H324" s="13">
        <f t="shared" ref="H324:I324" si="199">H325</f>
        <v>400</v>
      </c>
      <c r="I324" s="13">
        <f t="shared" si="199"/>
        <v>400</v>
      </c>
      <c r="J324" s="13"/>
      <c r="K324" s="13"/>
      <c r="L324" s="13"/>
      <c r="M324" s="13">
        <f t="shared" si="191"/>
        <v>400</v>
      </c>
      <c r="N324" s="13">
        <f t="shared" si="192"/>
        <v>400</v>
      </c>
      <c r="O324" s="47">
        <f t="shared" si="193"/>
        <v>400</v>
      </c>
    </row>
    <row r="325" spans="1:15" ht="22.5" x14ac:dyDescent="0.2">
      <c r="A325" s="70" t="s">
        <v>5</v>
      </c>
      <c r="B325" s="11" t="s">
        <v>36</v>
      </c>
      <c r="C325" s="12">
        <v>1</v>
      </c>
      <c r="D325" s="11" t="s">
        <v>2</v>
      </c>
      <c r="E325" s="68" t="s">
        <v>35</v>
      </c>
      <c r="F325" s="10">
        <v>120</v>
      </c>
      <c r="G325" s="13">
        <v>400</v>
      </c>
      <c r="H325" s="13">
        <v>400</v>
      </c>
      <c r="I325" s="13">
        <v>400</v>
      </c>
      <c r="J325" s="13"/>
      <c r="K325" s="13"/>
      <c r="L325" s="13"/>
      <c r="M325" s="13">
        <f t="shared" si="191"/>
        <v>400</v>
      </c>
      <c r="N325" s="13">
        <f t="shared" si="192"/>
        <v>400</v>
      </c>
      <c r="O325" s="47">
        <f t="shared" si="193"/>
        <v>400</v>
      </c>
    </row>
    <row r="326" spans="1:15" ht="22.5" x14ac:dyDescent="0.2">
      <c r="A326" s="70" t="s">
        <v>14</v>
      </c>
      <c r="B326" s="11" t="s">
        <v>36</v>
      </c>
      <c r="C326" s="12">
        <v>1</v>
      </c>
      <c r="D326" s="11" t="s">
        <v>2</v>
      </c>
      <c r="E326" s="68" t="s">
        <v>35</v>
      </c>
      <c r="F326" s="10">
        <v>200</v>
      </c>
      <c r="G326" s="13">
        <f>G327</f>
        <v>83.7</v>
      </c>
      <c r="H326" s="13">
        <f t="shared" ref="H326:I326" si="200">H327</f>
        <v>83.7</v>
      </c>
      <c r="I326" s="13">
        <f t="shared" si="200"/>
        <v>83.7</v>
      </c>
      <c r="J326" s="13"/>
      <c r="K326" s="13"/>
      <c r="L326" s="13"/>
      <c r="M326" s="13">
        <f t="shared" si="191"/>
        <v>83.7</v>
      </c>
      <c r="N326" s="13">
        <f t="shared" si="192"/>
        <v>83.7</v>
      </c>
      <c r="O326" s="47">
        <f t="shared" si="193"/>
        <v>83.7</v>
      </c>
    </row>
    <row r="327" spans="1:15" ht="22.5" x14ac:dyDescent="0.2">
      <c r="A327" s="70" t="s">
        <v>13</v>
      </c>
      <c r="B327" s="11" t="s">
        <v>36</v>
      </c>
      <c r="C327" s="12">
        <v>1</v>
      </c>
      <c r="D327" s="11" t="s">
        <v>2</v>
      </c>
      <c r="E327" s="68" t="s">
        <v>35</v>
      </c>
      <c r="F327" s="10">
        <v>240</v>
      </c>
      <c r="G327" s="13">
        <v>83.7</v>
      </c>
      <c r="H327" s="13">
        <v>83.7</v>
      </c>
      <c r="I327" s="13">
        <v>83.7</v>
      </c>
      <c r="J327" s="13"/>
      <c r="K327" s="13"/>
      <c r="L327" s="13"/>
      <c r="M327" s="13">
        <f t="shared" si="191"/>
        <v>83.7</v>
      </c>
      <c r="N327" s="13">
        <f t="shared" si="192"/>
        <v>83.7</v>
      </c>
      <c r="O327" s="47">
        <f t="shared" si="193"/>
        <v>83.7</v>
      </c>
    </row>
    <row r="328" spans="1:15" x14ac:dyDescent="0.2">
      <c r="A328" s="1" t="s">
        <v>313</v>
      </c>
      <c r="B328" s="7" t="s">
        <v>36</v>
      </c>
      <c r="C328" s="8">
        <v>1</v>
      </c>
      <c r="D328" s="7" t="s">
        <v>312</v>
      </c>
      <c r="E328" s="9"/>
      <c r="F328" s="10"/>
      <c r="G328" s="13">
        <f>G329</f>
        <v>240.4</v>
      </c>
      <c r="H328" s="13">
        <f t="shared" ref="H328:I329" si="201">H329</f>
        <v>240.4</v>
      </c>
      <c r="I328" s="13">
        <f t="shared" si="201"/>
        <v>240.4</v>
      </c>
      <c r="J328" s="13"/>
      <c r="K328" s="13"/>
      <c r="L328" s="13"/>
      <c r="M328" s="13">
        <f t="shared" si="191"/>
        <v>240.4</v>
      </c>
      <c r="N328" s="13">
        <f t="shared" si="192"/>
        <v>240.4</v>
      </c>
      <c r="O328" s="47">
        <f t="shared" si="193"/>
        <v>240.4</v>
      </c>
    </row>
    <row r="329" spans="1:15" ht="33.75" x14ac:dyDescent="0.2">
      <c r="A329" s="1" t="s">
        <v>314</v>
      </c>
      <c r="B329" s="7" t="s">
        <v>36</v>
      </c>
      <c r="C329" s="8">
        <v>1</v>
      </c>
      <c r="D329" s="7" t="s">
        <v>312</v>
      </c>
      <c r="E329" s="9">
        <v>80440</v>
      </c>
      <c r="F329" s="10"/>
      <c r="G329" s="13">
        <f>G330</f>
        <v>240.4</v>
      </c>
      <c r="H329" s="13">
        <f t="shared" si="201"/>
        <v>240.4</v>
      </c>
      <c r="I329" s="13">
        <f t="shared" si="201"/>
        <v>240.4</v>
      </c>
      <c r="J329" s="13"/>
      <c r="K329" s="13"/>
      <c r="L329" s="13"/>
      <c r="M329" s="13">
        <f t="shared" si="191"/>
        <v>240.4</v>
      </c>
      <c r="N329" s="13">
        <f t="shared" si="192"/>
        <v>240.4</v>
      </c>
      <c r="O329" s="13">
        <f t="shared" si="193"/>
        <v>240.4</v>
      </c>
    </row>
    <row r="330" spans="1:15" ht="22.5" x14ac:dyDescent="0.2">
      <c r="A330" s="1" t="s">
        <v>14</v>
      </c>
      <c r="B330" s="7" t="s">
        <v>36</v>
      </c>
      <c r="C330" s="8">
        <v>1</v>
      </c>
      <c r="D330" s="7" t="s">
        <v>312</v>
      </c>
      <c r="E330" s="9">
        <v>80440</v>
      </c>
      <c r="F330" s="10">
        <v>200</v>
      </c>
      <c r="G330" s="13">
        <f>G331</f>
        <v>240.4</v>
      </c>
      <c r="H330" s="13">
        <f t="shared" ref="H330:I330" si="202">H331</f>
        <v>240.4</v>
      </c>
      <c r="I330" s="13">
        <f t="shared" si="202"/>
        <v>240.4</v>
      </c>
      <c r="J330" s="13"/>
      <c r="K330" s="13"/>
      <c r="L330" s="13"/>
      <c r="M330" s="13">
        <f t="shared" si="191"/>
        <v>240.4</v>
      </c>
      <c r="N330" s="13">
        <f t="shared" si="192"/>
        <v>240.4</v>
      </c>
      <c r="O330" s="47">
        <f t="shared" si="193"/>
        <v>240.4</v>
      </c>
    </row>
    <row r="331" spans="1:15" ht="22.5" x14ac:dyDescent="0.2">
      <c r="A331" s="1" t="s">
        <v>13</v>
      </c>
      <c r="B331" s="7" t="s">
        <v>36</v>
      </c>
      <c r="C331" s="8">
        <v>1</v>
      </c>
      <c r="D331" s="7" t="s">
        <v>312</v>
      </c>
      <c r="E331" s="9">
        <v>80440</v>
      </c>
      <c r="F331" s="10">
        <v>240</v>
      </c>
      <c r="G331" s="13">
        <v>240.4</v>
      </c>
      <c r="H331" s="13">
        <v>240.4</v>
      </c>
      <c r="I331" s="13">
        <v>240.4</v>
      </c>
      <c r="J331" s="13"/>
      <c r="K331" s="13"/>
      <c r="L331" s="13"/>
      <c r="M331" s="13">
        <f t="shared" si="191"/>
        <v>240.4</v>
      </c>
      <c r="N331" s="13">
        <f t="shared" si="192"/>
        <v>240.4</v>
      </c>
      <c r="O331" s="47">
        <f t="shared" si="193"/>
        <v>240.4</v>
      </c>
    </row>
    <row r="332" spans="1:15" x14ac:dyDescent="0.2">
      <c r="A332" s="45" t="s">
        <v>287</v>
      </c>
      <c r="B332" s="19" t="s">
        <v>36</v>
      </c>
      <c r="C332" s="20">
        <v>2</v>
      </c>
      <c r="D332" s="19" t="s">
        <v>2</v>
      </c>
      <c r="E332" s="21">
        <v>0</v>
      </c>
      <c r="F332" s="34"/>
      <c r="G332" s="27">
        <f>G333</f>
        <v>157</v>
      </c>
      <c r="H332" s="27">
        <f t="shared" ref="H332:I332" si="203">H333</f>
        <v>157</v>
      </c>
      <c r="I332" s="24">
        <f t="shared" si="203"/>
        <v>157</v>
      </c>
      <c r="J332" s="27"/>
      <c r="K332" s="27"/>
      <c r="L332" s="24"/>
      <c r="M332" s="27">
        <f t="shared" si="191"/>
        <v>157</v>
      </c>
      <c r="N332" s="27">
        <f t="shared" si="192"/>
        <v>157</v>
      </c>
      <c r="O332" s="27">
        <f t="shared" si="193"/>
        <v>157</v>
      </c>
    </row>
    <row r="333" spans="1:15" x14ac:dyDescent="0.2">
      <c r="A333" s="70" t="s">
        <v>59</v>
      </c>
      <c r="B333" s="11" t="s">
        <v>36</v>
      </c>
      <c r="C333" s="12">
        <v>2</v>
      </c>
      <c r="D333" s="11" t="s">
        <v>2</v>
      </c>
      <c r="E333" s="68" t="s">
        <v>58</v>
      </c>
      <c r="F333" s="10" t="s">
        <v>7</v>
      </c>
      <c r="G333" s="14">
        <f>G334+G336</f>
        <v>157</v>
      </c>
      <c r="H333" s="14">
        <f t="shared" ref="H333:I333" si="204">H334+H336</f>
        <v>157</v>
      </c>
      <c r="I333" s="13">
        <f t="shared" si="204"/>
        <v>157</v>
      </c>
      <c r="J333" s="14"/>
      <c r="K333" s="14"/>
      <c r="L333" s="13"/>
      <c r="M333" s="14">
        <f t="shared" si="191"/>
        <v>157</v>
      </c>
      <c r="N333" s="14">
        <f t="shared" si="192"/>
        <v>157</v>
      </c>
      <c r="O333" s="47">
        <f t="shared" si="193"/>
        <v>157</v>
      </c>
    </row>
    <row r="334" spans="1:15" ht="45" x14ac:dyDescent="0.2">
      <c r="A334" s="70" t="s">
        <v>6</v>
      </c>
      <c r="B334" s="11" t="s">
        <v>36</v>
      </c>
      <c r="C334" s="12">
        <v>2</v>
      </c>
      <c r="D334" s="11" t="s">
        <v>2</v>
      </c>
      <c r="E334" s="68" t="s">
        <v>58</v>
      </c>
      <c r="F334" s="10">
        <v>100</v>
      </c>
      <c r="G334" s="13">
        <f>G335</f>
        <v>20</v>
      </c>
      <c r="H334" s="13">
        <f t="shared" ref="H334:I334" si="205">H335</f>
        <v>20</v>
      </c>
      <c r="I334" s="13">
        <f t="shared" si="205"/>
        <v>20</v>
      </c>
      <c r="J334" s="13"/>
      <c r="K334" s="13"/>
      <c r="L334" s="13"/>
      <c r="M334" s="13">
        <f t="shared" si="191"/>
        <v>20</v>
      </c>
      <c r="N334" s="13">
        <f t="shared" si="192"/>
        <v>20</v>
      </c>
      <c r="O334" s="47">
        <f t="shared" si="193"/>
        <v>20</v>
      </c>
    </row>
    <row r="335" spans="1:15" ht="22.5" x14ac:dyDescent="0.2">
      <c r="A335" s="70" t="s">
        <v>5</v>
      </c>
      <c r="B335" s="11" t="s">
        <v>36</v>
      </c>
      <c r="C335" s="12">
        <v>2</v>
      </c>
      <c r="D335" s="11" t="s">
        <v>2</v>
      </c>
      <c r="E335" s="68" t="s">
        <v>58</v>
      </c>
      <c r="F335" s="10">
        <v>120</v>
      </c>
      <c r="G335" s="13">
        <v>20</v>
      </c>
      <c r="H335" s="13">
        <v>20</v>
      </c>
      <c r="I335" s="13">
        <v>20</v>
      </c>
      <c r="J335" s="13"/>
      <c r="K335" s="13"/>
      <c r="L335" s="13"/>
      <c r="M335" s="13">
        <f t="shared" si="191"/>
        <v>20</v>
      </c>
      <c r="N335" s="13">
        <f t="shared" si="192"/>
        <v>20</v>
      </c>
      <c r="O335" s="47">
        <f t="shared" si="193"/>
        <v>20</v>
      </c>
    </row>
    <row r="336" spans="1:15" ht="22.5" x14ac:dyDescent="0.2">
      <c r="A336" s="70" t="s">
        <v>14</v>
      </c>
      <c r="B336" s="11" t="s">
        <v>36</v>
      </c>
      <c r="C336" s="12">
        <v>2</v>
      </c>
      <c r="D336" s="11" t="s">
        <v>2</v>
      </c>
      <c r="E336" s="68" t="s">
        <v>58</v>
      </c>
      <c r="F336" s="10">
        <v>200</v>
      </c>
      <c r="G336" s="13">
        <f>G337</f>
        <v>137</v>
      </c>
      <c r="H336" s="13">
        <f t="shared" ref="H336:I336" si="206">H337</f>
        <v>137</v>
      </c>
      <c r="I336" s="13">
        <f t="shared" si="206"/>
        <v>137</v>
      </c>
      <c r="J336" s="13"/>
      <c r="K336" s="13"/>
      <c r="L336" s="13"/>
      <c r="M336" s="13">
        <f t="shared" si="191"/>
        <v>137</v>
      </c>
      <c r="N336" s="13">
        <f t="shared" si="192"/>
        <v>137</v>
      </c>
      <c r="O336" s="47">
        <f t="shared" si="193"/>
        <v>137</v>
      </c>
    </row>
    <row r="337" spans="1:15" ht="22.5" x14ac:dyDescent="0.2">
      <c r="A337" s="70" t="s">
        <v>13</v>
      </c>
      <c r="B337" s="11" t="s">
        <v>36</v>
      </c>
      <c r="C337" s="12">
        <v>2</v>
      </c>
      <c r="D337" s="11" t="s">
        <v>2</v>
      </c>
      <c r="E337" s="68" t="s">
        <v>58</v>
      </c>
      <c r="F337" s="10">
        <v>240</v>
      </c>
      <c r="G337" s="13">
        <v>137</v>
      </c>
      <c r="H337" s="13">
        <v>137</v>
      </c>
      <c r="I337" s="13">
        <v>137</v>
      </c>
      <c r="J337" s="13"/>
      <c r="K337" s="13"/>
      <c r="L337" s="13"/>
      <c r="M337" s="13">
        <f t="shared" si="191"/>
        <v>137</v>
      </c>
      <c r="N337" s="13">
        <f t="shared" si="192"/>
        <v>137</v>
      </c>
      <c r="O337" s="47">
        <f t="shared" si="193"/>
        <v>137</v>
      </c>
    </row>
    <row r="338" spans="1:15" ht="22.5" x14ac:dyDescent="0.2">
      <c r="A338" s="45" t="s">
        <v>286</v>
      </c>
      <c r="B338" s="19">
        <v>6</v>
      </c>
      <c r="C338" s="20">
        <v>3</v>
      </c>
      <c r="D338" s="19">
        <v>0</v>
      </c>
      <c r="E338" s="21">
        <v>0</v>
      </c>
      <c r="F338" s="6"/>
      <c r="G338" s="27">
        <f>G339+G342+G345+G348+G359+G362+G365+G368+G371</f>
        <v>5896.6532100000004</v>
      </c>
      <c r="H338" s="27">
        <f>H339+H342+H345+H348+H359+H362+H365+H368+H371</f>
        <v>5573.66579</v>
      </c>
      <c r="I338" s="24">
        <f>I339+I342+I345+I348+I359+I362+I365+I368+I371</f>
        <v>4770.66392</v>
      </c>
      <c r="J338" s="27">
        <f>J353</f>
        <v>473.25592999999998</v>
      </c>
      <c r="K338" s="27"/>
      <c r="L338" s="24"/>
      <c r="M338" s="27">
        <f t="shared" si="191"/>
        <v>6369.9091400000007</v>
      </c>
      <c r="N338" s="27">
        <f t="shared" si="192"/>
        <v>5573.66579</v>
      </c>
      <c r="O338" s="46">
        <f t="shared" si="193"/>
        <v>4770.66392</v>
      </c>
    </row>
    <row r="339" spans="1:15" ht="22.5" x14ac:dyDescent="0.2">
      <c r="A339" s="70" t="s">
        <v>244</v>
      </c>
      <c r="B339" s="11" t="s">
        <v>36</v>
      </c>
      <c r="C339" s="12">
        <v>3</v>
      </c>
      <c r="D339" s="11">
        <v>0</v>
      </c>
      <c r="E339" s="68">
        <v>78730</v>
      </c>
      <c r="F339" s="10"/>
      <c r="G339" s="13">
        <f>G340</f>
        <v>100.023</v>
      </c>
      <c r="H339" s="13">
        <f t="shared" ref="H339:I340" si="207">H340</f>
        <v>104.01900000000001</v>
      </c>
      <c r="I339" s="13">
        <f t="shared" si="207"/>
        <v>108.167</v>
      </c>
      <c r="J339" s="13"/>
      <c r="K339" s="13"/>
      <c r="L339" s="13"/>
      <c r="M339" s="13">
        <f t="shared" si="191"/>
        <v>100.023</v>
      </c>
      <c r="N339" s="13">
        <f t="shared" si="192"/>
        <v>104.01900000000001</v>
      </c>
      <c r="O339" s="47">
        <f t="shared" si="193"/>
        <v>108.167</v>
      </c>
    </row>
    <row r="340" spans="1:15" x14ac:dyDescent="0.2">
      <c r="A340" s="70" t="s">
        <v>40</v>
      </c>
      <c r="B340" s="11" t="s">
        <v>36</v>
      </c>
      <c r="C340" s="12">
        <v>3</v>
      </c>
      <c r="D340" s="11">
        <v>0</v>
      </c>
      <c r="E340" s="68">
        <v>78730</v>
      </c>
      <c r="F340" s="10">
        <v>300</v>
      </c>
      <c r="G340" s="13">
        <f>G341</f>
        <v>100.023</v>
      </c>
      <c r="H340" s="13">
        <f t="shared" si="207"/>
        <v>104.01900000000001</v>
      </c>
      <c r="I340" s="13">
        <f t="shared" si="207"/>
        <v>108.167</v>
      </c>
      <c r="J340" s="13"/>
      <c r="K340" s="13"/>
      <c r="L340" s="13"/>
      <c r="M340" s="13">
        <f t="shared" si="191"/>
        <v>100.023</v>
      </c>
      <c r="N340" s="13">
        <f t="shared" si="192"/>
        <v>104.01900000000001</v>
      </c>
      <c r="O340" s="47">
        <f t="shared" si="193"/>
        <v>108.167</v>
      </c>
    </row>
    <row r="341" spans="1:15" ht="22.5" x14ac:dyDescent="0.2">
      <c r="A341" s="70" t="s">
        <v>44</v>
      </c>
      <c r="B341" s="11" t="s">
        <v>36</v>
      </c>
      <c r="C341" s="12">
        <v>3</v>
      </c>
      <c r="D341" s="11">
        <v>0</v>
      </c>
      <c r="E341" s="68">
        <v>78730</v>
      </c>
      <c r="F341" s="10">
        <v>320</v>
      </c>
      <c r="G341" s="14">
        <v>100.023</v>
      </c>
      <c r="H341" s="14">
        <v>104.01900000000001</v>
      </c>
      <c r="I341" s="13">
        <v>108.167</v>
      </c>
      <c r="J341" s="14"/>
      <c r="K341" s="14"/>
      <c r="L341" s="13"/>
      <c r="M341" s="14">
        <f t="shared" si="191"/>
        <v>100.023</v>
      </c>
      <c r="N341" s="14">
        <f t="shared" si="192"/>
        <v>104.01900000000001</v>
      </c>
      <c r="O341" s="47">
        <f t="shared" si="193"/>
        <v>108.167</v>
      </c>
    </row>
    <row r="342" spans="1:15" ht="45" x14ac:dyDescent="0.2">
      <c r="A342" s="70" t="s">
        <v>100</v>
      </c>
      <c r="B342" s="11" t="s">
        <v>36</v>
      </c>
      <c r="C342" s="12">
        <v>3</v>
      </c>
      <c r="D342" s="11" t="s">
        <v>2</v>
      </c>
      <c r="E342" s="68" t="s">
        <v>101</v>
      </c>
      <c r="F342" s="10" t="s">
        <v>7</v>
      </c>
      <c r="G342" s="14">
        <f t="shared" ref="G342:I343" si="208">G343</f>
        <v>1429.4447399999999</v>
      </c>
      <c r="H342" s="14">
        <f t="shared" si="208"/>
        <v>1470.03</v>
      </c>
      <c r="I342" s="13">
        <f t="shared" si="208"/>
        <v>762.88013000000001</v>
      </c>
      <c r="J342" s="14"/>
      <c r="K342" s="14"/>
      <c r="L342" s="13"/>
      <c r="M342" s="14">
        <f t="shared" si="191"/>
        <v>1429.4447399999999</v>
      </c>
      <c r="N342" s="14">
        <f t="shared" si="192"/>
        <v>1470.03</v>
      </c>
      <c r="O342" s="47">
        <f t="shared" si="193"/>
        <v>762.88013000000001</v>
      </c>
    </row>
    <row r="343" spans="1:15" ht="22.5" x14ac:dyDescent="0.2">
      <c r="A343" s="70" t="s">
        <v>99</v>
      </c>
      <c r="B343" s="11" t="s">
        <v>36</v>
      </c>
      <c r="C343" s="12">
        <v>3</v>
      </c>
      <c r="D343" s="11" t="s">
        <v>2</v>
      </c>
      <c r="E343" s="68" t="s">
        <v>101</v>
      </c>
      <c r="F343" s="10">
        <v>400</v>
      </c>
      <c r="G343" s="14">
        <f t="shared" si="208"/>
        <v>1429.4447399999999</v>
      </c>
      <c r="H343" s="14">
        <f t="shared" si="208"/>
        <v>1470.03</v>
      </c>
      <c r="I343" s="13">
        <f t="shared" si="208"/>
        <v>762.88013000000001</v>
      </c>
      <c r="J343" s="14"/>
      <c r="K343" s="14"/>
      <c r="L343" s="13"/>
      <c r="M343" s="14">
        <f t="shared" si="191"/>
        <v>1429.4447399999999</v>
      </c>
      <c r="N343" s="14">
        <f t="shared" si="192"/>
        <v>1470.03</v>
      </c>
      <c r="O343" s="47">
        <f t="shared" si="193"/>
        <v>762.88013000000001</v>
      </c>
    </row>
    <row r="344" spans="1:15" x14ac:dyDescent="0.2">
      <c r="A344" s="70" t="s">
        <v>98</v>
      </c>
      <c r="B344" s="11" t="s">
        <v>36</v>
      </c>
      <c r="C344" s="12">
        <v>3</v>
      </c>
      <c r="D344" s="11" t="s">
        <v>2</v>
      </c>
      <c r="E344" s="68" t="s">
        <v>101</v>
      </c>
      <c r="F344" s="10">
        <v>410</v>
      </c>
      <c r="G344" s="14">
        <v>1429.4447399999999</v>
      </c>
      <c r="H344" s="14">
        <v>1470.03</v>
      </c>
      <c r="I344" s="13">
        <v>762.88013000000001</v>
      </c>
      <c r="J344" s="14"/>
      <c r="K344" s="14"/>
      <c r="L344" s="13"/>
      <c r="M344" s="14">
        <f t="shared" si="191"/>
        <v>1429.4447399999999</v>
      </c>
      <c r="N344" s="14">
        <f t="shared" si="192"/>
        <v>1470.03</v>
      </c>
      <c r="O344" s="47">
        <f t="shared" si="193"/>
        <v>762.88013000000001</v>
      </c>
    </row>
    <row r="345" spans="1:15" ht="45" x14ac:dyDescent="0.2">
      <c r="A345" s="70" t="s">
        <v>51</v>
      </c>
      <c r="B345" s="11" t="s">
        <v>36</v>
      </c>
      <c r="C345" s="12">
        <v>3</v>
      </c>
      <c r="D345" s="11" t="s">
        <v>2</v>
      </c>
      <c r="E345" s="68" t="s">
        <v>50</v>
      </c>
      <c r="F345" s="10" t="s">
        <v>7</v>
      </c>
      <c r="G345" s="14">
        <v>24.114000000000001</v>
      </c>
      <c r="H345" s="14">
        <v>24.114000000000001</v>
      </c>
      <c r="I345" s="13">
        <v>24.114000000000001</v>
      </c>
      <c r="J345" s="14"/>
      <c r="K345" s="14"/>
      <c r="L345" s="13"/>
      <c r="M345" s="14">
        <f t="shared" si="191"/>
        <v>24.114000000000001</v>
      </c>
      <c r="N345" s="14">
        <f t="shared" si="192"/>
        <v>24.114000000000001</v>
      </c>
      <c r="O345" s="47">
        <f t="shared" si="193"/>
        <v>24.114000000000001</v>
      </c>
    </row>
    <row r="346" spans="1:15" x14ac:dyDescent="0.2">
      <c r="A346" s="70" t="s">
        <v>40</v>
      </c>
      <c r="B346" s="11" t="s">
        <v>36</v>
      </c>
      <c r="C346" s="12">
        <v>3</v>
      </c>
      <c r="D346" s="11" t="s">
        <v>2</v>
      </c>
      <c r="E346" s="68" t="s">
        <v>50</v>
      </c>
      <c r="F346" s="10">
        <v>300</v>
      </c>
      <c r="G346" s="14">
        <v>24.114000000000001</v>
      </c>
      <c r="H346" s="14">
        <v>24.114000000000001</v>
      </c>
      <c r="I346" s="13">
        <v>24.114000000000001</v>
      </c>
      <c r="J346" s="14"/>
      <c r="K346" s="14"/>
      <c r="L346" s="13"/>
      <c r="M346" s="14">
        <f t="shared" si="191"/>
        <v>24.114000000000001</v>
      </c>
      <c r="N346" s="14">
        <f t="shared" si="192"/>
        <v>24.114000000000001</v>
      </c>
      <c r="O346" s="47">
        <f t="shared" si="193"/>
        <v>24.114000000000001</v>
      </c>
    </row>
    <row r="347" spans="1:15" ht="22.5" x14ac:dyDescent="0.2">
      <c r="A347" s="70" t="s">
        <v>44</v>
      </c>
      <c r="B347" s="11" t="s">
        <v>36</v>
      </c>
      <c r="C347" s="12">
        <v>3</v>
      </c>
      <c r="D347" s="11" t="s">
        <v>2</v>
      </c>
      <c r="E347" s="68" t="s">
        <v>50</v>
      </c>
      <c r="F347" s="10">
        <v>320</v>
      </c>
      <c r="G347" s="14">
        <v>24.114000000000001</v>
      </c>
      <c r="H347" s="14">
        <v>24.114000000000001</v>
      </c>
      <c r="I347" s="13">
        <v>24.114000000000001</v>
      </c>
      <c r="J347" s="14"/>
      <c r="K347" s="14"/>
      <c r="L347" s="13"/>
      <c r="M347" s="14">
        <f t="shared" si="191"/>
        <v>24.114000000000001</v>
      </c>
      <c r="N347" s="14">
        <f t="shared" si="192"/>
        <v>24.114000000000001</v>
      </c>
      <c r="O347" s="47">
        <f t="shared" si="193"/>
        <v>24.114000000000001</v>
      </c>
    </row>
    <row r="348" spans="1:15" x14ac:dyDescent="0.2">
      <c r="A348" s="1" t="s">
        <v>46</v>
      </c>
      <c r="B348" s="11" t="s">
        <v>36</v>
      </c>
      <c r="C348" s="12">
        <v>3</v>
      </c>
      <c r="D348" s="11" t="s">
        <v>2</v>
      </c>
      <c r="E348" s="68">
        <v>80540</v>
      </c>
      <c r="F348" s="10"/>
      <c r="G348" s="13">
        <f>G349+G351</f>
        <v>82.8</v>
      </c>
      <c r="H348" s="13">
        <f t="shared" ref="H348:I348" si="209">H349+H351</f>
        <v>82.8</v>
      </c>
      <c r="I348" s="13">
        <f t="shared" si="209"/>
        <v>82.8</v>
      </c>
      <c r="J348" s="13"/>
      <c r="K348" s="13"/>
      <c r="L348" s="13"/>
      <c r="M348" s="13">
        <f t="shared" si="191"/>
        <v>82.8</v>
      </c>
      <c r="N348" s="13">
        <f t="shared" si="192"/>
        <v>82.8</v>
      </c>
      <c r="O348" s="47">
        <f t="shared" si="193"/>
        <v>82.8</v>
      </c>
    </row>
    <row r="349" spans="1:15" ht="22.5" x14ac:dyDescent="0.2">
      <c r="A349" s="70" t="s">
        <v>14</v>
      </c>
      <c r="B349" s="11" t="s">
        <v>36</v>
      </c>
      <c r="C349" s="12">
        <v>3</v>
      </c>
      <c r="D349" s="11" t="s">
        <v>2</v>
      </c>
      <c r="E349" s="68" t="s">
        <v>45</v>
      </c>
      <c r="F349" s="10">
        <v>200</v>
      </c>
      <c r="G349" s="13">
        <f>G350</f>
        <v>71</v>
      </c>
      <c r="H349" s="13">
        <f t="shared" ref="H349:I349" si="210">H350</f>
        <v>71</v>
      </c>
      <c r="I349" s="13">
        <f t="shared" si="210"/>
        <v>71</v>
      </c>
      <c r="J349" s="13"/>
      <c r="K349" s="13"/>
      <c r="L349" s="13"/>
      <c r="M349" s="13">
        <f t="shared" si="191"/>
        <v>71</v>
      </c>
      <c r="N349" s="13">
        <f t="shared" si="192"/>
        <v>71</v>
      </c>
      <c r="O349" s="47">
        <f t="shared" si="193"/>
        <v>71</v>
      </c>
    </row>
    <row r="350" spans="1:15" ht="22.5" x14ac:dyDescent="0.2">
      <c r="A350" s="70" t="s">
        <v>13</v>
      </c>
      <c r="B350" s="11" t="s">
        <v>36</v>
      </c>
      <c r="C350" s="12">
        <v>3</v>
      </c>
      <c r="D350" s="11" t="s">
        <v>2</v>
      </c>
      <c r="E350" s="68" t="s">
        <v>45</v>
      </c>
      <c r="F350" s="10">
        <v>240</v>
      </c>
      <c r="G350" s="13">
        <v>71</v>
      </c>
      <c r="H350" s="13">
        <v>71</v>
      </c>
      <c r="I350" s="13">
        <v>71</v>
      </c>
      <c r="J350" s="13"/>
      <c r="K350" s="13"/>
      <c r="L350" s="13"/>
      <c r="M350" s="13">
        <f t="shared" si="191"/>
        <v>71</v>
      </c>
      <c r="N350" s="13">
        <f t="shared" si="192"/>
        <v>71</v>
      </c>
      <c r="O350" s="47">
        <f t="shared" si="193"/>
        <v>71</v>
      </c>
    </row>
    <row r="351" spans="1:15" x14ac:dyDescent="0.2">
      <c r="A351" s="70" t="s">
        <v>40</v>
      </c>
      <c r="B351" s="11" t="s">
        <v>36</v>
      </c>
      <c r="C351" s="12">
        <v>3</v>
      </c>
      <c r="D351" s="11" t="s">
        <v>2</v>
      </c>
      <c r="E351" s="68" t="s">
        <v>45</v>
      </c>
      <c r="F351" s="10">
        <v>300</v>
      </c>
      <c r="G351" s="13">
        <f>G352</f>
        <v>11.8</v>
      </c>
      <c r="H351" s="13">
        <f t="shared" ref="H351:I351" si="211">H352</f>
        <v>11.8</v>
      </c>
      <c r="I351" s="13">
        <f t="shared" si="211"/>
        <v>11.8</v>
      </c>
      <c r="J351" s="13"/>
      <c r="K351" s="13"/>
      <c r="L351" s="13"/>
      <c r="M351" s="13">
        <f t="shared" si="191"/>
        <v>11.8</v>
      </c>
      <c r="N351" s="13">
        <f t="shared" si="192"/>
        <v>11.8</v>
      </c>
      <c r="O351" s="47">
        <f t="shared" si="193"/>
        <v>11.8</v>
      </c>
    </row>
    <row r="352" spans="1:15" ht="22.5" x14ac:dyDescent="0.2">
      <c r="A352" s="70" t="s">
        <v>44</v>
      </c>
      <c r="B352" s="11" t="s">
        <v>36</v>
      </c>
      <c r="C352" s="12">
        <v>3</v>
      </c>
      <c r="D352" s="11" t="s">
        <v>2</v>
      </c>
      <c r="E352" s="68" t="s">
        <v>45</v>
      </c>
      <c r="F352" s="10">
        <v>320</v>
      </c>
      <c r="G352" s="13">
        <v>11.8</v>
      </c>
      <c r="H352" s="13">
        <v>11.8</v>
      </c>
      <c r="I352" s="13">
        <v>11.8</v>
      </c>
      <c r="J352" s="13"/>
      <c r="K352" s="13"/>
      <c r="L352" s="13"/>
      <c r="M352" s="13">
        <f t="shared" si="191"/>
        <v>11.8</v>
      </c>
      <c r="N352" s="13">
        <f t="shared" si="192"/>
        <v>11.8</v>
      </c>
      <c r="O352" s="47">
        <f t="shared" si="193"/>
        <v>11.8</v>
      </c>
    </row>
    <row r="353" spans="1:15" ht="22.5" x14ac:dyDescent="0.2">
      <c r="A353" s="65" t="s">
        <v>435</v>
      </c>
      <c r="B353" s="11" t="s">
        <v>36</v>
      </c>
      <c r="C353" s="12">
        <v>3</v>
      </c>
      <c r="D353" s="11" t="s">
        <v>2</v>
      </c>
      <c r="E353" s="68">
        <v>80790</v>
      </c>
      <c r="F353" s="10"/>
      <c r="G353" s="13"/>
      <c r="H353" s="13"/>
      <c r="I353" s="13"/>
      <c r="J353" s="14">
        <f>J354+J356</f>
        <v>473.25592999999998</v>
      </c>
      <c r="K353" s="13"/>
      <c r="L353" s="13"/>
      <c r="M353" s="13">
        <f t="shared" ref="M353:M358" si="212">G353+J353</f>
        <v>473.25592999999998</v>
      </c>
      <c r="N353" s="13">
        <f t="shared" ref="N353:N358" si="213">H353+K353</f>
        <v>0</v>
      </c>
      <c r="O353" s="47">
        <f t="shared" ref="O353:O358" si="214">I353+L353</f>
        <v>0</v>
      </c>
    </row>
    <row r="354" spans="1:15" ht="22.5" x14ac:dyDescent="0.2">
      <c r="A354" s="65" t="s">
        <v>14</v>
      </c>
      <c r="B354" s="11" t="s">
        <v>36</v>
      </c>
      <c r="C354" s="12">
        <v>3</v>
      </c>
      <c r="D354" s="11" t="s">
        <v>2</v>
      </c>
      <c r="E354" s="68">
        <v>80790</v>
      </c>
      <c r="F354" s="10">
        <v>200</v>
      </c>
      <c r="G354" s="13"/>
      <c r="H354" s="13"/>
      <c r="I354" s="13"/>
      <c r="J354" s="14">
        <f>J355</f>
        <v>10.467000000000001</v>
      </c>
      <c r="K354" s="13"/>
      <c r="L354" s="13"/>
      <c r="M354" s="13">
        <f t="shared" si="212"/>
        <v>10.467000000000001</v>
      </c>
      <c r="N354" s="13">
        <f t="shared" si="213"/>
        <v>0</v>
      </c>
      <c r="O354" s="47">
        <f t="shared" si="214"/>
        <v>0</v>
      </c>
    </row>
    <row r="355" spans="1:15" ht="22.5" x14ac:dyDescent="0.2">
      <c r="A355" s="65" t="s">
        <v>13</v>
      </c>
      <c r="B355" s="11" t="s">
        <v>36</v>
      </c>
      <c r="C355" s="12">
        <v>3</v>
      </c>
      <c r="D355" s="11" t="s">
        <v>2</v>
      </c>
      <c r="E355" s="68">
        <v>80790</v>
      </c>
      <c r="F355" s="10">
        <v>240</v>
      </c>
      <c r="G355" s="13"/>
      <c r="H355" s="13"/>
      <c r="I355" s="13"/>
      <c r="J355" s="14">
        <v>10.467000000000001</v>
      </c>
      <c r="K355" s="13"/>
      <c r="L355" s="13"/>
      <c r="M355" s="13">
        <f t="shared" si="212"/>
        <v>10.467000000000001</v>
      </c>
      <c r="N355" s="13">
        <f t="shared" si="213"/>
        <v>0</v>
      </c>
      <c r="O355" s="47">
        <f t="shared" si="214"/>
        <v>0</v>
      </c>
    </row>
    <row r="356" spans="1:15" x14ac:dyDescent="0.2">
      <c r="A356" s="65" t="s">
        <v>40</v>
      </c>
      <c r="B356" s="11" t="s">
        <v>36</v>
      </c>
      <c r="C356" s="12">
        <v>3</v>
      </c>
      <c r="D356" s="11" t="s">
        <v>2</v>
      </c>
      <c r="E356" s="68">
        <v>80790</v>
      </c>
      <c r="F356" s="10">
        <v>300</v>
      </c>
      <c r="G356" s="13"/>
      <c r="H356" s="13"/>
      <c r="I356" s="13"/>
      <c r="J356" s="14">
        <f>J357+J358</f>
        <v>462.78892999999999</v>
      </c>
      <c r="K356" s="13"/>
      <c r="L356" s="13"/>
      <c r="M356" s="13">
        <f t="shared" si="212"/>
        <v>462.78892999999999</v>
      </c>
      <c r="N356" s="13">
        <f t="shared" si="213"/>
        <v>0</v>
      </c>
      <c r="O356" s="47">
        <f t="shared" si="214"/>
        <v>0</v>
      </c>
    </row>
    <row r="357" spans="1:15" ht="22.5" x14ac:dyDescent="0.2">
      <c r="A357" s="65" t="s">
        <v>44</v>
      </c>
      <c r="B357" s="11" t="s">
        <v>36</v>
      </c>
      <c r="C357" s="12">
        <v>3</v>
      </c>
      <c r="D357" s="11" t="s">
        <v>2</v>
      </c>
      <c r="E357" s="68">
        <v>80790</v>
      </c>
      <c r="F357" s="10">
        <v>320</v>
      </c>
      <c r="G357" s="13"/>
      <c r="H357" s="13"/>
      <c r="I357" s="13"/>
      <c r="J357" s="14">
        <v>400</v>
      </c>
      <c r="K357" s="13"/>
      <c r="L357" s="13"/>
      <c r="M357" s="13">
        <f t="shared" si="212"/>
        <v>400</v>
      </c>
      <c r="N357" s="13">
        <f t="shared" si="213"/>
        <v>0</v>
      </c>
      <c r="O357" s="47">
        <f t="shared" si="214"/>
        <v>0</v>
      </c>
    </row>
    <row r="358" spans="1:15" x14ac:dyDescent="0.2">
      <c r="A358" s="65" t="s">
        <v>436</v>
      </c>
      <c r="B358" s="11" t="s">
        <v>36</v>
      </c>
      <c r="C358" s="12">
        <v>3</v>
      </c>
      <c r="D358" s="11" t="s">
        <v>2</v>
      </c>
      <c r="E358" s="68">
        <v>80790</v>
      </c>
      <c r="F358" s="10">
        <v>360</v>
      </c>
      <c r="G358" s="13"/>
      <c r="H358" s="13"/>
      <c r="I358" s="13"/>
      <c r="J358" s="14">
        <v>62.788930000000001</v>
      </c>
      <c r="K358" s="13"/>
      <c r="L358" s="13"/>
      <c r="M358" s="13">
        <f t="shared" si="212"/>
        <v>62.788930000000001</v>
      </c>
      <c r="N358" s="13">
        <f t="shared" si="213"/>
        <v>0</v>
      </c>
      <c r="O358" s="47">
        <f t="shared" si="214"/>
        <v>0</v>
      </c>
    </row>
    <row r="359" spans="1:15" ht="56.25" x14ac:dyDescent="0.2">
      <c r="A359" s="70" t="s">
        <v>289</v>
      </c>
      <c r="B359" s="11">
        <v>6</v>
      </c>
      <c r="C359" s="12">
        <v>3</v>
      </c>
      <c r="D359" s="11" t="s">
        <v>2</v>
      </c>
      <c r="E359" s="68">
        <v>87010</v>
      </c>
      <c r="F359" s="10"/>
      <c r="G359" s="14">
        <f t="shared" ref="G359:I360" si="215">G360</f>
        <v>0</v>
      </c>
      <c r="H359" s="14">
        <f t="shared" si="215"/>
        <v>100</v>
      </c>
      <c r="I359" s="13">
        <f t="shared" si="215"/>
        <v>0</v>
      </c>
      <c r="J359" s="14"/>
      <c r="K359" s="14"/>
      <c r="L359" s="13"/>
      <c r="M359" s="14">
        <f t="shared" si="191"/>
        <v>0</v>
      </c>
      <c r="N359" s="14">
        <f t="shared" si="192"/>
        <v>100</v>
      </c>
      <c r="O359" s="47">
        <f t="shared" si="193"/>
        <v>0</v>
      </c>
    </row>
    <row r="360" spans="1:15" x14ac:dyDescent="0.2">
      <c r="A360" s="70" t="s">
        <v>40</v>
      </c>
      <c r="B360" s="11">
        <v>6</v>
      </c>
      <c r="C360" s="12">
        <v>3</v>
      </c>
      <c r="D360" s="11" t="s">
        <v>2</v>
      </c>
      <c r="E360" s="68">
        <v>87010</v>
      </c>
      <c r="F360" s="10">
        <v>300</v>
      </c>
      <c r="G360" s="14">
        <f>G361</f>
        <v>0</v>
      </c>
      <c r="H360" s="14">
        <f t="shared" si="215"/>
        <v>100</v>
      </c>
      <c r="I360" s="13">
        <f t="shared" si="215"/>
        <v>0</v>
      </c>
      <c r="J360" s="14"/>
      <c r="K360" s="14"/>
      <c r="L360" s="13"/>
      <c r="M360" s="14">
        <f t="shared" si="191"/>
        <v>0</v>
      </c>
      <c r="N360" s="14">
        <f t="shared" si="192"/>
        <v>100</v>
      </c>
      <c r="O360" s="47">
        <f t="shared" si="193"/>
        <v>0</v>
      </c>
    </row>
    <row r="361" spans="1:15" x14ac:dyDescent="0.2">
      <c r="A361" s="70" t="s">
        <v>42</v>
      </c>
      <c r="B361" s="11">
        <v>6</v>
      </c>
      <c r="C361" s="12">
        <v>3</v>
      </c>
      <c r="D361" s="11" t="s">
        <v>2</v>
      </c>
      <c r="E361" s="68">
        <v>87010</v>
      </c>
      <c r="F361" s="10">
        <v>310</v>
      </c>
      <c r="G361" s="14">
        <v>0</v>
      </c>
      <c r="H361" s="14">
        <v>100</v>
      </c>
      <c r="I361" s="13">
        <v>0</v>
      </c>
      <c r="J361" s="14"/>
      <c r="K361" s="14"/>
      <c r="L361" s="13"/>
      <c r="M361" s="14">
        <f t="shared" si="191"/>
        <v>0</v>
      </c>
      <c r="N361" s="14">
        <f t="shared" si="192"/>
        <v>100</v>
      </c>
      <c r="O361" s="47">
        <f t="shared" si="193"/>
        <v>0</v>
      </c>
    </row>
    <row r="362" spans="1:15" ht="56.25" x14ac:dyDescent="0.2">
      <c r="A362" s="70" t="s">
        <v>43</v>
      </c>
      <c r="B362" s="11" t="s">
        <v>36</v>
      </c>
      <c r="C362" s="12">
        <v>3</v>
      </c>
      <c r="D362" s="11" t="s">
        <v>2</v>
      </c>
      <c r="E362" s="68" t="s">
        <v>41</v>
      </c>
      <c r="F362" s="10" t="s">
        <v>7</v>
      </c>
      <c r="G362" s="13">
        <f>G363</f>
        <v>70</v>
      </c>
      <c r="H362" s="13">
        <f t="shared" ref="H362:I363" si="216">H363</f>
        <v>70</v>
      </c>
      <c r="I362" s="13">
        <f t="shared" si="216"/>
        <v>70</v>
      </c>
      <c r="J362" s="13"/>
      <c r="K362" s="13"/>
      <c r="L362" s="13"/>
      <c r="M362" s="13">
        <f t="shared" si="191"/>
        <v>70</v>
      </c>
      <c r="N362" s="13">
        <f t="shared" si="192"/>
        <v>70</v>
      </c>
      <c r="O362" s="47">
        <f t="shared" si="193"/>
        <v>70</v>
      </c>
    </row>
    <row r="363" spans="1:15" x14ac:dyDescent="0.2">
      <c r="A363" s="70" t="s">
        <v>40</v>
      </c>
      <c r="B363" s="11" t="s">
        <v>36</v>
      </c>
      <c r="C363" s="12">
        <v>3</v>
      </c>
      <c r="D363" s="11" t="s">
        <v>2</v>
      </c>
      <c r="E363" s="68" t="s">
        <v>41</v>
      </c>
      <c r="F363" s="10">
        <v>300</v>
      </c>
      <c r="G363" s="13">
        <f>G364</f>
        <v>70</v>
      </c>
      <c r="H363" s="13">
        <f t="shared" si="216"/>
        <v>70</v>
      </c>
      <c r="I363" s="13">
        <f t="shared" si="216"/>
        <v>70</v>
      </c>
      <c r="J363" s="13"/>
      <c r="K363" s="13"/>
      <c r="L363" s="13"/>
      <c r="M363" s="13">
        <f t="shared" si="191"/>
        <v>70</v>
      </c>
      <c r="N363" s="13">
        <f t="shared" si="192"/>
        <v>70</v>
      </c>
      <c r="O363" s="47">
        <f t="shared" si="193"/>
        <v>70</v>
      </c>
    </row>
    <row r="364" spans="1:15" x14ac:dyDescent="0.2">
      <c r="A364" s="70" t="s">
        <v>42</v>
      </c>
      <c r="B364" s="11" t="s">
        <v>36</v>
      </c>
      <c r="C364" s="12">
        <v>3</v>
      </c>
      <c r="D364" s="11" t="s">
        <v>2</v>
      </c>
      <c r="E364" s="68" t="s">
        <v>41</v>
      </c>
      <c r="F364" s="10">
        <v>310</v>
      </c>
      <c r="G364" s="13">
        <v>70</v>
      </c>
      <c r="H364" s="13">
        <v>70</v>
      </c>
      <c r="I364" s="13">
        <v>70</v>
      </c>
      <c r="J364" s="13"/>
      <c r="K364" s="13"/>
      <c r="L364" s="13"/>
      <c r="M364" s="13">
        <f t="shared" si="191"/>
        <v>70</v>
      </c>
      <c r="N364" s="13">
        <f t="shared" si="192"/>
        <v>70</v>
      </c>
      <c r="O364" s="47">
        <f t="shared" si="193"/>
        <v>70</v>
      </c>
    </row>
    <row r="365" spans="1:15" x14ac:dyDescent="0.2">
      <c r="A365" s="70" t="s">
        <v>241</v>
      </c>
      <c r="B365" s="11" t="s">
        <v>36</v>
      </c>
      <c r="C365" s="12">
        <v>3</v>
      </c>
      <c r="D365" s="11" t="s">
        <v>2</v>
      </c>
      <c r="E365" s="68" t="s">
        <v>53</v>
      </c>
      <c r="F365" s="10" t="s">
        <v>7</v>
      </c>
      <c r="G365" s="13">
        <f t="shared" ref="G365:I366" si="217">G366</f>
        <v>2000</v>
      </c>
      <c r="H365" s="13">
        <f t="shared" si="217"/>
        <v>2000</v>
      </c>
      <c r="I365" s="13">
        <f t="shared" si="217"/>
        <v>2000</v>
      </c>
      <c r="J365" s="13"/>
      <c r="K365" s="13"/>
      <c r="L365" s="13"/>
      <c r="M365" s="13">
        <f t="shared" si="191"/>
        <v>2000</v>
      </c>
      <c r="N365" s="13">
        <f t="shared" si="192"/>
        <v>2000</v>
      </c>
      <c r="O365" s="47">
        <f t="shared" si="193"/>
        <v>2000</v>
      </c>
    </row>
    <row r="366" spans="1:15" x14ac:dyDescent="0.2">
      <c r="A366" s="70" t="s">
        <v>40</v>
      </c>
      <c r="B366" s="11" t="s">
        <v>36</v>
      </c>
      <c r="C366" s="12">
        <v>3</v>
      </c>
      <c r="D366" s="11" t="s">
        <v>2</v>
      </c>
      <c r="E366" s="68" t="s">
        <v>53</v>
      </c>
      <c r="F366" s="10">
        <v>300</v>
      </c>
      <c r="G366" s="13">
        <f>G367</f>
        <v>2000</v>
      </c>
      <c r="H366" s="13">
        <f t="shared" si="217"/>
        <v>2000</v>
      </c>
      <c r="I366" s="13">
        <f t="shared" si="217"/>
        <v>2000</v>
      </c>
      <c r="J366" s="13"/>
      <c r="K366" s="13"/>
      <c r="L366" s="13"/>
      <c r="M366" s="13">
        <f t="shared" si="191"/>
        <v>2000</v>
      </c>
      <c r="N366" s="13">
        <f t="shared" si="192"/>
        <v>2000</v>
      </c>
      <c r="O366" s="47">
        <f t="shared" si="193"/>
        <v>2000</v>
      </c>
    </row>
    <row r="367" spans="1:15" ht="22.5" x14ac:dyDescent="0.2">
      <c r="A367" s="70" t="s">
        <v>44</v>
      </c>
      <c r="B367" s="11" t="s">
        <v>36</v>
      </c>
      <c r="C367" s="12">
        <v>3</v>
      </c>
      <c r="D367" s="11" t="s">
        <v>2</v>
      </c>
      <c r="E367" s="68" t="s">
        <v>53</v>
      </c>
      <c r="F367" s="10">
        <v>320</v>
      </c>
      <c r="G367" s="13">
        <v>2000</v>
      </c>
      <c r="H367" s="13">
        <v>2000</v>
      </c>
      <c r="I367" s="13">
        <v>2000</v>
      </c>
      <c r="J367" s="13"/>
      <c r="K367" s="13"/>
      <c r="L367" s="13"/>
      <c r="M367" s="13">
        <f t="shared" si="191"/>
        <v>2000</v>
      </c>
      <c r="N367" s="13">
        <f t="shared" si="192"/>
        <v>2000</v>
      </c>
      <c r="O367" s="47">
        <f t="shared" si="193"/>
        <v>2000</v>
      </c>
    </row>
    <row r="368" spans="1:15" x14ac:dyDescent="0.2">
      <c r="A368" s="1" t="s">
        <v>48</v>
      </c>
      <c r="B368" s="11" t="s">
        <v>36</v>
      </c>
      <c r="C368" s="12">
        <v>3</v>
      </c>
      <c r="D368" s="11" t="s">
        <v>2</v>
      </c>
      <c r="E368" s="68" t="s">
        <v>49</v>
      </c>
      <c r="F368" s="10" t="s">
        <v>7</v>
      </c>
      <c r="G368" s="13">
        <f>G369</f>
        <v>556.6</v>
      </c>
      <c r="H368" s="13">
        <f t="shared" ref="H368:I369" si="218">H369</f>
        <v>0</v>
      </c>
      <c r="I368" s="13">
        <f t="shared" si="218"/>
        <v>0</v>
      </c>
      <c r="J368" s="13"/>
      <c r="K368" s="13"/>
      <c r="L368" s="13"/>
      <c r="M368" s="13">
        <f t="shared" si="191"/>
        <v>556.6</v>
      </c>
      <c r="N368" s="13">
        <f t="shared" si="192"/>
        <v>0</v>
      </c>
      <c r="O368" s="47">
        <f t="shared" si="193"/>
        <v>0</v>
      </c>
    </row>
    <row r="369" spans="1:15" x14ac:dyDescent="0.2">
      <c r="A369" s="1" t="s">
        <v>40</v>
      </c>
      <c r="B369" s="11" t="s">
        <v>36</v>
      </c>
      <c r="C369" s="12">
        <v>3</v>
      </c>
      <c r="D369" s="11" t="s">
        <v>2</v>
      </c>
      <c r="E369" s="68" t="s">
        <v>49</v>
      </c>
      <c r="F369" s="10">
        <v>300</v>
      </c>
      <c r="G369" s="13">
        <f>G370</f>
        <v>556.6</v>
      </c>
      <c r="H369" s="13">
        <f t="shared" si="218"/>
        <v>0</v>
      </c>
      <c r="I369" s="13">
        <f t="shared" si="218"/>
        <v>0</v>
      </c>
      <c r="J369" s="13"/>
      <c r="K369" s="13"/>
      <c r="L369" s="13"/>
      <c r="M369" s="13">
        <f t="shared" si="191"/>
        <v>556.6</v>
      </c>
      <c r="N369" s="13">
        <f t="shared" si="192"/>
        <v>0</v>
      </c>
      <c r="O369" s="47">
        <f t="shared" si="193"/>
        <v>0</v>
      </c>
    </row>
    <row r="370" spans="1:15" ht="22.5" x14ac:dyDescent="0.2">
      <c r="A370" s="1" t="s">
        <v>44</v>
      </c>
      <c r="B370" s="11" t="s">
        <v>36</v>
      </c>
      <c r="C370" s="12">
        <v>3</v>
      </c>
      <c r="D370" s="11" t="s">
        <v>2</v>
      </c>
      <c r="E370" s="68" t="s">
        <v>49</v>
      </c>
      <c r="F370" s="10">
        <v>320</v>
      </c>
      <c r="G370" s="13">
        <v>556.6</v>
      </c>
      <c r="H370" s="13">
        <v>0</v>
      </c>
      <c r="I370" s="13">
        <v>0</v>
      </c>
      <c r="J370" s="13"/>
      <c r="K370" s="13"/>
      <c r="L370" s="13"/>
      <c r="M370" s="13">
        <f t="shared" si="191"/>
        <v>556.6</v>
      </c>
      <c r="N370" s="13">
        <f t="shared" si="192"/>
        <v>0</v>
      </c>
      <c r="O370" s="47">
        <f t="shared" si="193"/>
        <v>0</v>
      </c>
    </row>
    <row r="371" spans="1:15" ht="33.75" x14ac:dyDescent="0.2">
      <c r="A371" s="70" t="s">
        <v>237</v>
      </c>
      <c r="B371" s="11" t="s">
        <v>36</v>
      </c>
      <c r="C371" s="12">
        <v>3</v>
      </c>
      <c r="D371" s="11" t="s">
        <v>2</v>
      </c>
      <c r="E371" s="68" t="s">
        <v>97</v>
      </c>
      <c r="F371" s="10" t="s">
        <v>7</v>
      </c>
      <c r="G371" s="14">
        <f t="shared" ref="G371:I372" si="219">G372</f>
        <v>1633.67147</v>
      </c>
      <c r="H371" s="14">
        <f t="shared" si="219"/>
        <v>1722.70279</v>
      </c>
      <c r="I371" s="13">
        <f t="shared" si="219"/>
        <v>1722.70279</v>
      </c>
      <c r="J371" s="14"/>
      <c r="K371" s="14"/>
      <c r="L371" s="13"/>
      <c r="M371" s="14">
        <f t="shared" si="191"/>
        <v>1633.67147</v>
      </c>
      <c r="N371" s="14">
        <f t="shared" si="192"/>
        <v>1722.70279</v>
      </c>
      <c r="O371" s="47">
        <f t="shared" si="193"/>
        <v>1722.70279</v>
      </c>
    </row>
    <row r="372" spans="1:15" ht="22.5" x14ac:dyDescent="0.2">
      <c r="A372" s="70" t="s">
        <v>99</v>
      </c>
      <c r="B372" s="11" t="s">
        <v>36</v>
      </c>
      <c r="C372" s="12">
        <v>3</v>
      </c>
      <c r="D372" s="11" t="s">
        <v>2</v>
      </c>
      <c r="E372" s="68" t="s">
        <v>97</v>
      </c>
      <c r="F372" s="10">
        <v>400</v>
      </c>
      <c r="G372" s="14">
        <f t="shared" si="219"/>
        <v>1633.67147</v>
      </c>
      <c r="H372" s="14">
        <f t="shared" si="219"/>
        <v>1722.70279</v>
      </c>
      <c r="I372" s="13">
        <f t="shared" si="219"/>
        <v>1722.70279</v>
      </c>
      <c r="J372" s="14"/>
      <c r="K372" s="14"/>
      <c r="L372" s="13"/>
      <c r="M372" s="14">
        <f t="shared" si="191"/>
        <v>1633.67147</v>
      </c>
      <c r="N372" s="14">
        <f t="shared" si="192"/>
        <v>1722.70279</v>
      </c>
      <c r="O372" s="47">
        <f t="shared" si="193"/>
        <v>1722.70279</v>
      </c>
    </row>
    <row r="373" spans="1:15" x14ac:dyDescent="0.2">
      <c r="A373" s="70" t="s">
        <v>98</v>
      </c>
      <c r="B373" s="11" t="s">
        <v>36</v>
      </c>
      <c r="C373" s="12">
        <v>3</v>
      </c>
      <c r="D373" s="11" t="s">
        <v>2</v>
      </c>
      <c r="E373" s="68" t="s">
        <v>97</v>
      </c>
      <c r="F373" s="10">
        <v>410</v>
      </c>
      <c r="G373" s="14">
        <v>1633.67147</v>
      </c>
      <c r="H373" s="14">
        <v>1722.70279</v>
      </c>
      <c r="I373" s="13">
        <v>1722.70279</v>
      </c>
      <c r="J373" s="14"/>
      <c r="K373" s="14"/>
      <c r="L373" s="13"/>
      <c r="M373" s="14">
        <f t="shared" si="191"/>
        <v>1633.67147</v>
      </c>
      <c r="N373" s="14">
        <f t="shared" si="192"/>
        <v>1722.70279</v>
      </c>
      <c r="O373" s="47">
        <f t="shared" si="193"/>
        <v>1722.70279</v>
      </c>
    </row>
    <row r="374" spans="1:15" ht="45" x14ac:dyDescent="0.2">
      <c r="A374" s="45" t="s">
        <v>284</v>
      </c>
      <c r="B374" s="19">
        <v>8</v>
      </c>
      <c r="C374" s="20" t="s">
        <v>3</v>
      </c>
      <c r="D374" s="19" t="s">
        <v>2</v>
      </c>
      <c r="E374" s="21" t="s">
        <v>9</v>
      </c>
      <c r="F374" s="6" t="s">
        <v>7</v>
      </c>
      <c r="G374" s="27">
        <f>G378+G381+G384+G375</f>
        <v>463.6</v>
      </c>
      <c r="H374" s="27">
        <f t="shared" ref="H374:I374" si="220">H378+H381+H384+H375</f>
        <v>50</v>
      </c>
      <c r="I374" s="24">
        <f t="shared" si="220"/>
        <v>50</v>
      </c>
      <c r="J374" s="27"/>
      <c r="K374" s="27"/>
      <c r="L374" s="24"/>
      <c r="M374" s="27">
        <f t="shared" si="191"/>
        <v>463.6</v>
      </c>
      <c r="N374" s="27">
        <f t="shared" si="192"/>
        <v>50</v>
      </c>
      <c r="O374" s="27">
        <f t="shared" si="193"/>
        <v>50</v>
      </c>
    </row>
    <row r="375" spans="1:15" ht="22.5" x14ac:dyDescent="0.2">
      <c r="A375" s="70" t="s">
        <v>290</v>
      </c>
      <c r="B375" s="11">
        <v>8</v>
      </c>
      <c r="C375" s="12" t="s">
        <v>3</v>
      </c>
      <c r="D375" s="11" t="s">
        <v>2</v>
      </c>
      <c r="E375" s="68">
        <v>80410</v>
      </c>
      <c r="F375" s="6"/>
      <c r="G375" s="14">
        <f>G376</f>
        <v>10</v>
      </c>
      <c r="H375" s="14">
        <f t="shared" ref="H375:I376" si="221">H376</f>
        <v>10</v>
      </c>
      <c r="I375" s="13">
        <f t="shared" si="221"/>
        <v>10</v>
      </c>
      <c r="J375" s="14"/>
      <c r="K375" s="14"/>
      <c r="L375" s="13"/>
      <c r="M375" s="14">
        <f t="shared" si="191"/>
        <v>10</v>
      </c>
      <c r="N375" s="14">
        <f t="shared" si="192"/>
        <v>10</v>
      </c>
      <c r="O375" s="47">
        <f t="shared" si="193"/>
        <v>10</v>
      </c>
    </row>
    <row r="376" spans="1:15" ht="22.5" x14ac:dyDescent="0.2">
      <c r="A376" s="70" t="s">
        <v>14</v>
      </c>
      <c r="B376" s="11">
        <v>8</v>
      </c>
      <c r="C376" s="12" t="s">
        <v>3</v>
      </c>
      <c r="D376" s="11" t="s">
        <v>2</v>
      </c>
      <c r="E376" s="68">
        <v>80410</v>
      </c>
      <c r="F376" s="10">
        <v>200</v>
      </c>
      <c r="G376" s="14">
        <f>G377</f>
        <v>10</v>
      </c>
      <c r="H376" s="14">
        <f t="shared" si="221"/>
        <v>10</v>
      </c>
      <c r="I376" s="13">
        <f t="shared" si="221"/>
        <v>10</v>
      </c>
      <c r="J376" s="14"/>
      <c r="K376" s="14"/>
      <c r="L376" s="13"/>
      <c r="M376" s="14">
        <f t="shared" si="191"/>
        <v>10</v>
      </c>
      <c r="N376" s="14">
        <f t="shared" si="192"/>
        <v>10</v>
      </c>
      <c r="O376" s="47">
        <f t="shared" si="193"/>
        <v>10</v>
      </c>
    </row>
    <row r="377" spans="1:15" ht="22.5" x14ac:dyDescent="0.2">
      <c r="A377" s="70" t="s">
        <v>13</v>
      </c>
      <c r="B377" s="11">
        <v>8</v>
      </c>
      <c r="C377" s="12" t="s">
        <v>3</v>
      </c>
      <c r="D377" s="11" t="s">
        <v>2</v>
      </c>
      <c r="E377" s="68">
        <v>80410</v>
      </c>
      <c r="F377" s="10">
        <v>240</v>
      </c>
      <c r="G377" s="14">
        <v>10</v>
      </c>
      <c r="H377" s="14">
        <v>10</v>
      </c>
      <c r="I377" s="13">
        <v>10</v>
      </c>
      <c r="J377" s="14"/>
      <c r="K377" s="14"/>
      <c r="L377" s="13"/>
      <c r="M377" s="14">
        <f t="shared" si="191"/>
        <v>10</v>
      </c>
      <c r="N377" s="14">
        <f t="shared" si="192"/>
        <v>10</v>
      </c>
      <c r="O377" s="47">
        <f t="shared" si="193"/>
        <v>10</v>
      </c>
    </row>
    <row r="378" spans="1:15" x14ac:dyDescent="0.2">
      <c r="A378" s="70" t="s">
        <v>59</v>
      </c>
      <c r="B378" s="11">
        <v>8</v>
      </c>
      <c r="C378" s="12" t="s">
        <v>3</v>
      </c>
      <c r="D378" s="11" t="s">
        <v>2</v>
      </c>
      <c r="E378" s="68" t="s">
        <v>58</v>
      </c>
      <c r="F378" s="10" t="s">
        <v>7</v>
      </c>
      <c r="G378" s="13">
        <f>G379</f>
        <v>20</v>
      </c>
      <c r="H378" s="13">
        <f t="shared" ref="H378:I379" si="222">H379</f>
        <v>20</v>
      </c>
      <c r="I378" s="13">
        <f t="shared" si="222"/>
        <v>20</v>
      </c>
      <c r="J378" s="13"/>
      <c r="K378" s="13"/>
      <c r="L378" s="13"/>
      <c r="M378" s="13">
        <f t="shared" si="191"/>
        <v>20</v>
      </c>
      <c r="N378" s="13">
        <f t="shared" si="192"/>
        <v>20</v>
      </c>
      <c r="O378" s="47">
        <f t="shared" si="193"/>
        <v>20</v>
      </c>
    </row>
    <row r="379" spans="1:15" ht="22.5" x14ac:dyDescent="0.2">
      <c r="A379" s="70" t="s">
        <v>14</v>
      </c>
      <c r="B379" s="11">
        <v>8</v>
      </c>
      <c r="C379" s="12" t="s">
        <v>3</v>
      </c>
      <c r="D379" s="11" t="s">
        <v>2</v>
      </c>
      <c r="E379" s="68" t="s">
        <v>58</v>
      </c>
      <c r="F379" s="10">
        <v>200</v>
      </c>
      <c r="G379" s="13">
        <f>G380</f>
        <v>20</v>
      </c>
      <c r="H379" s="13">
        <f t="shared" si="222"/>
        <v>20</v>
      </c>
      <c r="I379" s="13">
        <f t="shared" si="222"/>
        <v>20</v>
      </c>
      <c r="J379" s="13"/>
      <c r="K379" s="13"/>
      <c r="L379" s="13"/>
      <c r="M379" s="13">
        <f t="shared" si="191"/>
        <v>20</v>
      </c>
      <c r="N379" s="13">
        <f t="shared" si="192"/>
        <v>20</v>
      </c>
      <c r="O379" s="47">
        <f t="shared" si="193"/>
        <v>20</v>
      </c>
    </row>
    <row r="380" spans="1:15" ht="22.5" x14ac:dyDescent="0.2">
      <c r="A380" s="70" t="s">
        <v>13</v>
      </c>
      <c r="B380" s="11">
        <v>8</v>
      </c>
      <c r="C380" s="12" t="s">
        <v>3</v>
      </c>
      <c r="D380" s="11" t="s">
        <v>2</v>
      </c>
      <c r="E380" s="68" t="s">
        <v>58</v>
      </c>
      <c r="F380" s="10">
        <v>240</v>
      </c>
      <c r="G380" s="14">
        <v>20</v>
      </c>
      <c r="H380" s="14">
        <v>20</v>
      </c>
      <c r="I380" s="13">
        <v>20</v>
      </c>
      <c r="J380" s="14"/>
      <c r="K380" s="14"/>
      <c r="L380" s="13"/>
      <c r="M380" s="14">
        <f t="shared" si="191"/>
        <v>20</v>
      </c>
      <c r="N380" s="14">
        <f t="shared" si="192"/>
        <v>20</v>
      </c>
      <c r="O380" s="47">
        <f t="shared" si="193"/>
        <v>20</v>
      </c>
    </row>
    <row r="381" spans="1:15" x14ac:dyDescent="0.2">
      <c r="A381" s="70" t="s">
        <v>57</v>
      </c>
      <c r="B381" s="11">
        <v>8</v>
      </c>
      <c r="C381" s="12" t="s">
        <v>3</v>
      </c>
      <c r="D381" s="11" t="s">
        <v>2</v>
      </c>
      <c r="E381" s="68">
        <v>80460</v>
      </c>
      <c r="F381" s="10" t="s">
        <v>7</v>
      </c>
      <c r="G381" s="13">
        <f>G382</f>
        <v>10</v>
      </c>
      <c r="H381" s="13">
        <f t="shared" ref="H381:I382" si="223">H382</f>
        <v>10</v>
      </c>
      <c r="I381" s="13">
        <f t="shared" si="223"/>
        <v>10</v>
      </c>
      <c r="J381" s="13"/>
      <c r="K381" s="13"/>
      <c r="L381" s="13"/>
      <c r="M381" s="13">
        <f t="shared" si="191"/>
        <v>10</v>
      </c>
      <c r="N381" s="13">
        <f t="shared" si="192"/>
        <v>10</v>
      </c>
      <c r="O381" s="47">
        <f t="shared" si="193"/>
        <v>10</v>
      </c>
    </row>
    <row r="382" spans="1:15" ht="22.5" x14ac:dyDescent="0.2">
      <c r="A382" s="70" t="s">
        <v>14</v>
      </c>
      <c r="B382" s="11">
        <v>8</v>
      </c>
      <c r="C382" s="12" t="s">
        <v>3</v>
      </c>
      <c r="D382" s="11" t="s">
        <v>2</v>
      </c>
      <c r="E382" s="68" t="s">
        <v>56</v>
      </c>
      <c r="F382" s="10">
        <v>200</v>
      </c>
      <c r="G382" s="13">
        <f>G383</f>
        <v>10</v>
      </c>
      <c r="H382" s="13">
        <f t="shared" si="223"/>
        <v>10</v>
      </c>
      <c r="I382" s="13">
        <f t="shared" si="223"/>
        <v>10</v>
      </c>
      <c r="J382" s="13"/>
      <c r="K382" s="13"/>
      <c r="L382" s="13"/>
      <c r="M382" s="13">
        <f t="shared" si="191"/>
        <v>10</v>
      </c>
      <c r="N382" s="13">
        <f t="shared" si="192"/>
        <v>10</v>
      </c>
      <c r="O382" s="47">
        <f t="shared" si="193"/>
        <v>10</v>
      </c>
    </row>
    <row r="383" spans="1:15" ht="22.5" x14ac:dyDescent="0.2">
      <c r="A383" s="70" t="s">
        <v>13</v>
      </c>
      <c r="B383" s="11">
        <v>8</v>
      </c>
      <c r="C383" s="12" t="s">
        <v>3</v>
      </c>
      <c r="D383" s="11" t="s">
        <v>2</v>
      </c>
      <c r="E383" s="68" t="s">
        <v>56</v>
      </c>
      <c r="F383" s="10">
        <v>240</v>
      </c>
      <c r="G383" s="13">
        <v>10</v>
      </c>
      <c r="H383" s="13">
        <v>10</v>
      </c>
      <c r="I383" s="13">
        <v>10</v>
      </c>
      <c r="J383" s="13"/>
      <c r="K383" s="13"/>
      <c r="L383" s="13"/>
      <c r="M383" s="13">
        <f t="shared" si="191"/>
        <v>10</v>
      </c>
      <c r="N383" s="13">
        <f t="shared" si="192"/>
        <v>10</v>
      </c>
      <c r="O383" s="47">
        <f t="shared" si="193"/>
        <v>10</v>
      </c>
    </row>
    <row r="384" spans="1:15" ht="22.5" x14ac:dyDescent="0.2">
      <c r="A384" s="70" t="s">
        <v>63</v>
      </c>
      <c r="B384" s="11">
        <v>8</v>
      </c>
      <c r="C384" s="12" t="s">
        <v>3</v>
      </c>
      <c r="D384" s="11" t="s">
        <v>2</v>
      </c>
      <c r="E384" s="68" t="s">
        <v>62</v>
      </c>
      <c r="F384" s="10" t="s">
        <v>7</v>
      </c>
      <c r="G384" s="13">
        <f>G385</f>
        <v>423.6</v>
      </c>
      <c r="H384" s="13">
        <f t="shared" ref="H384:I385" si="224">H385</f>
        <v>10</v>
      </c>
      <c r="I384" s="13">
        <f t="shared" si="224"/>
        <v>10</v>
      </c>
      <c r="J384" s="13"/>
      <c r="K384" s="13"/>
      <c r="L384" s="13"/>
      <c r="M384" s="13">
        <f t="shared" si="191"/>
        <v>423.6</v>
      </c>
      <c r="N384" s="13">
        <f t="shared" si="192"/>
        <v>10</v>
      </c>
      <c r="O384" s="47">
        <f t="shared" si="193"/>
        <v>10</v>
      </c>
    </row>
    <row r="385" spans="1:15" ht="22.5" x14ac:dyDescent="0.2">
      <c r="A385" s="70" t="s">
        <v>14</v>
      </c>
      <c r="B385" s="11">
        <v>8</v>
      </c>
      <c r="C385" s="12" t="s">
        <v>3</v>
      </c>
      <c r="D385" s="11" t="s">
        <v>2</v>
      </c>
      <c r="E385" s="68" t="s">
        <v>62</v>
      </c>
      <c r="F385" s="10">
        <v>200</v>
      </c>
      <c r="G385" s="13">
        <f>G386</f>
        <v>423.6</v>
      </c>
      <c r="H385" s="13">
        <f t="shared" si="224"/>
        <v>10</v>
      </c>
      <c r="I385" s="13">
        <f t="shared" si="224"/>
        <v>10</v>
      </c>
      <c r="J385" s="13"/>
      <c r="K385" s="13"/>
      <c r="L385" s="13"/>
      <c r="M385" s="13">
        <f t="shared" ref="M385:M450" si="225">G385+J385</f>
        <v>423.6</v>
      </c>
      <c r="N385" s="13">
        <f t="shared" ref="N385:N450" si="226">H385+K385</f>
        <v>10</v>
      </c>
      <c r="O385" s="47">
        <f t="shared" ref="O385:O450" si="227">I385+L385</f>
        <v>10</v>
      </c>
    </row>
    <row r="386" spans="1:15" ht="22.5" x14ac:dyDescent="0.2">
      <c r="A386" s="70" t="s">
        <v>13</v>
      </c>
      <c r="B386" s="11">
        <v>8</v>
      </c>
      <c r="C386" s="12" t="s">
        <v>3</v>
      </c>
      <c r="D386" s="11" t="s">
        <v>2</v>
      </c>
      <c r="E386" s="68" t="s">
        <v>62</v>
      </c>
      <c r="F386" s="10">
        <v>240</v>
      </c>
      <c r="G386" s="13">
        <v>423.6</v>
      </c>
      <c r="H386" s="13">
        <v>10</v>
      </c>
      <c r="I386" s="13">
        <v>10</v>
      </c>
      <c r="J386" s="13"/>
      <c r="K386" s="13"/>
      <c r="L386" s="13"/>
      <c r="M386" s="13">
        <f t="shared" si="225"/>
        <v>423.6</v>
      </c>
      <c r="N386" s="13">
        <f t="shared" si="226"/>
        <v>10</v>
      </c>
      <c r="O386" s="47">
        <f t="shared" si="227"/>
        <v>10</v>
      </c>
    </row>
    <row r="387" spans="1:15" ht="56.25" x14ac:dyDescent="0.2">
      <c r="A387" s="45" t="s">
        <v>283</v>
      </c>
      <c r="B387" s="19" t="s">
        <v>66</v>
      </c>
      <c r="C387" s="20" t="s">
        <v>3</v>
      </c>
      <c r="D387" s="19" t="s">
        <v>2</v>
      </c>
      <c r="E387" s="21" t="s">
        <v>9</v>
      </c>
      <c r="F387" s="6" t="s">
        <v>7</v>
      </c>
      <c r="G387" s="27">
        <f t="shared" ref="G387:I387" si="228">G388+G393+G400+G403+G408</f>
        <v>20006.339999999997</v>
      </c>
      <c r="H387" s="27">
        <f t="shared" si="228"/>
        <v>19176.654999999999</v>
      </c>
      <c r="I387" s="24">
        <f t="shared" si="228"/>
        <v>19756.255000000001</v>
      </c>
      <c r="J387" s="27">
        <f>J393</f>
        <v>50.997</v>
      </c>
      <c r="K387" s="27"/>
      <c r="L387" s="24"/>
      <c r="M387" s="27">
        <f t="shared" si="225"/>
        <v>20057.336999999996</v>
      </c>
      <c r="N387" s="27">
        <f t="shared" si="226"/>
        <v>19176.654999999999</v>
      </c>
      <c r="O387" s="46">
        <f t="shared" si="227"/>
        <v>19756.255000000001</v>
      </c>
    </row>
    <row r="388" spans="1:15" ht="22.5" x14ac:dyDescent="0.2">
      <c r="A388" s="70" t="s">
        <v>15</v>
      </c>
      <c r="B388" s="11" t="s">
        <v>66</v>
      </c>
      <c r="C388" s="12" t="s">
        <v>3</v>
      </c>
      <c r="D388" s="11" t="s">
        <v>2</v>
      </c>
      <c r="E388" s="68" t="s">
        <v>11</v>
      </c>
      <c r="F388" s="10" t="s">
        <v>7</v>
      </c>
      <c r="G388" s="13">
        <f>G389+G391</f>
        <v>3120.5</v>
      </c>
      <c r="H388" s="13">
        <f t="shared" ref="H388:I388" si="229">H389+H391</f>
        <v>3149.7</v>
      </c>
      <c r="I388" s="13">
        <f t="shared" si="229"/>
        <v>3267.4</v>
      </c>
      <c r="J388" s="13"/>
      <c r="K388" s="13"/>
      <c r="L388" s="13"/>
      <c r="M388" s="13">
        <f t="shared" si="225"/>
        <v>3120.5</v>
      </c>
      <c r="N388" s="13">
        <f t="shared" si="226"/>
        <v>3149.7</v>
      </c>
      <c r="O388" s="47">
        <f t="shared" si="227"/>
        <v>3267.4</v>
      </c>
    </row>
    <row r="389" spans="1:15" ht="45" x14ac:dyDescent="0.2">
      <c r="A389" s="70" t="s">
        <v>6</v>
      </c>
      <c r="B389" s="11" t="s">
        <v>66</v>
      </c>
      <c r="C389" s="12" t="s">
        <v>3</v>
      </c>
      <c r="D389" s="11" t="s">
        <v>2</v>
      </c>
      <c r="E389" s="68" t="s">
        <v>11</v>
      </c>
      <c r="F389" s="10">
        <v>100</v>
      </c>
      <c r="G389" s="13">
        <f>G390</f>
        <v>3067.5</v>
      </c>
      <c r="H389" s="13">
        <f t="shared" ref="H389:I389" si="230">H390</f>
        <v>3096.7</v>
      </c>
      <c r="I389" s="13">
        <f t="shared" si="230"/>
        <v>3214.4</v>
      </c>
      <c r="J389" s="13"/>
      <c r="K389" s="13"/>
      <c r="L389" s="13"/>
      <c r="M389" s="13">
        <f t="shared" si="225"/>
        <v>3067.5</v>
      </c>
      <c r="N389" s="13">
        <f t="shared" si="226"/>
        <v>3096.7</v>
      </c>
      <c r="O389" s="47">
        <f t="shared" si="227"/>
        <v>3214.4</v>
      </c>
    </row>
    <row r="390" spans="1:15" ht="22.5" x14ac:dyDescent="0.2">
      <c r="A390" s="70" t="s">
        <v>5</v>
      </c>
      <c r="B390" s="11" t="s">
        <v>66</v>
      </c>
      <c r="C390" s="12" t="s">
        <v>3</v>
      </c>
      <c r="D390" s="11" t="s">
        <v>2</v>
      </c>
      <c r="E390" s="68" t="s">
        <v>11</v>
      </c>
      <c r="F390" s="10">
        <v>120</v>
      </c>
      <c r="G390" s="13">
        <v>3067.5</v>
      </c>
      <c r="H390" s="13">
        <v>3096.7</v>
      </c>
      <c r="I390" s="13">
        <v>3214.4</v>
      </c>
      <c r="J390" s="13"/>
      <c r="K390" s="13"/>
      <c r="L390" s="13"/>
      <c r="M390" s="13">
        <f t="shared" si="225"/>
        <v>3067.5</v>
      </c>
      <c r="N390" s="13">
        <f t="shared" si="226"/>
        <v>3096.7</v>
      </c>
      <c r="O390" s="47">
        <f t="shared" si="227"/>
        <v>3214.4</v>
      </c>
    </row>
    <row r="391" spans="1:15" ht="22.5" x14ac:dyDescent="0.2">
      <c r="A391" s="70" t="s">
        <v>14</v>
      </c>
      <c r="B391" s="11" t="s">
        <v>66</v>
      </c>
      <c r="C391" s="12" t="s">
        <v>3</v>
      </c>
      <c r="D391" s="11" t="s">
        <v>2</v>
      </c>
      <c r="E391" s="68" t="s">
        <v>11</v>
      </c>
      <c r="F391" s="10">
        <v>200</v>
      </c>
      <c r="G391" s="13">
        <f>G392</f>
        <v>53</v>
      </c>
      <c r="H391" s="13">
        <f t="shared" ref="H391:I391" si="231">H392</f>
        <v>53</v>
      </c>
      <c r="I391" s="13">
        <f t="shared" si="231"/>
        <v>53</v>
      </c>
      <c r="J391" s="13"/>
      <c r="K391" s="13"/>
      <c r="L391" s="13"/>
      <c r="M391" s="13">
        <f t="shared" si="225"/>
        <v>53</v>
      </c>
      <c r="N391" s="13">
        <f t="shared" si="226"/>
        <v>53</v>
      </c>
      <c r="O391" s="47">
        <f t="shared" si="227"/>
        <v>53</v>
      </c>
    </row>
    <row r="392" spans="1:15" ht="22.5" x14ac:dyDescent="0.2">
      <c r="A392" s="70" t="s">
        <v>13</v>
      </c>
      <c r="B392" s="11" t="s">
        <v>66</v>
      </c>
      <c r="C392" s="12" t="s">
        <v>3</v>
      </c>
      <c r="D392" s="11" t="s">
        <v>2</v>
      </c>
      <c r="E392" s="68" t="s">
        <v>11</v>
      </c>
      <c r="F392" s="10">
        <v>240</v>
      </c>
      <c r="G392" s="13">
        <v>53</v>
      </c>
      <c r="H392" s="13">
        <v>53</v>
      </c>
      <c r="I392" s="13">
        <v>53</v>
      </c>
      <c r="J392" s="13"/>
      <c r="K392" s="13"/>
      <c r="L392" s="13"/>
      <c r="M392" s="13">
        <f t="shared" si="225"/>
        <v>53</v>
      </c>
      <c r="N392" s="13">
        <f t="shared" si="226"/>
        <v>53</v>
      </c>
      <c r="O392" s="47">
        <f t="shared" si="227"/>
        <v>53</v>
      </c>
    </row>
    <row r="393" spans="1:15" ht="22.5" x14ac:dyDescent="0.2">
      <c r="A393" s="70" t="s">
        <v>73</v>
      </c>
      <c r="B393" s="11" t="s">
        <v>66</v>
      </c>
      <c r="C393" s="12" t="s">
        <v>3</v>
      </c>
      <c r="D393" s="11" t="s">
        <v>2</v>
      </c>
      <c r="E393" s="68" t="s">
        <v>69</v>
      </c>
      <c r="F393" s="10" t="s">
        <v>7</v>
      </c>
      <c r="G393" s="14">
        <f t="shared" ref="G393:I393" si="232">G394+G396+G398</f>
        <v>14643.699999999999</v>
      </c>
      <c r="H393" s="14">
        <f t="shared" si="232"/>
        <v>14269.599999999999</v>
      </c>
      <c r="I393" s="13">
        <f t="shared" si="232"/>
        <v>14731.5</v>
      </c>
      <c r="J393" s="14">
        <f>J396</f>
        <v>50.997</v>
      </c>
      <c r="K393" s="14"/>
      <c r="L393" s="13"/>
      <c r="M393" s="14">
        <f t="shared" si="225"/>
        <v>14694.696999999998</v>
      </c>
      <c r="N393" s="14">
        <f t="shared" si="226"/>
        <v>14269.599999999999</v>
      </c>
      <c r="O393" s="47">
        <f t="shared" si="227"/>
        <v>14731.5</v>
      </c>
    </row>
    <row r="394" spans="1:15" ht="45" x14ac:dyDescent="0.2">
      <c r="A394" s="70" t="s">
        <v>6</v>
      </c>
      <c r="B394" s="11" t="s">
        <v>66</v>
      </c>
      <c r="C394" s="12" t="s">
        <v>3</v>
      </c>
      <c r="D394" s="11" t="s">
        <v>2</v>
      </c>
      <c r="E394" s="68" t="s">
        <v>69</v>
      </c>
      <c r="F394" s="10">
        <v>100</v>
      </c>
      <c r="G394" s="14">
        <f t="shared" ref="G394:I394" si="233">G395</f>
        <v>8959.1</v>
      </c>
      <c r="H394" s="14">
        <f t="shared" si="233"/>
        <v>9047.2999999999993</v>
      </c>
      <c r="I394" s="13">
        <f t="shared" si="233"/>
        <v>9403.6</v>
      </c>
      <c r="J394" s="14"/>
      <c r="K394" s="14"/>
      <c r="L394" s="13"/>
      <c r="M394" s="14">
        <f t="shared" si="225"/>
        <v>8959.1</v>
      </c>
      <c r="N394" s="14">
        <f t="shared" si="226"/>
        <v>9047.2999999999993</v>
      </c>
      <c r="O394" s="47">
        <f t="shared" si="227"/>
        <v>9403.6</v>
      </c>
    </row>
    <row r="395" spans="1:15" x14ac:dyDescent="0.2">
      <c r="A395" s="70" t="s">
        <v>72</v>
      </c>
      <c r="B395" s="11" t="s">
        <v>66</v>
      </c>
      <c r="C395" s="12" t="s">
        <v>3</v>
      </c>
      <c r="D395" s="11" t="s">
        <v>2</v>
      </c>
      <c r="E395" s="68" t="s">
        <v>69</v>
      </c>
      <c r="F395" s="10">
        <v>110</v>
      </c>
      <c r="G395" s="14">
        <v>8959.1</v>
      </c>
      <c r="H395" s="14">
        <v>9047.2999999999993</v>
      </c>
      <c r="I395" s="13">
        <v>9403.6</v>
      </c>
      <c r="J395" s="14"/>
      <c r="K395" s="14"/>
      <c r="L395" s="13"/>
      <c r="M395" s="14">
        <f t="shared" si="225"/>
        <v>8959.1</v>
      </c>
      <c r="N395" s="14">
        <f t="shared" si="226"/>
        <v>9047.2999999999993</v>
      </c>
      <c r="O395" s="47">
        <f t="shared" si="227"/>
        <v>9403.6</v>
      </c>
    </row>
    <row r="396" spans="1:15" ht="22.5" x14ac:dyDescent="0.2">
      <c r="A396" s="70" t="s">
        <v>14</v>
      </c>
      <c r="B396" s="11" t="s">
        <v>66</v>
      </c>
      <c r="C396" s="12" t="s">
        <v>3</v>
      </c>
      <c r="D396" s="11" t="s">
        <v>2</v>
      </c>
      <c r="E396" s="68" t="s">
        <v>69</v>
      </c>
      <c r="F396" s="10">
        <v>200</v>
      </c>
      <c r="G396" s="14">
        <f t="shared" ref="G396:I396" si="234">G397</f>
        <v>5671.7</v>
      </c>
      <c r="H396" s="14">
        <f t="shared" si="234"/>
        <v>5209.3999999999996</v>
      </c>
      <c r="I396" s="13">
        <f t="shared" si="234"/>
        <v>5315</v>
      </c>
      <c r="J396" s="14">
        <f>J397</f>
        <v>50.997</v>
      </c>
      <c r="K396" s="14"/>
      <c r="L396" s="13"/>
      <c r="M396" s="14">
        <f t="shared" si="225"/>
        <v>5722.6970000000001</v>
      </c>
      <c r="N396" s="14">
        <f t="shared" si="226"/>
        <v>5209.3999999999996</v>
      </c>
      <c r="O396" s="47">
        <f t="shared" si="227"/>
        <v>5315</v>
      </c>
    </row>
    <row r="397" spans="1:15" ht="22.5" x14ac:dyDescent="0.2">
      <c r="A397" s="70" t="s">
        <v>13</v>
      </c>
      <c r="B397" s="11" t="s">
        <v>66</v>
      </c>
      <c r="C397" s="12" t="s">
        <v>3</v>
      </c>
      <c r="D397" s="11" t="s">
        <v>2</v>
      </c>
      <c r="E397" s="68" t="s">
        <v>69</v>
      </c>
      <c r="F397" s="10">
        <v>240</v>
      </c>
      <c r="G397" s="14">
        <v>5671.7</v>
      </c>
      <c r="H397" s="14">
        <v>5209.3999999999996</v>
      </c>
      <c r="I397" s="13">
        <v>5315</v>
      </c>
      <c r="J397" s="14">
        <v>50.997</v>
      </c>
      <c r="K397" s="14"/>
      <c r="L397" s="13"/>
      <c r="M397" s="14">
        <f t="shared" si="225"/>
        <v>5722.6970000000001</v>
      </c>
      <c r="N397" s="14">
        <f t="shared" si="226"/>
        <v>5209.3999999999996</v>
      </c>
      <c r="O397" s="47">
        <f t="shared" si="227"/>
        <v>5315</v>
      </c>
    </row>
    <row r="398" spans="1:15" x14ac:dyDescent="0.2">
      <c r="A398" s="70" t="s">
        <v>71</v>
      </c>
      <c r="B398" s="11" t="s">
        <v>66</v>
      </c>
      <c r="C398" s="12" t="s">
        <v>3</v>
      </c>
      <c r="D398" s="11" t="s">
        <v>2</v>
      </c>
      <c r="E398" s="68" t="s">
        <v>69</v>
      </c>
      <c r="F398" s="10">
        <v>800</v>
      </c>
      <c r="G398" s="14">
        <f t="shared" ref="G398:I398" si="235">G399</f>
        <v>12.9</v>
      </c>
      <c r="H398" s="14">
        <f t="shared" si="235"/>
        <v>12.9</v>
      </c>
      <c r="I398" s="13">
        <f t="shared" si="235"/>
        <v>12.9</v>
      </c>
      <c r="J398" s="14"/>
      <c r="K398" s="14"/>
      <c r="L398" s="13"/>
      <c r="M398" s="14">
        <f t="shared" si="225"/>
        <v>12.9</v>
      </c>
      <c r="N398" s="14">
        <f t="shared" si="226"/>
        <v>12.9</v>
      </c>
      <c r="O398" s="47">
        <f t="shared" si="227"/>
        <v>12.9</v>
      </c>
    </row>
    <row r="399" spans="1:15" x14ac:dyDescent="0.2">
      <c r="A399" s="70" t="s">
        <v>70</v>
      </c>
      <c r="B399" s="11" t="s">
        <v>66</v>
      </c>
      <c r="C399" s="12" t="s">
        <v>3</v>
      </c>
      <c r="D399" s="11" t="s">
        <v>2</v>
      </c>
      <c r="E399" s="68" t="s">
        <v>69</v>
      </c>
      <c r="F399" s="10">
        <v>850</v>
      </c>
      <c r="G399" s="14">
        <v>12.9</v>
      </c>
      <c r="H399" s="14">
        <v>12.9</v>
      </c>
      <c r="I399" s="13">
        <v>12.9</v>
      </c>
      <c r="J399" s="14"/>
      <c r="K399" s="14"/>
      <c r="L399" s="13"/>
      <c r="M399" s="14">
        <f t="shared" si="225"/>
        <v>12.9</v>
      </c>
      <c r="N399" s="14">
        <f t="shared" si="226"/>
        <v>12.9</v>
      </c>
      <c r="O399" s="47">
        <f t="shared" si="227"/>
        <v>12.9</v>
      </c>
    </row>
    <row r="400" spans="1:15" ht="22.5" x14ac:dyDescent="0.2">
      <c r="A400" s="70" t="s">
        <v>68</v>
      </c>
      <c r="B400" s="11" t="s">
        <v>66</v>
      </c>
      <c r="C400" s="12" t="s">
        <v>3</v>
      </c>
      <c r="D400" s="11" t="s">
        <v>2</v>
      </c>
      <c r="E400" s="68" t="s">
        <v>67</v>
      </c>
      <c r="F400" s="10" t="s">
        <v>7</v>
      </c>
      <c r="G400" s="14">
        <f t="shared" ref="G400:I401" si="236">G401</f>
        <v>88</v>
      </c>
      <c r="H400" s="14">
        <f t="shared" si="236"/>
        <v>88</v>
      </c>
      <c r="I400" s="13">
        <f t="shared" si="236"/>
        <v>88</v>
      </c>
      <c r="J400" s="14"/>
      <c r="K400" s="14"/>
      <c r="L400" s="13"/>
      <c r="M400" s="14">
        <f t="shared" si="225"/>
        <v>88</v>
      </c>
      <c r="N400" s="14">
        <f t="shared" si="226"/>
        <v>88</v>
      </c>
      <c r="O400" s="47">
        <f t="shared" si="227"/>
        <v>88</v>
      </c>
    </row>
    <row r="401" spans="1:15" ht="22.5" x14ac:dyDescent="0.2">
      <c r="A401" s="70" t="s">
        <v>14</v>
      </c>
      <c r="B401" s="11" t="s">
        <v>66</v>
      </c>
      <c r="C401" s="12" t="s">
        <v>3</v>
      </c>
      <c r="D401" s="11" t="s">
        <v>2</v>
      </c>
      <c r="E401" s="68" t="s">
        <v>67</v>
      </c>
      <c r="F401" s="10">
        <v>200</v>
      </c>
      <c r="G401" s="13">
        <f>G402</f>
        <v>88</v>
      </c>
      <c r="H401" s="13">
        <f t="shared" si="236"/>
        <v>88</v>
      </c>
      <c r="I401" s="13">
        <f t="shared" si="236"/>
        <v>88</v>
      </c>
      <c r="J401" s="13"/>
      <c r="K401" s="13"/>
      <c r="L401" s="13"/>
      <c r="M401" s="13">
        <f t="shared" si="225"/>
        <v>88</v>
      </c>
      <c r="N401" s="13">
        <f t="shared" si="226"/>
        <v>88</v>
      </c>
      <c r="O401" s="47">
        <f t="shared" si="227"/>
        <v>88</v>
      </c>
    </row>
    <row r="402" spans="1:15" ht="22.5" x14ac:dyDescent="0.2">
      <c r="A402" s="70" t="s">
        <v>13</v>
      </c>
      <c r="B402" s="11" t="s">
        <v>66</v>
      </c>
      <c r="C402" s="12" t="s">
        <v>3</v>
      </c>
      <c r="D402" s="11" t="s">
        <v>2</v>
      </c>
      <c r="E402" s="68" t="s">
        <v>67</v>
      </c>
      <c r="F402" s="10">
        <v>240</v>
      </c>
      <c r="G402" s="13">
        <v>88</v>
      </c>
      <c r="H402" s="13">
        <v>88</v>
      </c>
      <c r="I402" s="13">
        <v>88</v>
      </c>
      <c r="J402" s="13"/>
      <c r="K402" s="13"/>
      <c r="L402" s="13"/>
      <c r="M402" s="13">
        <f t="shared" si="225"/>
        <v>88</v>
      </c>
      <c r="N402" s="13">
        <f t="shared" si="226"/>
        <v>88</v>
      </c>
      <c r="O402" s="47">
        <f t="shared" si="227"/>
        <v>88</v>
      </c>
    </row>
    <row r="403" spans="1:15" ht="22.5" x14ac:dyDescent="0.2">
      <c r="A403" s="70" t="s">
        <v>248</v>
      </c>
      <c r="B403" s="11" t="s">
        <v>66</v>
      </c>
      <c r="C403" s="12" t="s">
        <v>3</v>
      </c>
      <c r="D403" s="11" t="s">
        <v>2</v>
      </c>
      <c r="E403" s="68" t="s">
        <v>65</v>
      </c>
      <c r="F403" s="10" t="s">
        <v>7</v>
      </c>
      <c r="G403" s="14">
        <f>G406+G404</f>
        <v>215</v>
      </c>
      <c r="H403" s="14">
        <f t="shared" ref="H403:I403" si="237">H406+H404</f>
        <v>215</v>
      </c>
      <c r="I403" s="13">
        <f t="shared" si="237"/>
        <v>215</v>
      </c>
      <c r="J403" s="14"/>
      <c r="K403" s="14"/>
      <c r="L403" s="13"/>
      <c r="M403" s="14">
        <f t="shared" si="225"/>
        <v>215</v>
      </c>
      <c r="N403" s="14">
        <f t="shared" si="226"/>
        <v>215</v>
      </c>
      <c r="O403" s="47">
        <f t="shared" si="227"/>
        <v>215</v>
      </c>
    </row>
    <row r="404" spans="1:15" ht="22.5" x14ac:dyDescent="0.2">
      <c r="A404" s="70" t="s">
        <v>14</v>
      </c>
      <c r="B404" s="11" t="s">
        <v>66</v>
      </c>
      <c r="C404" s="12" t="s">
        <v>3</v>
      </c>
      <c r="D404" s="11" t="s">
        <v>2</v>
      </c>
      <c r="E404" s="68" t="s">
        <v>65</v>
      </c>
      <c r="F404" s="10">
        <v>200</v>
      </c>
      <c r="G404" s="85">
        <f>G405</f>
        <v>5</v>
      </c>
      <c r="H404" s="85">
        <f t="shared" ref="H404:I404" si="238">H405</f>
        <v>5</v>
      </c>
      <c r="I404" s="128">
        <f t="shared" si="238"/>
        <v>5</v>
      </c>
      <c r="J404" s="85"/>
      <c r="K404" s="85"/>
      <c r="L404" s="128"/>
      <c r="M404" s="85">
        <f t="shared" si="225"/>
        <v>5</v>
      </c>
      <c r="N404" s="85">
        <f t="shared" si="226"/>
        <v>5</v>
      </c>
      <c r="O404" s="85">
        <f t="shared" si="227"/>
        <v>5</v>
      </c>
    </row>
    <row r="405" spans="1:15" ht="22.5" x14ac:dyDescent="0.2">
      <c r="A405" s="70" t="s">
        <v>13</v>
      </c>
      <c r="B405" s="11" t="s">
        <v>66</v>
      </c>
      <c r="C405" s="12" t="s">
        <v>3</v>
      </c>
      <c r="D405" s="11" t="s">
        <v>2</v>
      </c>
      <c r="E405" s="68" t="s">
        <v>65</v>
      </c>
      <c r="F405" s="10">
        <v>240</v>
      </c>
      <c r="G405" s="85">
        <v>5</v>
      </c>
      <c r="H405" s="85">
        <v>5</v>
      </c>
      <c r="I405" s="128">
        <v>5</v>
      </c>
      <c r="J405" s="85"/>
      <c r="K405" s="85"/>
      <c r="L405" s="128"/>
      <c r="M405" s="85">
        <f t="shared" si="225"/>
        <v>5</v>
      </c>
      <c r="N405" s="85">
        <f t="shared" si="226"/>
        <v>5</v>
      </c>
      <c r="O405" s="85">
        <f t="shared" si="227"/>
        <v>5</v>
      </c>
    </row>
    <row r="406" spans="1:15" x14ac:dyDescent="0.2">
      <c r="A406" s="70" t="s">
        <v>29</v>
      </c>
      <c r="B406" s="11" t="s">
        <v>66</v>
      </c>
      <c r="C406" s="12" t="s">
        <v>3</v>
      </c>
      <c r="D406" s="11" t="s">
        <v>2</v>
      </c>
      <c r="E406" s="68" t="s">
        <v>65</v>
      </c>
      <c r="F406" s="10">
        <v>500</v>
      </c>
      <c r="G406" s="85">
        <f>G407</f>
        <v>210</v>
      </c>
      <c r="H406" s="85">
        <f t="shared" ref="H406:I406" si="239">H407</f>
        <v>210</v>
      </c>
      <c r="I406" s="128">
        <f t="shared" si="239"/>
        <v>210</v>
      </c>
      <c r="J406" s="85"/>
      <c r="K406" s="85"/>
      <c r="L406" s="128"/>
      <c r="M406" s="85">
        <f t="shared" si="225"/>
        <v>210</v>
      </c>
      <c r="N406" s="85">
        <f t="shared" si="226"/>
        <v>210</v>
      </c>
      <c r="O406" s="85">
        <f t="shared" si="227"/>
        <v>210</v>
      </c>
    </row>
    <row r="407" spans="1:15" x14ac:dyDescent="0.2">
      <c r="A407" s="70" t="s">
        <v>28</v>
      </c>
      <c r="B407" s="11" t="s">
        <v>66</v>
      </c>
      <c r="C407" s="12" t="s">
        <v>3</v>
      </c>
      <c r="D407" s="11" t="s">
        <v>2</v>
      </c>
      <c r="E407" s="68" t="s">
        <v>65</v>
      </c>
      <c r="F407" s="10">
        <v>540</v>
      </c>
      <c r="G407" s="85">
        <v>210</v>
      </c>
      <c r="H407" s="85">
        <v>210</v>
      </c>
      <c r="I407" s="128">
        <v>210</v>
      </c>
      <c r="J407" s="85"/>
      <c r="K407" s="85"/>
      <c r="L407" s="128"/>
      <c r="M407" s="85">
        <f t="shared" si="225"/>
        <v>210</v>
      </c>
      <c r="N407" s="85">
        <f t="shared" si="226"/>
        <v>210</v>
      </c>
      <c r="O407" s="85">
        <f t="shared" si="227"/>
        <v>210</v>
      </c>
    </row>
    <row r="408" spans="1:15" ht="33.75" x14ac:dyDescent="0.2">
      <c r="A408" s="1" t="s">
        <v>301</v>
      </c>
      <c r="B408" s="7" t="s">
        <v>66</v>
      </c>
      <c r="C408" s="8" t="s">
        <v>3</v>
      </c>
      <c r="D408" s="7" t="s">
        <v>2</v>
      </c>
      <c r="E408" s="9">
        <v>88530</v>
      </c>
      <c r="F408" s="10"/>
      <c r="G408" s="13">
        <f>G409</f>
        <v>1939.14</v>
      </c>
      <c r="H408" s="13">
        <f t="shared" ref="H408:I409" si="240">H409</f>
        <v>1454.355</v>
      </c>
      <c r="I408" s="13">
        <f t="shared" si="240"/>
        <v>1454.355</v>
      </c>
      <c r="J408" s="13"/>
      <c r="K408" s="13"/>
      <c r="L408" s="13"/>
      <c r="M408" s="13">
        <f t="shared" si="225"/>
        <v>1939.14</v>
      </c>
      <c r="N408" s="13">
        <f t="shared" si="226"/>
        <v>1454.355</v>
      </c>
      <c r="O408" s="47">
        <f t="shared" si="227"/>
        <v>1454.355</v>
      </c>
    </row>
    <row r="409" spans="1:15" x14ac:dyDescent="0.2">
      <c r="A409" s="1" t="s">
        <v>29</v>
      </c>
      <c r="B409" s="7" t="s">
        <v>66</v>
      </c>
      <c r="C409" s="8" t="s">
        <v>3</v>
      </c>
      <c r="D409" s="7" t="s">
        <v>2</v>
      </c>
      <c r="E409" s="9">
        <v>88530</v>
      </c>
      <c r="F409" s="10">
        <v>500</v>
      </c>
      <c r="G409" s="13">
        <f>G410</f>
        <v>1939.14</v>
      </c>
      <c r="H409" s="13">
        <f t="shared" si="240"/>
        <v>1454.355</v>
      </c>
      <c r="I409" s="13">
        <f t="shared" si="240"/>
        <v>1454.355</v>
      </c>
      <c r="J409" s="13"/>
      <c r="K409" s="13"/>
      <c r="L409" s="13"/>
      <c r="M409" s="13">
        <f t="shared" si="225"/>
        <v>1939.14</v>
      </c>
      <c r="N409" s="13">
        <f t="shared" si="226"/>
        <v>1454.355</v>
      </c>
      <c r="O409" s="47">
        <f t="shared" si="227"/>
        <v>1454.355</v>
      </c>
    </row>
    <row r="410" spans="1:15" x14ac:dyDescent="0.2">
      <c r="A410" s="1" t="s">
        <v>28</v>
      </c>
      <c r="B410" s="7" t="s">
        <v>66</v>
      </c>
      <c r="C410" s="8" t="s">
        <v>3</v>
      </c>
      <c r="D410" s="7" t="s">
        <v>2</v>
      </c>
      <c r="E410" s="9">
        <v>88530</v>
      </c>
      <c r="F410" s="10">
        <v>540</v>
      </c>
      <c r="G410" s="13">
        <v>1939.14</v>
      </c>
      <c r="H410" s="13">
        <v>1454.355</v>
      </c>
      <c r="I410" s="13">
        <v>1454.355</v>
      </c>
      <c r="J410" s="13"/>
      <c r="K410" s="13"/>
      <c r="L410" s="13"/>
      <c r="M410" s="13">
        <f t="shared" si="225"/>
        <v>1939.14</v>
      </c>
      <c r="N410" s="13">
        <f t="shared" si="226"/>
        <v>1454.355</v>
      </c>
      <c r="O410" s="47">
        <f t="shared" si="227"/>
        <v>1454.355</v>
      </c>
    </row>
    <row r="411" spans="1:15" ht="33.75" x14ac:dyDescent="0.2">
      <c r="A411" s="45" t="s">
        <v>273</v>
      </c>
      <c r="B411" s="19" t="s">
        <v>110</v>
      </c>
      <c r="C411" s="20" t="s">
        <v>3</v>
      </c>
      <c r="D411" s="19" t="s">
        <v>2</v>
      </c>
      <c r="E411" s="21" t="s">
        <v>9</v>
      </c>
      <c r="F411" s="6" t="s">
        <v>7</v>
      </c>
      <c r="G411" s="27">
        <f>G412+G415+G422+G425+G428</f>
        <v>136306.821</v>
      </c>
      <c r="H411" s="27">
        <f t="shared" ref="H411:I411" si="241">H412+H415+H422+H425+H428</f>
        <v>89334.46</v>
      </c>
      <c r="I411" s="24">
        <f t="shared" si="241"/>
        <v>155.30000000000001</v>
      </c>
      <c r="J411" s="27">
        <f>J415+J412+J422</f>
        <v>4133.8284700000031</v>
      </c>
      <c r="K411" s="27"/>
      <c r="L411" s="24"/>
      <c r="M411" s="27">
        <f t="shared" si="225"/>
        <v>140440.64947</v>
      </c>
      <c r="N411" s="27">
        <f t="shared" si="226"/>
        <v>89334.46</v>
      </c>
      <c r="O411" s="27">
        <f t="shared" si="227"/>
        <v>155.30000000000001</v>
      </c>
    </row>
    <row r="412" spans="1:15" ht="33.75" x14ac:dyDescent="0.2">
      <c r="A412" s="70" t="s">
        <v>343</v>
      </c>
      <c r="B412" s="7">
        <v>10</v>
      </c>
      <c r="C412" s="8">
        <v>0</v>
      </c>
      <c r="D412" s="7" t="s">
        <v>2</v>
      </c>
      <c r="E412" s="9" t="str">
        <f>E413</f>
        <v>S0310</v>
      </c>
      <c r="F412" s="10" t="s">
        <v>7</v>
      </c>
      <c r="G412" s="13">
        <f t="shared" ref="G412:I413" si="242">G413</f>
        <v>33209.57</v>
      </c>
      <c r="H412" s="13">
        <f t="shared" si="242"/>
        <v>34607.660000000003</v>
      </c>
      <c r="I412" s="13">
        <f t="shared" si="242"/>
        <v>0</v>
      </c>
      <c r="J412" s="13">
        <f>-G412</f>
        <v>-33209.57</v>
      </c>
      <c r="K412" s="13">
        <f>-H412</f>
        <v>-34607.660000000003</v>
      </c>
      <c r="L412" s="13"/>
      <c r="M412" s="13">
        <f t="shared" si="225"/>
        <v>0</v>
      </c>
      <c r="N412" s="13">
        <f t="shared" si="226"/>
        <v>0</v>
      </c>
      <c r="O412" s="47">
        <f t="shared" si="227"/>
        <v>0</v>
      </c>
    </row>
    <row r="413" spans="1:15" ht="22.5" x14ac:dyDescent="0.2">
      <c r="A413" s="1" t="s">
        <v>99</v>
      </c>
      <c r="B413" s="7">
        <v>10</v>
      </c>
      <c r="C413" s="8">
        <v>0</v>
      </c>
      <c r="D413" s="7" t="s">
        <v>2</v>
      </c>
      <c r="E413" s="9" t="str">
        <f>E414</f>
        <v>S0310</v>
      </c>
      <c r="F413" s="10">
        <v>400</v>
      </c>
      <c r="G413" s="13">
        <f t="shared" si="242"/>
        <v>33209.57</v>
      </c>
      <c r="H413" s="13">
        <f t="shared" si="242"/>
        <v>34607.660000000003</v>
      </c>
      <c r="I413" s="13">
        <f t="shared" si="242"/>
        <v>0</v>
      </c>
      <c r="J413" s="13">
        <f t="shared" ref="J413:J414" si="243">-G413</f>
        <v>-33209.57</v>
      </c>
      <c r="K413" s="13">
        <f t="shared" ref="K413:K414" si="244">-H413</f>
        <v>-34607.660000000003</v>
      </c>
      <c r="L413" s="13"/>
      <c r="M413" s="13">
        <f t="shared" si="225"/>
        <v>0</v>
      </c>
      <c r="N413" s="13">
        <f t="shared" si="226"/>
        <v>0</v>
      </c>
      <c r="O413" s="47">
        <f t="shared" si="227"/>
        <v>0</v>
      </c>
    </row>
    <row r="414" spans="1:15" x14ac:dyDescent="0.2">
      <c r="A414" s="1" t="s">
        <v>98</v>
      </c>
      <c r="B414" s="7">
        <v>10</v>
      </c>
      <c r="C414" s="8">
        <v>0</v>
      </c>
      <c r="D414" s="7" t="s">
        <v>2</v>
      </c>
      <c r="E414" s="9" t="s">
        <v>344</v>
      </c>
      <c r="F414" s="10">
        <v>410</v>
      </c>
      <c r="G414" s="13">
        <v>33209.57</v>
      </c>
      <c r="H414" s="13">
        <v>34607.660000000003</v>
      </c>
      <c r="I414" s="13">
        <v>0</v>
      </c>
      <c r="J414" s="13">
        <f t="shared" si="243"/>
        <v>-33209.57</v>
      </c>
      <c r="K414" s="13">
        <f t="shared" si="244"/>
        <v>-34607.660000000003</v>
      </c>
      <c r="L414" s="13"/>
      <c r="M414" s="13">
        <f t="shared" si="225"/>
        <v>0</v>
      </c>
      <c r="N414" s="13">
        <f t="shared" si="226"/>
        <v>0</v>
      </c>
      <c r="O414" s="47">
        <f t="shared" si="227"/>
        <v>0</v>
      </c>
    </row>
    <row r="415" spans="1:15" ht="20.25" customHeight="1" x14ac:dyDescent="0.2">
      <c r="A415" s="217" t="s">
        <v>339</v>
      </c>
      <c r="B415" s="11">
        <v>10</v>
      </c>
      <c r="C415" s="12" t="s">
        <v>3</v>
      </c>
      <c r="D415" s="11" t="s">
        <v>2</v>
      </c>
      <c r="E415" s="68" t="s">
        <v>340</v>
      </c>
      <c r="F415" s="10"/>
      <c r="G415" s="13">
        <f>G420+G416</f>
        <v>52522.200000000004</v>
      </c>
      <c r="H415" s="13">
        <f t="shared" ref="H415:I415" si="245">H420+H416</f>
        <v>54726.8</v>
      </c>
      <c r="I415" s="13">
        <f t="shared" si="245"/>
        <v>155.30000000000001</v>
      </c>
      <c r="J415" s="13">
        <f>J416+J418</f>
        <v>37343.448470000003</v>
      </c>
      <c r="K415" s="13">
        <f>K416+K418</f>
        <v>34607.660000000003</v>
      </c>
      <c r="L415" s="13"/>
      <c r="M415" s="13">
        <f t="shared" si="225"/>
        <v>89865.648470000015</v>
      </c>
      <c r="N415" s="13">
        <f t="shared" si="226"/>
        <v>89334.46</v>
      </c>
      <c r="O415" s="13">
        <f t="shared" si="227"/>
        <v>155.30000000000001</v>
      </c>
    </row>
    <row r="416" spans="1:15" ht="20.25" customHeight="1" x14ac:dyDescent="0.2">
      <c r="A416" s="217" t="s">
        <v>40</v>
      </c>
      <c r="B416" s="7">
        <v>10</v>
      </c>
      <c r="C416" s="8">
        <v>0</v>
      </c>
      <c r="D416" s="7">
        <v>0</v>
      </c>
      <c r="E416" s="68" t="s">
        <v>366</v>
      </c>
      <c r="F416" s="10">
        <v>300</v>
      </c>
      <c r="G416" s="13">
        <f>G417</f>
        <v>155.30000000000001</v>
      </c>
      <c r="H416" s="13">
        <f>H417</f>
        <v>155.30000000000001</v>
      </c>
      <c r="I416" s="13">
        <f>I417</f>
        <v>155.30000000000001</v>
      </c>
      <c r="J416" s="13">
        <f>J417</f>
        <v>4133.8784699999997</v>
      </c>
      <c r="K416" s="13"/>
      <c r="L416" s="13"/>
      <c r="M416" s="13">
        <f t="shared" si="225"/>
        <v>4289.1784699999998</v>
      </c>
      <c r="N416" s="13">
        <f t="shared" si="226"/>
        <v>155.30000000000001</v>
      </c>
      <c r="O416" s="13">
        <f t="shared" si="227"/>
        <v>155.30000000000001</v>
      </c>
    </row>
    <row r="417" spans="1:15" ht="20.25" customHeight="1" x14ac:dyDescent="0.2">
      <c r="A417" s="70" t="s">
        <v>44</v>
      </c>
      <c r="B417" s="7">
        <v>10</v>
      </c>
      <c r="C417" s="8">
        <v>0</v>
      </c>
      <c r="D417" s="7">
        <v>0</v>
      </c>
      <c r="E417" s="68" t="s">
        <v>366</v>
      </c>
      <c r="F417" s="10">
        <v>320</v>
      </c>
      <c r="G417" s="13">
        <v>155.30000000000001</v>
      </c>
      <c r="H417" s="13">
        <v>155.30000000000001</v>
      </c>
      <c r="I417" s="13">
        <v>155.30000000000001</v>
      </c>
      <c r="J417" s="13">
        <v>4133.8784699999997</v>
      </c>
      <c r="K417" s="13"/>
      <c r="L417" s="13"/>
      <c r="M417" s="13">
        <f t="shared" si="225"/>
        <v>4289.1784699999998</v>
      </c>
      <c r="N417" s="13">
        <f t="shared" si="226"/>
        <v>155.30000000000001</v>
      </c>
      <c r="O417" s="13">
        <f t="shared" si="227"/>
        <v>155.30000000000001</v>
      </c>
    </row>
    <row r="418" spans="1:15" ht="20.25" customHeight="1" x14ac:dyDescent="0.2">
      <c r="A418" s="1" t="s">
        <v>99</v>
      </c>
      <c r="B418" s="7">
        <v>10</v>
      </c>
      <c r="C418" s="8">
        <v>0</v>
      </c>
      <c r="D418" s="7">
        <v>0</v>
      </c>
      <c r="E418" s="68" t="s">
        <v>366</v>
      </c>
      <c r="F418" s="10">
        <v>400</v>
      </c>
      <c r="G418" s="13"/>
      <c r="H418" s="13"/>
      <c r="I418" s="13"/>
      <c r="J418" s="14">
        <f t="shared" ref="J418:K418" si="246">J419</f>
        <v>33209.57</v>
      </c>
      <c r="K418" s="14">
        <f t="shared" si="246"/>
        <v>34607.660000000003</v>
      </c>
      <c r="L418" s="13"/>
      <c r="M418" s="13">
        <f>G418+J418</f>
        <v>33209.57</v>
      </c>
      <c r="N418" s="13">
        <f t="shared" si="226"/>
        <v>34607.660000000003</v>
      </c>
      <c r="O418" s="13">
        <f t="shared" si="227"/>
        <v>0</v>
      </c>
    </row>
    <row r="419" spans="1:15" ht="20.25" customHeight="1" x14ac:dyDescent="0.2">
      <c r="A419" s="1" t="s">
        <v>98</v>
      </c>
      <c r="B419" s="7">
        <v>10</v>
      </c>
      <c r="C419" s="8">
        <v>0</v>
      </c>
      <c r="D419" s="7">
        <v>0</v>
      </c>
      <c r="E419" s="68" t="s">
        <v>366</v>
      </c>
      <c r="F419" s="10">
        <v>410</v>
      </c>
      <c r="G419" s="13"/>
      <c r="H419" s="13"/>
      <c r="I419" s="13"/>
      <c r="J419" s="14">
        <v>33209.57</v>
      </c>
      <c r="K419" s="14">
        <v>34607.660000000003</v>
      </c>
      <c r="L419" s="13"/>
      <c r="M419" s="13">
        <f>G419+J419</f>
        <v>33209.57</v>
      </c>
      <c r="N419" s="13">
        <f t="shared" ref="N419" si="247">H419+K419</f>
        <v>34607.660000000003</v>
      </c>
      <c r="O419" s="13">
        <f t="shared" ref="O419" si="248">I419+L419</f>
        <v>0</v>
      </c>
    </row>
    <row r="420" spans="1:15" ht="22.5" x14ac:dyDescent="0.2">
      <c r="A420" s="1" t="s">
        <v>99</v>
      </c>
      <c r="B420" s="11">
        <v>10</v>
      </c>
      <c r="C420" s="12" t="s">
        <v>3</v>
      </c>
      <c r="D420" s="11" t="s">
        <v>2</v>
      </c>
      <c r="E420" s="68" t="s">
        <v>340</v>
      </c>
      <c r="F420" s="10">
        <v>400</v>
      </c>
      <c r="G420" s="13">
        <f>G421</f>
        <v>52366.9</v>
      </c>
      <c r="H420" s="13">
        <f t="shared" ref="H420:I420" si="249">H421</f>
        <v>54571.5</v>
      </c>
      <c r="I420" s="13">
        <f t="shared" si="249"/>
        <v>0</v>
      </c>
      <c r="J420" s="13"/>
      <c r="K420" s="13"/>
      <c r="L420" s="13"/>
      <c r="M420" s="13">
        <f t="shared" si="225"/>
        <v>52366.9</v>
      </c>
      <c r="N420" s="13">
        <f t="shared" si="226"/>
        <v>54571.5</v>
      </c>
      <c r="O420" s="47">
        <f t="shared" si="227"/>
        <v>0</v>
      </c>
    </row>
    <row r="421" spans="1:15" x14ac:dyDescent="0.2">
      <c r="A421" s="1" t="s">
        <v>98</v>
      </c>
      <c r="B421" s="11">
        <v>10</v>
      </c>
      <c r="C421" s="12" t="s">
        <v>3</v>
      </c>
      <c r="D421" s="11" t="s">
        <v>2</v>
      </c>
      <c r="E421" s="68" t="s">
        <v>340</v>
      </c>
      <c r="F421" s="10">
        <v>410</v>
      </c>
      <c r="G421" s="13">
        <v>52366.9</v>
      </c>
      <c r="H421" s="13">
        <v>54571.5</v>
      </c>
      <c r="I421" s="13">
        <v>0</v>
      </c>
      <c r="J421" s="13"/>
      <c r="K421" s="13"/>
      <c r="L421" s="13"/>
      <c r="M421" s="13">
        <f t="shared" si="225"/>
        <v>52366.9</v>
      </c>
      <c r="N421" s="13">
        <f t="shared" si="226"/>
        <v>54571.5</v>
      </c>
      <c r="O421" s="47">
        <f t="shared" si="227"/>
        <v>0</v>
      </c>
    </row>
    <row r="422" spans="1:15" ht="45" x14ac:dyDescent="0.2">
      <c r="A422" s="89" t="s">
        <v>345</v>
      </c>
      <c r="B422" s="7">
        <v>10</v>
      </c>
      <c r="C422" s="8">
        <v>0</v>
      </c>
      <c r="D422" s="7" t="s">
        <v>2</v>
      </c>
      <c r="E422" s="9" t="s">
        <v>346</v>
      </c>
      <c r="F422" s="10"/>
      <c r="G422" s="13">
        <f>G423</f>
        <v>31306.050999999999</v>
      </c>
      <c r="H422" s="13">
        <v>0</v>
      </c>
      <c r="I422" s="13">
        <v>0</v>
      </c>
      <c r="J422" s="13">
        <f>J423</f>
        <v>-0.05</v>
      </c>
      <c r="K422" s="13"/>
      <c r="L422" s="13"/>
      <c r="M422" s="13">
        <f t="shared" si="225"/>
        <v>31306.001</v>
      </c>
      <c r="N422" s="13">
        <f t="shared" si="226"/>
        <v>0</v>
      </c>
      <c r="O422" s="47">
        <f t="shared" si="227"/>
        <v>0</v>
      </c>
    </row>
    <row r="423" spans="1:15" ht="22.5" x14ac:dyDescent="0.2">
      <c r="A423" s="65" t="s">
        <v>14</v>
      </c>
      <c r="B423" s="7">
        <v>10</v>
      </c>
      <c r="C423" s="8">
        <v>0</v>
      </c>
      <c r="D423" s="7" t="s">
        <v>2</v>
      </c>
      <c r="E423" s="9" t="s">
        <v>346</v>
      </c>
      <c r="F423" s="10">
        <v>200</v>
      </c>
      <c r="G423" s="13">
        <f>G424</f>
        <v>31306.050999999999</v>
      </c>
      <c r="H423" s="13">
        <v>0</v>
      </c>
      <c r="I423" s="13">
        <v>0</v>
      </c>
      <c r="J423" s="13">
        <f>J424</f>
        <v>-0.05</v>
      </c>
      <c r="K423" s="13"/>
      <c r="L423" s="13"/>
      <c r="M423" s="13">
        <f t="shared" si="225"/>
        <v>31306.001</v>
      </c>
      <c r="N423" s="13">
        <f t="shared" si="226"/>
        <v>0</v>
      </c>
      <c r="O423" s="47">
        <f t="shared" si="227"/>
        <v>0</v>
      </c>
    </row>
    <row r="424" spans="1:15" ht="22.5" x14ac:dyDescent="0.2">
      <c r="A424" s="65" t="s">
        <v>13</v>
      </c>
      <c r="B424" s="7">
        <v>10</v>
      </c>
      <c r="C424" s="8">
        <v>0</v>
      </c>
      <c r="D424" s="7" t="s">
        <v>2</v>
      </c>
      <c r="E424" s="9" t="s">
        <v>346</v>
      </c>
      <c r="F424" s="10">
        <v>240</v>
      </c>
      <c r="G424" s="13">
        <v>31306.050999999999</v>
      </c>
      <c r="H424" s="13">
        <v>0</v>
      </c>
      <c r="I424" s="13">
        <v>0</v>
      </c>
      <c r="J424" s="13">
        <f>-0.05</f>
        <v>-0.05</v>
      </c>
      <c r="K424" s="13"/>
      <c r="L424" s="13"/>
      <c r="M424" s="13">
        <f t="shared" si="225"/>
        <v>31306.001</v>
      </c>
      <c r="N424" s="13">
        <f t="shared" si="226"/>
        <v>0</v>
      </c>
      <c r="O424" s="47">
        <f t="shared" si="227"/>
        <v>0</v>
      </c>
    </row>
    <row r="425" spans="1:15" ht="45" x14ac:dyDescent="0.2">
      <c r="A425" s="65" t="s">
        <v>319</v>
      </c>
      <c r="B425" s="11">
        <v>10</v>
      </c>
      <c r="C425" s="12" t="s">
        <v>3</v>
      </c>
      <c r="D425" s="11" t="s">
        <v>2</v>
      </c>
      <c r="E425" s="68" t="s">
        <v>332</v>
      </c>
      <c r="F425" s="10"/>
      <c r="G425" s="14">
        <f>G426</f>
        <v>13535</v>
      </c>
      <c r="H425" s="14">
        <f t="shared" ref="H425:I426" si="250">H426</f>
        <v>0</v>
      </c>
      <c r="I425" s="13">
        <f t="shared" si="250"/>
        <v>0</v>
      </c>
      <c r="J425" s="14"/>
      <c r="K425" s="14"/>
      <c r="L425" s="13"/>
      <c r="M425" s="14">
        <f t="shared" si="225"/>
        <v>13535</v>
      </c>
      <c r="N425" s="14">
        <f t="shared" si="226"/>
        <v>0</v>
      </c>
      <c r="O425" s="14">
        <f t="shared" si="227"/>
        <v>0</v>
      </c>
    </row>
    <row r="426" spans="1:15" ht="22.5" x14ac:dyDescent="0.2">
      <c r="A426" s="65" t="s">
        <v>77</v>
      </c>
      <c r="B426" s="11">
        <v>10</v>
      </c>
      <c r="C426" s="12" t="s">
        <v>3</v>
      </c>
      <c r="D426" s="11" t="s">
        <v>2</v>
      </c>
      <c r="E426" s="68" t="s">
        <v>332</v>
      </c>
      <c r="F426" s="10">
        <v>600</v>
      </c>
      <c r="G426" s="14">
        <f>G427</f>
        <v>13535</v>
      </c>
      <c r="H426" s="14">
        <f t="shared" si="250"/>
        <v>0</v>
      </c>
      <c r="I426" s="13">
        <f t="shared" si="250"/>
        <v>0</v>
      </c>
      <c r="J426" s="14"/>
      <c r="K426" s="14"/>
      <c r="L426" s="13"/>
      <c r="M426" s="14">
        <f t="shared" si="225"/>
        <v>13535</v>
      </c>
      <c r="N426" s="14">
        <f t="shared" si="226"/>
        <v>0</v>
      </c>
      <c r="O426" s="14">
        <f t="shared" si="227"/>
        <v>0</v>
      </c>
    </row>
    <row r="427" spans="1:15" x14ac:dyDescent="0.2">
      <c r="A427" s="65" t="s">
        <v>146</v>
      </c>
      <c r="B427" s="11">
        <v>10</v>
      </c>
      <c r="C427" s="12" t="s">
        <v>3</v>
      </c>
      <c r="D427" s="11" t="s">
        <v>2</v>
      </c>
      <c r="E427" s="68" t="s">
        <v>332</v>
      </c>
      <c r="F427" s="10">
        <v>610</v>
      </c>
      <c r="G427" s="84">
        <f>690.7+12844.3</f>
        <v>13535</v>
      </c>
      <c r="H427" s="14">
        <v>0</v>
      </c>
      <c r="I427" s="13">
        <v>0</v>
      </c>
      <c r="J427" s="84"/>
      <c r="K427" s="14"/>
      <c r="L427" s="13"/>
      <c r="M427" s="84">
        <f t="shared" si="225"/>
        <v>13535</v>
      </c>
      <c r="N427" s="14">
        <f t="shared" si="226"/>
        <v>0</v>
      </c>
      <c r="O427" s="14">
        <f t="shared" si="227"/>
        <v>0</v>
      </c>
    </row>
    <row r="428" spans="1:15" ht="45" x14ac:dyDescent="0.2">
      <c r="A428" s="69" t="s">
        <v>320</v>
      </c>
      <c r="B428" s="11">
        <v>10</v>
      </c>
      <c r="C428" s="12" t="s">
        <v>3</v>
      </c>
      <c r="D428" s="11" t="s">
        <v>2</v>
      </c>
      <c r="E428" s="68" t="s">
        <v>333</v>
      </c>
      <c r="F428" s="10"/>
      <c r="G428" s="84">
        <f>G429</f>
        <v>5734</v>
      </c>
      <c r="H428" s="84">
        <f t="shared" ref="H428:I429" si="251">H429</f>
        <v>0</v>
      </c>
      <c r="I428" s="129">
        <f t="shared" si="251"/>
        <v>0</v>
      </c>
      <c r="J428" s="84"/>
      <c r="K428" s="84"/>
      <c r="L428" s="129"/>
      <c r="M428" s="84">
        <f t="shared" si="225"/>
        <v>5734</v>
      </c>
      <c r="N428" s="84">
        <f t="shared" si="226"/>
        <v>0</v>
      </c>
      <c r="O428" s="84">
        <f t="shared" si="227"/>
        <v>0</v>
      </c>
    </row>
    <row r="429" spans="1:15" ht="22.5" x14ac:dyDescent="0.2">
      <c r="A429" s="65" t="s">
        <v>77</v>
      </c>
      <c r="B429" s="11">
        <v>10</v>
      </c>
      <c r="C429" s="12" t="s">
        <v>3</v>
      </c>
      <c r="D429" s="11" t="s">
        <v>2</v>
      </c>
      <c r="E429" s="68" t="s">
        <v>333</v>
      </c>
      <c r="F429" s="10">
        <v>600</v>
      </c>
      <c r="G429" s="84">
        <f>G430</f>
        <v>5734</v>
      </c>
      <c r="H429" s="84">
        <f t="shared" si="251"/>
        <v>0</v>
      </c>
      <c r="I429" s="129">
        <f t="shared" si="251"/>
        <v>0</v>
      </c>
      <c r="J429" s="84"/>
      <c r="K429" s="84"/>
      <c r="L429" s="129"/>
      <c r="M429" s="84">
        <f t="shared" si="225"/>
        <v>5734</v>
      </c>
      <c r="N429" s="84">
        <f t="shared" si="226"/>
        <v>0</v>
      </c>
      <c r="O429" s="84">
        <f t="shared" si="227"/>
        <v>0</v>
      </c>
    </row>
    <row r="430" spans="1:15" x14ac:dyDescent="0.2">
      <c r="A430" s="65" t="s">
        <v>146</v>
      </c>
      <c r="B430" s="11">
        <v>10</v>
      </c>
      <c r="C430" s="12" t="s">
        <v>3</v>
      </c>
      <c r="D430" s="11" t="s">
        <v>2</v>
      </c>
      <c r="E430" s="68" t="s">
        <v>333</v>
      </c>
      <c r="F430" s="10">
        <v>610</v>
      </c>
      <c r="G430" s="84">
        <f>585.1+5148.9</f>
        <v>5734</v>
      </c>
      <c r="H430" s="14">
        <v>0</v>
      </c>
      <c r="I430" s="13">
        <v>0</v>
      </c>
      <c r="J430" s="84"/>
      <c r="K430" s="14"/>
      <c r="L430" s="13"/>
      <c r="M430" s="84">
        <f t="shared" si="225"/>
        <v>5734</v>
      </c>
      <c r="N430" s="14">
        <f t="shared" si="226"/>
        <v>0</v>
      </c>
      <c r="O430" s="14">
        <f t="shared" si="227"/>
        <v>0</v>
      </c>
    </row>
    <row r="431" spans="1:15" ht="45" x14ac:dyDescent="0.2">
      <c r="A431" s="45" t="s">
        <v>275</v>
      </c>
      <c r="B431" s="19">
        <v>11</v>
      </c>
      <c r="C431" s="20" t="s">
        <v>3</v>
      </c>
      <c r="D431" s="19" t="s">
        <v>2</v>
      </c>
      <c r="E431" s="21" t="s">
        <v>9</v>
      </c>
      <c r="F431" s="6" t="s">
        <v>7</v>
      </c>
      <c r="G431" s="27">
        <f>G432+G472+G476+G463+G436</f>
        <v>36989.101459999998</v>
      </c>
      <c r="H431" s="27">
        <f>H432+H472+H476+H463+H436</f>
        <v>34707.770919999995</v>
      </c>
      <c r="I431" s="24">
        <f>I432+I472+I476+I463+I436</f>
        <v>35721.629329999996</v>
      </c>
      <c r="J431" s="27">
        <f>J432+J436+J463</f>
        <v>447.65012000000002</v>
      </c>
      <c r="K431" s="27"/>
      <c r="L431" s="24"/>
      <c r="M431" s="27">
        <f t="shared" si="225"/>
        <v>37436.751579999996</v>
      </c>
      <c r="N431" s="27">
        <f t="shared" si="226"/>
        <v>34707.770919999995</v>
      </c>
      <c r="O431" s="46">
        <f t="shared" si="227"/>
        <v>35721.629329999996</v>
      </c>
    </row>
    <row r="432" spans="1:15" ht="22.5" x14ac:dyDescent="0.2">
      <c r="A432" s="45" t="s">
        <v>297</v>
      </c>
      <c r="B432" s="19">
        <v>11</v>
      </c>
      <c r="C432" s="20">
        <v>1</v>
      </c>
      <c r="D432" s="19" t="s">
        <v>2</v>
      </c>
      <c r="E432" s="21" t="s">
        <v>9</v>
      </c>
      <c r="F432" s="6"/>
      <c r="G432" s="27">
        <f t="shared" ref="G432:I432" si="252">G433</f>
        <v>3491.3999999999996</v>
      </c>
      <c r="H432" s="27">
        <f t="shared" si="252"/>
        <v>3407.8</v>
      </c>
      <c r="I432" s="24">
        <f t="shared" si="252"/>
        <v>3411.5</v>
      </c>
      <c r="J432" s="14">
        <f>J433</f>
        <v>151.4</v>
      </c>
      <c r="K432" s="27"/>
      <c r="L432" s="24"/>
      <c r="M432" s="27">
        <f t="shared" si="225"/>
        <v>3642.7999999999997</v>
      </c>
      <c r="N432" s="27">
        <f t="shared" si="226"/>
        <v>3407.8</v>
      </c>
      <c r="O432" s="46">
        <f t="shared" si="227"/>
        <v>3411.5</v>
      </c>
    </row>
    <row r="433" spans="1:15" ht="22.5" x14ac:dyDescent="0.2">
      <c r="A433" s="70" t="s">
        <v>80</v>
      </c>
      <c r="B433" s="11">
        <v>11</v>
      </c>
      <c r="C433" s="12">
        <v>1</v>
      </c>
      <c r="D433" s="11" t="s">
        <v>2</v>
      </c>
      <c r="E433" s="68" t="s">
        <v>79</v>
      </c>
      <c r="F433" s="10" t="s">
        <v>7</v>
      </c>
      <c r="G433" s="14">
        <f t="shared" ref="G433:I433" si="253">G434</f>
        <v>3491.3999999999996</v>
      </c>
      <c r="H433" s="14">
        <f t="shared" si="253"/>
        <v>3407.8</v>
      </c>
      <c r="I433" s="13">
        <f t="shared" si="253"/>
        <v>3411.5</v>
      </c>
      <c r="J433" s="14">
        <f>J434</f>
        <v>151.4</v>
      </c>
      <c r="K433" s="14"/>
      <c r="L433" s="13"/>
      <c r="M433" s="14">
        <f t="shared" si="225"/>
        <v>3642.7999999999997</v>
      </c>
      <c r="N433" s="14">
        <f t="shared" si="226"/>
        <v>3407.8</v>
      </c>
      <c r="O433" s="47">
        <f t="shared" si="227"/>
        <v>3411.5</v>
      </c>
    </row>
    <row r="434" spans="1:15" ht="22.5" x14ac:dyDescent="0.2">
      <c r="A434" s="70" t="s">
        <v>14</v>
      </c>
      <c r="B434" s="11">
        <v>11</v>
      </c>
      <c r="C434" s="12">
        <v>1</v>
      </c>
      <c r="D434" s="11" t="s">
        <v>2</v>
      </c>
      <c r="E434" s="68" t="s">
        <v>79</v>
      </c>
      <c r="F434" s="10">
        <v>200</v>
      </c>
      <c r="G434" s="14">
        <f>G435</f>
        <v>3491.3999999999996</v>
      </c>
      <c r="H434" s="14">
        <f>H435</f>
        <v>3407.8</v>
      </c>
      <c r="I434" s="13">
        <f>I435</f>
        <v>3411.5</v>
      </c>
      <c r="J434" s="14">
        <f>J435</f>
        <v>151.4</v>
      </c>
      <c r="K434" s="14"/>
      <c r="L434" s="13"/>
      <c r="M434" s="14">
        <f t="shared" si="225"/>
        <v>3642.7999999999997</v>
      </c>
      <c r="N434" s="14">
        <f t="shared" si="226"/>
        <v>3407.8</v>
      </c>
      <c r="O434" s="47">
        <f t="shared" si="227"/>
        <v>3411.5</v>
      </c>
    </row>
    <row r="435" spans="1:15" ht="22.5" x14ac:dyDescent="0.2">
      <c r="A435" s="70" t="s">
        <v>13</v>
      </c>
      <c r="B435" s="11">
        <v>11</v>
      </c>
      <c r="C435" s="12">
        <v>1</v>
      </c>
      <c r="D435" s="11" t="s">
        <v>2</v>
      </c>
      <c r="E435" s="68" t="s">
        <v>79</v>
      </c>
      <c r="F435" s="10">
        <v>240</v>
      </c>
      <c r="G435" s="14">
        <v>3491.3999999999996</v>
      </c>
      <c r="H435" s="14">
        <v>3407.8</v>
      </c>
      <c r="I435" s="13">
        <v>3411.5</v>
      </c>
      <c r="J435" s="14">
        <v>151.4</v>
      </c>
      <c r="K435" s="14"/>
      <c r="L435" s="13"/>
      <c r="M435" s="14">
        <f t="shared" si="225"/>
        <v>3642.7999999999997</v>
      </c>
      <c r="N435" s="14">
        <f t="shared" si="226"/>
        <v>3407.8</v>
      </c>
      <c r="O435" s="47">
        <f t="shared" si="227"/>
        <v>3411.5</v>
      </c>
    </row>
    <row r="436" spans="1:15" ht="22.5" x14ac:dyDescent="0.2">
      <c r="A436" s="45" t="s">
        <v>298</v>
      </c>
      <c r="B436" s="19">
        <v>11</v>
      </c>
      <c r="C436" s="20">
        <v>2</v>
      </c>
      <c r="D436" s="19" t="s">
        <v>2</v>
      </c>
      <c r="E436" s="21">
        <v>0</v>
      </c>
      <c r="F436" s="6"/>
      <c r="G436" s="27">
        <f>G437+G440+G445+G450+G457+G460</f>
        <v>31894.986489999996</v>
      </c>
      <c r="H436" s="27">
        <f t="shared" ref="H436:I436" si="254">H437+H440+H445+H450+H457+H460</f>
        <v>30260.057669999998</v>
      </c>
      <c r="I436" s="24">
        <f t="shared" si="254"/>
        <v>31244.267959999997</v>
      </c>
      <c r="J436" s="27"/>
      <c r="K436" s="27"/>
      <c r="L436" s="24"/>
      <c r="M436" s="27">
        <f t="shared" si="225"/>
        <v>31894.986489999996</v>
      </c>
      <c r="N436" s="27">
        <f t="shared" si="226"/>
        <v>30260.057669999998</v>
      </c>
      <c r="O436" s="46">
        <f t="shared" si="227"/>
        <v>31244.267959999997</v>
      </c>
    </row>
    <row r="437" spans="1:15" ht="33.75" x14ac:dyDescent="0.2">
      <c r="A437" s="70" t="s">
        <v>87</v>
      </c>
      <c r="B437" s="11">
        <v>11</v>
      </c>
      <c r="C437" s="12">
        <v>2</v>
      </c>
      <c r="D437" s="11" t="s">
        <v>2</v>
      </c>
      <c r="E437" s="68" t="s">
        <v>86</v>
      </c>
      <c r="F437" s="10" t="s">
        <v>7</v>
      </c>
      <c r="G437" s="14">
        <f t="shared" ref="G437:I438" si="255">G438</f>
        <v>9.7042199999999994</v>
      </c>
      <c r="H437" s="14">
        <f t="shared" si="255"/>
        <v>105.92458000000001</v>
      </c>
      <c r="I437" s="13">
        <f t="shared" si="255"/>
        <v>4.0055500000000004</v>
      </c>
      <c r="J437" s="14"/>
      <c r="K437" s="14"/>
      <c r="L437" s="13"/>
      <c r="M437" s="14">
        <f t="shared" si="225"/>
        <v>9.7042199999999994</v>
      </c>
      <c r="N437" s="14">
        <f t="shared" si="226"/>
        <v>105.92458000000001</v>
      </c>
      <c r="O437" s="47">
        <f t="shared" si="227"/>
        <v>4.0055500000000004</v>
      </c>
    </row>
    <row r="438" spans="1:15" ht="22.5" x14ac:dyDescent="0.2">
      <c r="A438" s="70" t="s">
        <v>14</v>
      </c>
      <c r="B438" s="11">
        <v>11</v>
      </c>
      <c r="C438" s="12">
        <v>2</v>
      </c>
      <c r="D438" s="11" t="s">
        <v>2</v>
      </c>
      <c r="E438" s="68" t="s">
        <v>86</v>
      </c>
      <c r="F438" s="10">
        <v>200</v>
      </c>
      <c r="G438" s="14">
        <f t="shared" si="255"/>
        <v>9.7042199999999994</v>
      </c>
      <c r="H438" s="14">
        <f t="shared" si="255"/>
        <v>105.92458000000001</v>
      </c>
      <c r="I438" s="13">
        <f t="shared" si="255"/>
        <v>4.0055500000000004</v>
      </c>
      <c r="J438" s="14"/>
      <c r="K438" s="14"/>
      <c r="L438" s="13"/>
      <c r="M438" s="14">
        <f t="shared" si="225"/>
        <v>9.7042199999999994</v>
      </c>
      <c r="N438" s="14">
        <f t="shared" si="226"/>
        <v>105.92458000000001</v>
      </c>
      <c r="O438" s="47">
        <f t="shared" si="227"/>
        <v>4.0055500000000004</v>
      </c>
    </row>
    <row r="439" spans="1:15" ht="22.5" x14ac:dyDescent="0.2">
      <c r="A439" s="70" t="s">
        <v>13</v>
      </c>
      <c r="B439" s="11">
        <v>11</v>
      </c>
      <c r="C439" s="12">
        <v>2</v>
      </c>
      <c r="D439" s="11" t="s">
        <v>2</v>
      </c>
      <c r="E439" s="68" t="s">
        <v>86</v>
      </c>
      <c r="F439" s="10">
        <v>240</v>
      </c>
      <c r="G439" s="14">
        <v>9.7042199999999994</v>
      </c>
      <c r="H439" s="14">
        <v>105.92458000000001</v>
      </c>
      <c r="I439" s="13">
        <v>4.0055500000000004</v>
      </c>
      <c r="J439" s="14"/>
      <c r="K439" s="14"/>
      <c r="L439" s="13"/>
      <c r="M439" s="14">
        <f t="shared" si="225"/>
        <v>9.7042199999999994</v>
      </c>
      <c r="N439" s="14">
        <f t="shared" si="226"/>
        <v>105.92458000000001</v>
      </c>
      <c r="O439" s="47">
        <f t="shared" si="227"/>
        <v>4.0055500000000004</v>
      </c>
    </row>
    <row r="440" spans="1:15" ht="56.25" x14ac:dyDescent="0.2">
      <c r="A440" s="70" t="s">
        <v>243</v>
      </c>
      <c r="B440" s="11">
        <v>11</v>
      </c>
      <c r="C440" s="12">
        <v>2</v>
      </c>
      <c r="D440" s="11">
        <v>0</v>
      </c>
      <c r="E440" s="68">
        <v>78791</v>
      </c>
      <c r="F440" s="10"/>
      <c r="G440" s="14">
        <f t="shared" ref="G440:I440" si="256">G441+G443</f>
        <v>1464.56041</v>
      </c>
      <c r="H440" s="14">
        <f t="shared" si="256"/>
        <v>1477.4060099999999</v>
      </c>
      <c r="I440" s="13">
        <f t="shared" si="256"/>
        <v>1529.30225</v>
      </c>
      <c r="J440" s="14"/>
      <c r="K440" s="14"/>
      <c r="L440" s="13"/>
      <c r="M440" s="14">
        <f t="shared" si="225"/>
        <v>1464.56041</v>
      </c>
      <c r="N440" s="14">
        <f t="shared" si="226"/>
        <v>1477.4060099999999</v>
      </c>
      <c r="O440" s="47">
        <f t="shared" si="227"/>
        <v>1529.30225</v>
      </c>
    </row>
    <row r="441" spans="1:15" ht="45" x14ac:dyDescent="0.2">
      <c r="A441" s="70" t="s">
        <v>6</v>
      </c>
      <c r="B441" s="11">
        <v>11</v>
      </c>
      <c r="C441" s="12">
        <v>2</v>
      </c>
      <c r="D441" s="11" t="s">
        <v>2</v>
      </c>
      <c r="E441" s="68">
        <v>78791</v>
      </c>
      <c r="F441" s="10">
        <v>100</v>
      </c>
      <c r="G441" s="14">
        <f t="shared" ref="G441:I441" si="257">G442</f>
        <v>1324.56041</v>
      </c>
      <c r="H441" s="14">
        <f t="shared" si="257"/>
        <v>1337.4060099999999</v>
      </c>
      <c r="I441" s="13">
        <f t="shared" si="257"/>
        <v>1389.30225</v>
      </c>
      <c r="J441" s="14"/>
      <c r="K441" s="14"/>
      <c r="L441" s="13"/>
      <c r="M441" s="14">
        <f t="shared" si="225"/>
        <v>1324.56041</v>
      </c>
      <c r="N441" s="14">
        <f t="shared" si="226"/>
        <v>1337.4060099999999</v>
      </c>
      <c r="O441" s="47">
        <f t="shared" si="227"/>
        <v>1389.30225</v>
      </c>
    </row>
    <row r="442" spans="1:15" ht="22.5" x14ac:dyDescent="0.2">
      <c r="A442" s="70" t="s">
        <v>5</v>
      </c>
      <c r="B442" s="11">
        <v>11</v>
      </c>
      <c r="C442" s="12">
        <v>2</v>
      </c>
      <c r="D442" s="11" t="s">
        <v>2</v>
      </c>
      <c r="E442" s="68">
        <v>78791</v>
      </c>
      <c r="F442" s="10">
        <v>120</v>
      </c>
      <c r="G442" s="13">
        <v>1324.56041</v>
      </c>
      <c r="H442" s="13">
        <v>1337.4060099999999</v>
      </c>
      <c r="I442" s="13">
        <v>1389.30225</v>
      </c>
      <c r="J442" s="13"/>
      <c r="K442" s="13"/>
      <c r="L442" s="13"/>
      <c r="M442" s="13">
        <f t="shared" si="225"/>
        <v>1324.56041</v>
      </c>
      <c r="N442" s="13">
        <f t="shared" si="226"/>
        <v>1337.4060099999999</v>
      </c>
      <c r="O442" s="47">
        <f t="shared" si="227"/>
        <v>1389.30225</v>
      </c>
    </row>
    <row r="443" spans="1:15" ht="22.5" x14ac:dyDescent="0.2">
      <c r="A443" s="70" t="s">
        <v>14</v>
      </c>
      <c r="B443" s="11">
        <v>11</v>
      </c>
      <c r="C443" s="12">
        <v>2</v>
      </c>
      <c r="D443" s="11" t="s">
        <v>2</v>
      </c>
      <c r="E443" s="68">
        <v>78791</v>
      </c>
      <c r="F443" s="10">
        <v>200</v>
      </c>
      <c r="G443" s="13">
        <f>G444</f>
        <v>140</v>
      </c>
      <c r="H443" s="13">
        <f t="shared" ref="H443:I443" si="258">H444</f>
        <v>140</v>
      </c>
      <c r="I443" s="13">
        <f t="shared" si="258"/>
        <v>140</v>
      </c>
      <c r="J443" s="13"/>
      <c r="K443" s="13"/>
      <c r="L443" s="13"/>
      <c r="M443" s="13">
        <f t="shared" si="225"/>
        <v>140</v>
      </c>
      <c r="N443" s="13">
        <f t="shared" si="226"/>
        <v>140</v>
      </c>
      <c r="O443" s="47">
        <f t="shared" si="227"/>
        <v>140</v>
      </c>
    </row>
    <row r="444" spans="1:15" ht="22.5" x14ac:dyDescent="0.2">
      <c r="A444" s="70" t="s">
        <v>13</v>
      </c>
      <c r="B444" s="11">
        <v>11</v>
      </c>
      <c r="C444" s="12">
        <v>2</v>
      </c>
      <c r="D444" s="11" t="s">
        <v>2</v>
      </c>
      <c r="E444" s="68">
        <v>78791</v>
      </c>
      <c r="F444" s="10">
        <v>240</v>
      </c>
      <c r="G444" s="14">
        <v>140</v>
      </c>
      <c r="H444" s="14">
        <v>140</v>
      </c>
      <c r="I444" s="13">
        <v>140</v>
      </c>
      <c r="J444" s="14"/>
      <c r="K444" s="14"/>
      <c r="L444" s="13"/>
      <c r="M444" s="14">
        <f t="shared" si="225"/>
        <v>140</v>
      </c>
      <c r="N444" s="14">
        <f t="shared" si="226"/>
        <v>140</v>
      </c>
      <c r="O444" s="47">
        <f t="shared" si="227"/>
        <v>140</v>
      </c>
    </row>
    <row r="445" spans="1:15" ht="56.25" x14ac:dyDescent="0.2">
      <c r="A445" s="70" t="s">
        <v>245</v>
      </c>
      <c r="B445" s="11">
        <v>11</v>
      </c>
      <c r="C445" s="12">
        <v>2</v>
      </c>
      <c r="D445" s="11">
        <v>0</v>
      </c>
      <c r="E445" s="68">
        <v>78792</v>
      </c>
      <c r="F445" s="10"/>
      <c r="G445" s="14">
        <f>G446+G448</f>
        <v>6590.5218599999998</v>
      </c>
      <c r="H445" s="14">
        <f>H446+H448</f>
        <v>6648.32708</v>
      </c>
      <c r="I445" s="13">
        <f>I446+I448</f>
        <v>6881.8601600000002</v>
      </c>
      <c r="J445" s="14"/>
      <c r="K445" s="14"/>
      <c r="L445" s="13"/>
      <c r="M445" s="14">
        <f t="shared" si="225"/>
        <v>6590.5218599999998</v>
      </c>
      <c r="N445" s="14">
        <f t="shared" si="226"/>
        <v>6648.32708</v>
      </c>
      <c r="O445" s="47">
        <f t="shared" si="227"/>
        <v>6881.8601600000002</v>
      </c>
    </row>
    <row r="446" spans="1:15" ht="45" x14ac:dyDescent="0.2">
      <c r="A446" s="70" t="s">
        <v>6</v>
      </c>
      <c r="B446" s="11">
        <v>11</v>
      </c>
      <c r="C446" s="12">
        <v>2</v>
      </c>
      <c r="D446" s="11" t="s">
        <v>2</v>
      </c>
      <c r="E446" s="68">
        <v>78792</v>
      </c>
      <c r="F446" s="10">
        <v>100</v>
      </c>
      <c r="G446" s="14">
        <f>G447</f>
        <v>5960.5218599999998</v>
      </c>
      <c r="H446" s="14">
        <f>H447</f>
        <v>6018.32708</v>
      </c>
      <c r="I446" s="13">
        <f>I447</f>
        <v>6251.8601600000002</v>
      </c>
      <c r="J446" s="14"/>
      <c r="K446" s="14"/>
      <c r="L446" s="13"/>
      <c r="M446" s="14">
        <f t="shared" si="225"/>
        <v>5960.5218599999998</v>
      </c>
      <c r="N446" s="14">
        <f t="shared" si="226"/>
        <v>6018.32708</v>
      </c>
      <c r="O446" s="47">
        <f t="shared" si="227"/>
        <v>6251.8601600000002</v>
      </c>
    </row>
    <row r="447" spans="1:15" ht="22.5" x14ac:dyDescent="0.2">
      <c r="A447" s="70" t="s">
        <v>5</v>
      </c>
      <c r="B447" s="11">
        <v>11</v>
      </c>
      <c r="C447" s="12">
        <v>2</v>
      </c>
      <c r="D447" s="11" t="s">
        <v>2</v>
      </c>
      <c r="E447" s="68">
        <v>78792</v>
      </c>
      <c r="F447" s="10">
        <v>120</v>
      </c>
      <c r="G447" s="14">
        <v>5960.5218599999998</v>
      </c>
      <c r="H447" s="14">
        <v>6018.32708</v>
      </c>
      <c r="I447" s="13">
        <v>6251.8601600000002</v>
      </c>
      <c r="J447" s="14"/>
      <c r="K447" s="14"/>
      <c r="L447" s="13"/>
      <c r="M447" s="14">
        <f t="shared" si="225"/>
        <v>5960.5218599999998</v>
      </c>
      <c r="N447" s="14">
        <f t="shared" si="226"/>
        <v>6018.32708</v>
      </c>
      <c r="O447" s="47">
        <f t="shared" si="227"/>
        <v>6251.8601600000002</v>
      </c>
    </row>
    <row r="448" spans="1:15" ht="22.5" x14ac:dyDescent="0.2">
      <c r="A448" s="70" t="s">
        <v>14</v>
      </c>
      <c r="B448" s="11">
        <v>11</v>
      </c>
      <c r="C448" s="12">
        <v>2</v>
      </c>
      <c r="D448" s="11" t="s">
        <v>2</v>
      </c>
      <c r="E448" s="68">
        <v>78792</v>
      </c>
      <c r="F448" s="10">
        <v>200</v>
      </c>
      <c r="G448" s="14">
        <f>G449</f>
        <v>630</v>
      </c>
      <c r="H448" s="14">
        <f>H449</f>
        <v>630</v>
      </c>
      <c r="I448" s="13">
        <f>I449</f>
        <v>630</v>
      </c>
      <c r="J448" s="14"/>
      <c r="K448" s="14"/>
      <c r="L448" s="13"/>
      <c r="M448" s="14">
        <f t="shared" si="225"/>
        <v>630</v>
      </c>
      <c r="N448" s="14">
        <f t="shared" si="226"/>
        <v>630</v>
      </c>
      <c r="O448" s="47">
        <f t="shared" si="227"/>
        <v>630</v>
      </c>
    </row>
    <row r="449" spans="1:15" ht="22.5" x14ac:dyDescent="0.2">
      <c r="A449" s="70" t="s">
        <v>13</v>
      </c>
      <c r="B449" s="11">
        <v>11</v>
      </c>
      <c r="C449" s="12">
        <v>2</v>
      </c>
      <c r="D449" s="11" t="s">
        <v>2</v>
      </c>
      <c r="E449" s="68">
        <v>78792</v>
      </c>
      <c r="F449" s="10">
        <v>240</v>
      </c>
      <c r="G449" s="14">
        <v>630</v>
      </c>
      <c r="H449" s="14">
        <v>630</v>
      </c>
      <c r="I449" s="13">
        <v>630</v>
      </c>
      <c r="J449" s="14"/>
      <c r="K449" s="14"/>
      <c r="L449" s="13"/>
      <c r="M449" s="14">
        <f t="shared" si="225"/>
        <v>630</v>
      </c>
      <c r="N449" s="14">
        <f t="shared" si="226"/>
        <v>630</v>
      </c>
      <c r="O449" s="47">
        <f t="shared" si="227"/>
        <v>630</v>
      </c>
    </row>
    <row r="450" spans="1:15" ht="22.5" x14ac:dyDescent="0.2">
      <c r="A450" s="70" t="s">
        <v>15</v>
      </c>
      <c r="B450" s="11">
        <v>11</v>
      </c>
      <c r="C450" s="12">
        <v>2</v>
      </c>
      <c r="D450" s="11" t="s">
        <v>2</v>
      </c>
      <c r="E450" s="68" t="s">
        <v>11</v>
      </c>
      <c r="F450" s="10" t="s">
        <v>7</v>
      </c>
      <c r="G450" s="14">
        <f>G451+G453+G455</f>
        <v>23725.199999999997</v>
      </c>
      <c r="H450" s="14">
        <f t="shared" ref="H450:I450" si="259">H451+H453+H455</f>
        <v>21923.399999999998</v>
      </c>
      <c r="I450" s="13">
        <f t="shared" si="259"/>
        <v>22724.1</v>
      </c>
      <c r="J450" s="14"/>
      <c r="K450" s="14"/>
      <c r="L450" s="13"/>
      <c r="M450" s="14">
        <f t="shared" si="225"/>
        <v>23725.199999999997</v>
      </c>
      <c r="N450" s="14">
        <f t="shared" si="226"/>
        <v>21923.399999999998</v>
      </c>
      <c r="O450" s="47">
        <f t="shared" si="227"/>
        <v>22724.1</v>
      </c>
    </row>
    <row r="451" spans="1:15" ht="45" x14ac:dyDescent="0.2">
      <c r="A451" s="70" t="s">
        <v>6</v>
      </c>
      <c r="B451" s="11">
        <v>11</v>
      </c>
      <c r="C451" s="12">
        <v>2</v>
      </c>
      <c r="D451" s="11" t="s">
        <v>2</v>
      </c>
      <c r="E451" s="68" t="s">
        <v>11</v>
      </c>
      <c r="F451" s="10">
        <v>100</v>
      </c>
      <c r="G451" s="14">
        <f t="shared" ref="G451:I451" si="260">G452</f>
        <v>20732.099999999999</v>
      </c>
      <c r="H451" s="14">
        <f t="shared" si="260"/>
        <v>20930.3</v>
      </c>
      <c r="I451" s="13">
        <f t="shared" si="260"/>
        <v>21731</v>
      </c>
      <c r="J451" s="14"/>
      <c r="K451" s="14"/>
      <c r="L451" s="13"/>
      <c r="M451" s="14">
        <f t="shared" ref="M451:M514" si="261">G451+J451</f>
        <v>20732.099999999999</v>
      </c>
      <c r="N451" s="14">
        <f t="shared" ref="N451:N514" si="262">H451+K451</f>
        <v>20930.3</v>
      </c>
      <c r="O451" s="47">
        <f t="shared" ref="O451:O514" si="263">I451+L451</f>
        <v>21731</v>
      </c>
    </row>
    <row r="452" spans="1:15" ht="22.5" x14ac:dyDescent="0.2">
      <c r="A452" s="70" t="s">
        <v>5</v>
      </c>
      <c r="B452" s="11">
        <v>11</v>
      </c>
      <c r="C452" s="12">
        <v>2</v>
      </c>
      <c r="D452" s="11" t="s">
        <v>2</v>
      </c>
      <c r="E452" s="68" t="s">
        <v>11</v>
      </c>
      <c r="F452" s="10">
        <v>120</v>
      </c>
      <c r="G452" s="14">
        <v>20732.099999999999</v>
      </c>
      <c r="H452" s="14">
        <v>20930.3</v>
      </c>
      <c r="I452" s="13">
        <v>21731</v>
      </c>
      <c r="J452" s="14"/>
      <c r="K452" s="14"/>
      <c r="L452" s="13"/>
      <c r="M452" s="14">
        <f t="shared" si="261"/>
        <v>20732.099999999999</v>
      </c>
      <c r="N452" s="14">
        <f t="shared" si="262"/>
        <v>20930.3</v>
      </c>
      <c r="O452" s="47">
        <f t="shared" si="263"/>
        <v>21731</v>
      </c>
    </row>
    <row r="453" spans="1:15" ht="22.5" x14ac:dyDescent="0.2">
      <c r="A453" s="70" t="s">
        <v>14</v>
      </c>
      <c r="B453" s="11">
        <v>11</v>
      </c>
      <c r="C453" s="12">
        <v>2</v>
      </c>
      <c r="D453" s="11" t="s">
        <v>2</v>
      </c>
      <c r="E453" s="68" t="s">
        <v>11</v>
      </c>
      <c r="F453" s="10">
        <v>200</v>
      </c>
      <c r="G453" s="14">
        <f t="shared" ref="G453:I453" si="264">G454</f>
        <v>2984.1</v>
      </c>
      <c r="H453" s="14">
        <f t="shared" si="264"/>
        <v>984.1</v>
      </c>
      <c r="I453" s="13">
        <f t="shared" si="264"/>
        <v>984.1</v>
      </c>
      <c r="J453" s="14"/>
      <c r="K453" s="14"/>
      <c r="L453" s="13"/>
      <c r="M453" s="14">
        <f t="shared" si="261"/>
        <v>2984.1</v>
      </c>
      <c r="N453" s="14">
        <f t="shared" si="262"/>
        <v>984.1</v>
      </c>
      <c r="O453" s="47">
        <f t="shared" si="263"/>
        <v>984.1</v>
      </c>
    </row>
    <row r="454" spans="1:15" ht="22.5" x14ac:dyDescent="0.2">
      <c r="A454" s="70" t="s">
        <v>13</v>
      </c>
      <c r="B454" s="11">
        <v>11</v>
      </c>
      <c r="C454" s="12">
        <v>2</v>
      </c>
      <c r="D454" s="11" t="s">
        <v>2</v>
      </c>
      <c r="E454" s="68" t="s">
        <v>11</v>
      </c>
      <c r="F454" s="10">
        <v>240</v>
      </c>
      <c r="G454" s="14">
        <v>2984.1</v>
      </c>
      <c r="H454" s="14">
        <v>984.1</v>
      </c>
      <c r="I454" s="13">
        <v>984.1</v>
      </c>
      <c r="J454" s="14"/>
      <c r="K454" s="14"/>
      <c r="L454" s="13"/>
      <c r="M454" s="14">
        <f t="shared" si="261"/>
        <v>2984.1</v>
      </c>
      <c r="N454" s="14">
        <f t="shared" si="262"/>
        <v>984.1</v>
      </c>
      <c r="O454" s="47">
        <f t="shared" si="263"/>
        <v>984.1</v>
      </c>
    </row>
    <row r="455" spans="1:15" x14ac:dyDescent="0.2">
      <c r="A455" s="70" t="s">
        <v>71</v>
      </c>
      <c r="B455" s="11">
        <v>11</v>
      </c>
      <c r="C455" s="12">
        <v>2</v>
      </c>
      <c r="D455" s="11" t="s">
        <v>2</v>
      </c>
      <c r="E455" s="68" t="s">
        <v>11</v>
      </c>
      <c r="F455" s="10">
        <v>800</v>
      </c>
      <c r="G455" s="14">
        <f t="shared" ref="G455:I455" si="265">G456</f>
        <v>9</v>
      </c>
      <c r="H455" s="14">
        <f t="shared" si="265"/>
        <v>9</v>
      </c>
      <c r="I455" s="13">
        <f t="shared" si="265"/>
        <v>9</v>
      </c>
      <c r="J455" s="14"/>
      <c r="K455" s="14"/>
      <c r="L455" s="13"/>
      <c r="M455" s="14">
        <f t="shared" si="261"/>
        <v>9</v>
      </c>
      <c r="N455" s="14">
        <f t="shared" si="262"/>
        <v>9</v>
      </c>
      <c r="O455" s="47">
        <f t="shared" si="263"/>
        <v>9</v>
      </c>
    </row>
    <row r="456" spans="1:15" x14ac:dyDescent="0.2">
      <c r="A456" s="70" t="s">
        <v>70</v>
      </c>
      <c r="B456" s="11">
        <v>11</v>
      </c>
      <c r="C456" s="12">
        <v>2</v>
      </c>
      <c r="D456" s="11" t="s">
        <v>2</v>
      </c>
      <c r="E456" s="68" t="s">
        <v>11</v>
      </c>
      <c r="F456" s="10">
        <v>850</v>
      </c>
      <c r="G456" s="14">
        <v>9</v>
      </c>
      <c r="H456" s="14">
        <v>9</v>
      </c>
      <c r="I456" s="13">
        <v>9</v>
      </c>
      <c r="J456" s="14"/>
      <c r="K456" s="14"/>
      <c r="L456" s="13"/>
      <c r="M456" s="14">
        <f t="shared" si="261"/>
        <v>9</v>
      </c>
      <c r="N456" s="14">
        <f t="shared" si="262"/>
        <v>9</v>
      </c>
      <c r="O456" s="47">
        <f t="shared" si="263"/>
        <v>9</v>
      </c>
    </row>
    <row r="457" spans="1:15" ht="22.5" x14ac:dyDescent="0.2">
      <c r="A457" s="70" t="s">
        <v>84</v>
      </c>
      <c r="B457" s="11">
        <v>11</v>
      </c>
      <c r="C457" s="12">
        <v>2</v>
      </c>
      <c r="D457" s="11" t="s">
        <v>2</v>
      </c>
      <c r="E457" s="68" t="s">
        <v>83</v>
      </c>
      <c r="F457" s="10" t="s">
        <v>7</v>
      </c>
      <c r="G457" s="14">
        <f t="shared" ref="G457:I458" si="266">G458</f>
        <v>65</v>
      </c>
      <c r="H457" s="14">
        <f t="shared" si="266"/>
        <v>65</v>
      </c>
      <c r="I457" s="13">
        <f t="shared" si="266"/>
        <v>65</v>
      </c>
      <c r="J457" s="14"/>
      <c r="K457" s="14"/>
      <c r="L457" s="13"/>
      <c r="M457" s="14">
        <f t="shared" si="261"/>
        <v>65</v>
      </c>
      <c r="N457" s="14">
        <f t="shared" si="262"/>
        <v>65</v>
      </c>
      <c r="O457" s="47">
        <f t="shared" si="263"/>
        <v>65</v>
      </c>
    </row>
    <row r="458" spans="1:15" x14ac:dyDescent="0.2">
      <c r="A458" s="70" t="s">
        <v>71</v>
      </c>
      <c r="B458" s="11">
        <v>11</v>
      </c>
      <c r="C458" s="12">
        <v>2</v>
      </c>
      <c r="D458" s="11" t="s">
        <v>2</v>
      </c>
      <c r="E458" s="68" t="s">
        <v>83</v>
      </c>
      <c r="F458" s="10">
        <v>800</v>
      </c>
      <c r="G458" s="14">
        <f t="shared" si="266"/>
        <v>65</v>
      </c>
      <c r="H458" s="14">
        <f t="shared" si="266"/>
        <v>65</v>
      </c>
      <c r="I458" s="13">
        <f t="shared" si="266"/>
        <v>65</v>
      </c>
      <c r="J458" s="14"/>
      <c r="K458" s="14"/>
      <c r="L458" s="13"/>
      <c r="M458" s="14">
        <f t="shared" si="261"/>
        <v>65</v>
      </c>
      <c r="N458" s="14">
        <f t="shared" si="262"/>
        <v>65</v>
      </c>
      <c r="O458" s="47">
        <f t="shared" si="263"/>
        <v>65</v>
      </c>
    </row>
    <row r="459" spans="1:15" x14ac:dyDescent="0.2">
      <c r="A459" s="70" t="s">
        <v>70</v>
      </c>
      <c r="B459" s="11">
        <v>11</v>
      </c>
      <c r="C459" s="12">
        <v>2</v>
      </c>
      <c r="D459" s="11" t="s">
        <v>2</v>
      </c>
      <c r="E459" s="68" t="s">
        <v>83</v>
      </c>
      <c r="F459" s="10">
        <v>850</v>
      </c>
      <c r="G459" s="14">
        <v>65</v>
      </c>
      <c r="H459" s="14">
        <v>65</v>
      </c>
      <c r="I459" s="13">
        <v>65</v>
      </c>
      <c r="J459" s="14"/>
      <c r="K459" s="14"/>
      <c r="L459" s="13"/>
      <c r="M459" s="14">
        <f t="shared" si="261"/>
        <v>65</v>
      </c>
      <c r="N459" s="14">
        <f t="shared" si="262"/>
        <v>65</v>
      </c>
      <c r="O459" s="47">
        <f t="shared" si="263"/>
        <v>65</v>
      </c>
    </row>
    <row r="460" spans="1:15" x14ac:dyDescent="0.2">
      <c r="A460" s="70" t="s">
        <v>82</v>
      </c>
      <c r="B460" s="11">
        <v>11</v>
      </c>
      <c r="C460" s="12">
        <v>2</v>
      </c>
      <c r="D460" s="11" t="s">
        <v>2</v>
      </c>
      <c r="E460" s="68" t="s">
        <v>81</v>
      </c>
      <c r="F460" s="10" t="s">
        <v>7</v>
      </c>
      <c r="G460" s="14">
        <f t="shared" ref="G460:I460" si="267">G461</f>
        <v>40</v>
      </c>
      <c r="H460" s="14">
        <f t="shared" si="267"/>
        <v>40</v>
      </c>
      <c r="I460" s="13">
        <f t="shared" si="267"/>
        <v>40</v>
      </c>
      <c r="J460" s="14"/>
      <c r="K460" s="14"/>
      <c r="L460" s="13"/>
      <c r="M460" s="14">
        <f t="shared" si="261"/>
        <v>40</v>
      </c>
      <c r="N460" s="14">
        <f t="shared" si="262"/>
        <v>40</v>
      </c>
      <c r="O460" s="47">
        <f t="shared" si="263"/>
        <v>40</v>
      </c>
    </row>
    <row r="461" spans="1:15" ht="22.5" x14ac:dyDescent="0.2">
      <c r="A461" s="70" t="s">
        <v>14</v>
      </c>
      <c r="B461" s="11">
        <v>11</v>
      </c>
      <c r="C461" s="12">
        <v>2</v>
      </c>
      <c r="D461" s="11" t="s">
        <v>2</v>
      </c>
      <c r="E461" s="68" t="s">
        <v>81</v>
      </c>
      <c r="F461" s="10">
        <v>200</v>
      </c>
      <c r="G461" s="14">
        <f t="shared" ref="G461:I461" si="268">G462</f>
        <v>40</v>
      </c>
      <c r="H461" s="14">
        <f t="shared" si="268"/>
        <v>40</v>
      </c>
      <c r="I461" s="13">
        <f t="shared" si="268"/>
        <v>40</v>
      </c>
      <c r="J461" s="14"/>
      <c r="K461" s="14"/>
      <c r="L461" s="13"/>
      <c r="M461" s="14">
        <f t="shared" si="261"/>
        <v>40</v>
      </c>
      <c r="N461" s="14">
        <f t="shared" si="262"/>
        <v>40</v>
      </c>
      <c r="O461" s="47">
        <f t="shared" si="263"/>
        <v>40</v>
      </c>
    </row>
    <row r="462" spans="1:15" ht="22.5" x14ac:dyDescent="0.2">
      <c r="A462" s="70" t="s">
        <v>13</v>
      </c>
      <c r="B462" s="11">
        <v>11</v>
      </c>
      <c r="C462" s="12">
        <v>2</v>
      </c>
      <c r="D462" s="11" t="s">
        <v>2</v>
      </c>
      <c r="E462" s="68" t="s">
        <v>81</v>
      </c>
      <c r="F462" s="10">
        <v>240</v>
      </c>
      <c r="G462" s="14">
        <v>40</v>
      </c>
      <c r="H462" s="14">
        <v>40</v>
      </c>
      <c r="I462" s="13">
        <v>40</v>
      </c>
      <c r="J462" s="14"/>
      <c r="K462" s="14"/>
      <c r="L462" s="13"/>
      <c r="M462" s="14">
        <f t="shared" si="261"/>
        <v>40</v>
      </c>
      <c r="N462" s="14">
        <f t="shared" si="262"/>
        <v>40</v>
      </c>
      <c r="O462" s="47">
        <f t="shared" si="263"/>
        <v>40</v>
      </c>
    </row>
    <row r="463" spans="1:15" ht="22.5" x14ac:dyDescent="0.2">
      <c r="A463" s="45" t="s">
        <v>299</v>
      </c>
      <c r="B463" s="19">
        <v>11</v>
      </c>
      <c r="C463" s="20">
        <v>3</v>
      </c>
      <c r="D463" s="19">
        <v>0</v>
      </c>
      <c r="E463" s="21">
        <v>0</v>
      </c>
      <c r="F463" s="6"/>
      <c r="G463" s="27">
        <f>G464+G469</f>
        <v>647.23476000000005</v>
      </c>
      <c r="H463" s="27">
        <f t="shared" ref="H463" si="269">H464+H469</f>
        <v>78.010239999999996</v>
      </c>
      <c r="I463" s="24">
        <f>I464+I469</f>
        <v>78.010239999999996</v>
      </c>
      <c r="J463" s="27">
        <f>J469</f>
        <v>296.25011999999998</v>
      </c>
      <c r="K463" s="27"/>
      <c r="L463" s="24"/>
      <c r="M463" s="27">
        <f t="shared" si="261"/>
        <v>943.48487999999998</v>
      </c>
      <c r="N463" s="27">
        <f t="shared" si="262"/>
        <v>78.010239999999996</v>
      </c>
      <c r="O463" s="46">
        <f t="shared" si="263"/>
        <v>78.010239999999996</v>
      </c>
    </row>
    <row r="464" spans="1:15" ht="22.5" x14ac:dyDescent="0.2">
      <c r="A464" s="70" t="s">
        <v>255</v>
      </c>
      <c r="B464" s="11">
        <v>11</v>
      </c>
      <c r="C464" s="12">
        <v>3</v>
      </c>
      <c r="D464" s="11">
        <v>0</v>
      </c>
      <c r="E464" s="68">
        <v>80550</v>
      </c>
      <c r="F464" s="10"/>
      <c r="G464" s="14">
        <f>G465+G467</f>
        <v>72</v>
      </c>
      <c r="H464" s="14">
        <f t="shared" ref="H464:I464" si="270">H465+H467</f>
        <v>72</v>
      </c>
      <c r="I464" s="13">
        <f t="shared" si="270"/>
        <v>72</v>
      </c>
      <c r="J464" s="14"/>
      <c r="K464" s="14"/>
      <c r="L464" s="13"/>
      <c r="M464" s="14">
        <f t="shared" si="261"/>
        <v>72</v>
      </c>
      <c r="N464" s="14">
        <f t="shared" si="262"/>
        <v>72</v>
      </c>
      <c r="O464" s="14">
        <f t="shared" si="263"/>
        <v>72</v>
      </c>
    </row>
    <row r="465" spans="1:15" ht="45" x14ac:dyDescent="0.2">
      <c r="A465" s="70" t="s">
        <v>6</v>
      </c>
      <c r="B465" s="11">
        <v>11</v>
      </c>
      <c r="C465" s="12">
        <v>3</v>
      </c>
      <c r="D465" s="11">
        <v>0</v>
      </c>
      <c r="E465" s="68">
        <v>80550</v>
      </c>
      <c r="F465" s="10">
        <v>100</v>
      </c>
      <c r="G465" s="14">
        <f>G466</f>
        <v>20</v>
      </c>
      <c r="H465" s="14">
        <f t="shared" ref="H465:I465" si="271">H466</f>
        <v>20</v>
      </c>
      <c r="I465" s="13">
        <f t="shared" si="271"/>
        <v>20</v>
      </c>
      <c r="J465" s="14"/>
      <c r="K465" s="14"/>
      <c r="L465" s="13"/>
      <c r="M465" s="14">
        <f t="shared" si="261"/>
        <v>20</v>
      </c>
      <c r="N465" s="14">
        <f t="shared" si="262"/>
        <v>20</v>
      </c>
      <c r="O465" s="47">
        <f t="shared" si="263"/>
        <v>20</v>
      </c>
    </row>
    <row r="466" spans="1:15" ht="22.5" x14ac:dyDescent="0.2">
      <c r="A466" s="70" t="s">
        <v>5</v>
      </c>
      <c r="B466" s="11">
        <v>11</v>
      </c>
      <c r="C466" s="12">
        <v>3</v>
      </c>
      <c r="D466" s="11">
        <v>0</v>
      </c>
      <c r="E466" s="68">
        <v>80550</v>
      </c>
      <c r="F466" s="10">
        <v>120</v>
      </c>
      <c r="G466" s="14">
        <v>20</v>
      </c>
      <c r="H466" s="14">
        <v>20</v>
      </c>
      <c r="I466" s="13">
        <v>20</v>
      </c>
      <c r="J466" s="14"/>
      <c r="K466" s="14"/>
      <c r="L466" s="13"/>
      <c r="M466" s="14">
        <f t="shared" si="261"/>
        <v>20</v>
      </c>
      <c r="N466" s="14">
        <f t="shared" si="262"/>
        <v>20</v>
      </c>
      <c r="O466" s="47">
        <f t="shared" si="263"/>
        <v>20</v>
      </c>
    </row>
    <row r="467" spans="1:15" ht="22.5" x14ac:dyDescent="0.2">
      <c r="A467" s="70" t="s">
        <v>14</v>
      </c>
      <c r="B467" s="11">
        <v>11</v>
      </c>
      <c r="C467" s="12">
        <v>3</v>
      </c>
      <c r="D467" s="11">
        <v>0</v>
      </c>
      <c r="E467" s="68">
        <v>80550</v>
      </c>
      <c r="F467" s="10">
        <v>200</v>
      </c>
      <c r="G467" s="14">
        <f>G468</f>
        <v>52</v>
      </c>
      <c r="H467" s="14">
        <f t="shared" ref="H467:I467" si="272">H468</f>
        <v>52</v>
      </c>
      <c r="I467" s="13">
        <f t="shared" si="272"/>
        <v>52</v>
      </c>
      <c r="J467" s="14"/>
      <c r="K467" s="14"/>
      <c r="L467" s="13"/>
      <c r="M467" s="14">
        <f t="shared" si="261"/>
        <v>52</v>
      </c>
      <c r="N467" s="14">
        <f t="shared" si="262"/>
        <v>52</v>
      </c>
      <c r="O467" s="14">
        <f t="shared" si="263"/>
        <v>52</v>
      </c>
    </row>
    <row r="468" spans="1:15" ht="22.5" x14ac:dyDescent="0.2">
      <c r="A468" s="70" t="s">
        <v>13</v>
      </c>
      <c r="B468" s="11">
        <v>11</v>
      </c>
      <c r="C468" s="12">
        <v>3</v>
      </c>
      <c r="D468" s="11">
        <v>0</v>
      </c>
      <c r="E468" s="68">
        <v>80550</v>
      </c>
      <c r="F468" s="10">
        <v>240</v>
      </c>
      <c r="G468" s="14">
        <v>52</v>
      </c>
      <c r="H468" s="14">
        <v>52</v>
      </c>
      <c r="I468" s="13">
        <v>52</v>
      </c>
      <c r="J468" s="14"/>
      <c r="K468" s="14"/>
      <c r="L468" s="13"/>
      <c r="M468" s="14">
        <f t="shared" si="261"/>
        <v>52</v>
      </c>
      <c r="N468" s="14">
        <f t="shared" si="262"/>
        <v>52</v>
      </c>
      <c r="O468" s="47">
        <f t="shared" si="263"/>
        <v>52</v>
      </c>
    </row>
    <row r="469" spans="1:15" ht="22.5" x14ac:dyDescent="0.2">
      <c r="A469" s="70" t="s">
        <v>235</v>
      </c>
      <c r="B469" s="11">
        <v>11</v>
      </c>
      <c r="C469" s="12">
        <v>3</v>
      </c>
      <c r="D469" s="11" t="s">
        <v>2</v>
      </c>
      <c r="E469" s="68" t="s">
        <v>78</v>
      </c>
      <c r="F469" s="10" t="s">
        <v>7</v>
      </c>
      <c r="G469" s="14">
        <f>G470</f>
        <v>575.23476000000005</v>
      </c>
      <c r="H469" s="14">
        <f t="shared" ref="H469:I469" si="273">H470</f>
        <v>6.0102399999999996</v>
      </c>
      <c r="I469" s="13">
        <f t="shared" si="273"/>
        <v>6.0102399999999996</v>
      </c>
      <c r="J469" s="14">
        <f>J470</f>
        <v>296.25011999999998</v>
      </c>
      <c r="K469" s="14"/>
      <c r="L469" s="13"/>
      <c r="M469" s="14">
        <f t="shared" si="261"/>
        <v>871.48487999999998</v>
      </c>
      <c r="N469" s="14">
        <f t="shared" si="262"/>
        <v>6.0102399999999996</v>
      </c>
      <c r="O469" s="47">
        <f t="shared" si="263"/>
        <v>6.0102399999999996</v>
      </c>
    </row>
    <row r="470" spans="1:15" ht="22.5" x14ac:dyDescent="0.2">
      <c r="A470" s="70" t="s">
        <v>14</v>
      </c>
      <c r="B470" s="11">
        <v>11</v>
      </c>
      <c r="C470" s="12">
        <v>3</v>
      </c>
      <c r="D470" s="11" t="s">
        <v>2</v>
      </c>
      <c r="E470" s="68" t="s">
        <v>78</v>
      </c>
      <c r="F470" s="10">
        <v>200</v>
      </c>
      <c r="G470" s="14">
        <f t="shared" ref="G470:I470" si="274">G471</f>
        <v>575.23476000000005</v>
      </c>
      <c r="H470" s="14">
        <f t="shared" si="274"/>
        <v>6.0102399999999996</v>
      </c>
      <c r="I470" s="13">
        <f t="shared" si="274"/>
        <v>6.0102399999999996</v>
      </c>
      <c r="J470" s="14">
        <f>J471</f>
        <v>296.25011999999998</v>
      </c>
      <c r="K470" s="14"/>
      <c r="L470" s="13"/>
      <c r="M470" s="14">
        <f t="shared" si="261"/>
        <v>871.48487999999998</v>
      </c>
      <c r="N470" s="14">
        <f t="shared" si="262"/>
        <v>6.0102399999999996</v>
      </c>
      <c r="O470" s="47">
        <f t="shared" si="263"/>
        <v>6.0102399999999996</v>
      </c>
    </row>
    <row r="471" spans="1:15" ht="22.5" x14ac:dyDescent="0.2">
      <c r="A471" s="70" t="s">
        <v>13</v>
      </c>
      <c r="B471" s="11">
        <v>11</v>
      </c>
      <c r="C471" s="12">
        <v>3</v>
      </c>
      <c r="D471" s="11" t="s">
        <v>2</v>
      </c>
      <c r="E471" s="68" t="s">
        <v>78</v>
      </c>
      <c r="F471" s="10">
        <v>240</v>
      </c>
      <c r="G471" s="14">
        <v>575.23476000000005</v>
      </c>
      <c r="H471" s="14">
        <v>6.0102399999999996</v>
      </c>
      <c r="I471" s="13">
        <v>6.0102399999999996</v>
      </c>
      <c r="J471" s="14">
        <v>296.25011999999998</v>
      </c>
      <c r="K471" s="14"/>
      <c r="L471" s="13"/>
      <c r="M471" s="14">
        <f t="shared" si="261"/>
        <v>871.48487999999998</v>
      </c>
      <c r="N471" s="14">
        <f t="shared" si="262"/>
        <v>6.0102399999999996</v>
      </c>
      <c r="O471" s="47">
        <f t="shared" si="263"/>
        <v>6.0102399999999996</v>
      </c>
    </row>
    <row r="472" spans="1:15" ht="22.5" x14ac:dyDescent="0.2">
      <c r="A472" s="45" t="s">
        <v>279</v>
      </c>
      <c r="B472" s="19">
        <v>11</v>
      </c>
      <c r="C472" s="20">
        <v>4</v>
      </c>
      <c r="D472" s="19">
        <v>0</v>
      </c>
      <c r="E472" s="21">
        <v>0</v>
      </c>
      <c r="F472" s="6"/>
      <c r="G472" s="27">
        <f>G473</f>
        <v>100</v>
      </c>
      <c r="H472" s="27">
        <f t="shared" ref="H472:I472" si="275">H473</f>
        <v>100</v>
      </c>
      <c r="I472" s="24">
        <f t="shared" si="275"/>
        <v>100</v>
      </c>
      <c r="J472" s="27"/>
      <c r="K472" s="27"/>
      <c r="L472" s="24"/>
      <c r="M472" s="27">
        <f t="shared" si="261"/>
        <v>100</v>
      </c>
      <c r="N472" s="27">
        <f t="shared" si="262"/>
        <v>100</v>
      </c>
      <c r="O472" s="46">
        <f t="shared" si="263"/>
        <v>100</v>
      </c>
    </row>
    <row r="473" spans="1:15" ht="22.5" x14ac:dyDescent="0.2">
      <c r="A473" s="70" t="s">
        <v>236</v>
      </c>
      <c r="B473" s="11">
        <v>11</v>
      </c>
      <c r="C473" s="12">
        <v>4</v>
      </c>
      <c r="D473" s="11" t="s">
        <v>2</v>
      </c>
      <c r="E473" s="68">
        <v>78410</v>
      </c>
      <c r="F473" s="10" t="s">
        <v>7</v>
      </c>
      <c r="G473" s="14">
        <f t="shared" ref="G473:I474" si="276">G474</f>
        <v>100</v>
      </c>
      <c r="H473" s="14">
        <f t="shared" si="276"/>
        <v>100</v>
      </c>
      <c r="I473" s="13">
        <f t="shared" si="276"/>
        <v>100</v>
      </c>
      <c r="J473" s="14"/>
      <c r="K473" s="14"/>
      <c r="L473" s="13"/>
      <c r="M473" s="14">
        <f t="shared" si="261"/>
        <v>100</v>
      </c>
      <c r="N473" s="14">
        <f t="shared" si="262"/>
        <v>100</v>
      </c>
      <c r="O473" s="47">
        <f t="shared" si="263"/>
        <v>100</v>
      </c>
    </row>
    <row r="474" spans="1:15" ht="22.5" x14ac:dyDescent="0.2">
      <c r="A474" s="70" t="s">
        <v>77</v>
      </c>
      <c r="B474" s="11">
        <v>11</v>
      </c>
      <c r="C474" s="12">
        <v>4</v>
      </c>
      <c r="D474" s="11" t="s">
        <v>2</v>
      </c>
      <c r="E474" s="68">
        <v>78410</v>
      </c>
      <c r="F474" s="10">
        <v>600</v>
      </c>
      <c r="G474" s="14">
        <f t="shared" si="276"/>
        <v>100</v>
      </c>
      <c r="H474" s="14">
        <f t="shared" si="276"/>
        <v>100</v>
      </c>
      <c r="I474" s="13">
        <f t="shared" si="276"/>
        <v>100</v>
      </c>
      <c r="J474" s="14"/>
      <c r="K474" s="14"/>
      <c r="L474" s="13"/>
      <c r="M474" s="14">
        <f t="shared" si="261"/>
        <v>100</v>
      </c>
      <c r="N474" s="14">
        <f t="shared" si="262"/>
        <v>100</v>
      </c>
      <c r="O474" s="47">
        <f t="shared" si="263"/>
        <v>100</v>
      </c>
    </row>
    <row r="475" spans="1:15" ht="56.25" x14ac:dyDescent="0.2">
      <c r="A475" s="70" t="s">
        <v>363</v>
      </c>
      <c r="B475" s="11">
        <v>11</v>
      </c>
      <c r="C475" s="12">
        <v>4</v>
      </c>
      <c r="D475" s="11" t="s">
        <v>2</v>
      </c>
      <c r="E475" s="68">
        <v>78410</v>
      </c>
      <c r="F475" s="10">
        <v>630</v>
      </c>
      <c r="G475" s="14">
        <v>100</v>
      </c>
      <c r="H475" s="14">
        <v>100</v>
      </c>
      <c r="I475" s="13">
        <v>100</v>
      </c>
      <c r="J475" s="14"/>
      <c r="K475" s="14"/>
      <c r="L475" s="13"/>
      <c r="M475" s="14">
        <f t="shared" si="261"/>
        <v>100</v>
      </c>
      <c r="N475" s="14">
        <f t="shared" si="262"/>
        <v>100</v>
      </c>
      <c r="O475" s="47">
        <f t="shared" si="263"/>
        <v>100</v>
      </c>
    </row>
    <row r="476" spans="1:15" x14ac:dyDescent="0.2">
      <c r="A476" s="45" t="s">
        <v>300</v>
      </c>
      <c r="B476" s="19">
        <v>11</v>
      </c>
      <c r="C476" s="20">
        <v>5</v>
      </c>
      <c r="D476" s="19">
        <v>0</v>
      </c>
      <c r="E476" s="21">
        <v>0</v>
      </c>
      <c r="F476" s="6"/>
      <c r="G476" s="27">
        <f>G477+G482</f>
        <v>855.48021000000006</v>
      </c>
      <c r="H476" s="27">
        <f t="shared" ref="H476:I476" si="277">H477+H482</f>
        <v>861.90300999999999</v>
      </c>
      <c r="I476" s="24">
        <f t="shared" si="277"/>
        <v>887.85113000000001</v>
      </c>
      <c r="J476" s="27"/>
      <c r="K476" s="27"/>
      <c r="L476" s="24"/>
      <c r="M476" s="27">
        <f t="shared" si="261"/>
        <v>855.48021000000006</v>
      </c>
      <c r="N476" s="27">
        <f t="shared" si="262"/>
        <v>861.90300999999999</v>
      </c>
      <c r="O476" s="46">
        <f t="shared" si="263"/>
        <v>887.85113000000001</v>
      </c>
    </row>
    <row r="477" spans="1:15" ht="22.5" x14ac:dyDescent="0.2">
      <c r="A477" s="1" t="s">
        <v>91</v>
      </c>
      <c r="B477" s="11">
        <v>11</v>
      </c>
      <c r="C477" s="12">
        <v>5</v>
      </c>
      <c r="D477" s="11" t="s">
        <v>2</v>
      </c>
      <c r="E477" s="68" t="s">
        <v>90</v>
      </c>
      <c r="F477" s="10" t="s">
        <v>7</v>
      </c>
      <c r="G477" s="13">
        <f>G478+G480</f>
        <v>732.28021000000001</v>
      </c>
      <c r="H477" s="13">
        <f t="shared" ref="H477:I477" si="278">H478+H480</f>
        <v>738.70300999999995</v>
      </c>
      <c r="I477" s="13">
        <f t="shared" si="278"/>
        <v>764.65112999999997</v>
      </c>
      <c r="J477" s="13"/>
      <c r="K477" s="13"/>
      <c r="L477" s="13"/>
      <c r="M477" s="13">
        <f t="shared" si="261"/>
        <v>732.28021000000001</v>
      </c>
      <c r="N477" s="13">
        <f t="shared" si="262"/>
        <v>738.70300999999995</v>
      </c>
      <c r="O477" s="47">
        <f t="shared" si="263"/>
        <v>764.65112999999997</v>
      </c>
    </row>
    <row r="478" spans="1:15" ht="45" x14ac:dyDescent="0.2">
      <c r="A478" s="1" t="s">
        <v>6</v>
      </c>
      <c r="B478" s="11">
        <v>11</v>
      </c>
      <c r="C478" s="12">
        <v>5</v>
      </c>
      <c r="D478" s="11" t="s">
        <v>2</v>
      </c>
      <c r="E478" s="68" t="s">
        <v>90</v>
      </c>
      <c r="F478" s="10">
        <v>100</v>
      </c>
      <c r="G478" s="13">
        <f>G479</f>
        <v>662.28021000000001</v>
      </c>
      <c r="H478" s="13">
        <f t="shared" ref="H478:I478" si="279">H479</f>
        <v>668.70300999999995</v>
      </c>
      <c r="I478" s="13">
        <f t="shared" si="279"/>
        <v>694.65112999999997</v>
      </c>
      <c r="J478" s="13"/>
      <c r="K478" s="13"/>
      <c r="L478" s="13"/>
      <c r="M478" s="13">
        <f t="shared" si="261"/>
        <v>662.28021000000001</v>
      </c>
      <c r="N478" s="13">
        <f t="shared" si="262"/>
        <v>668.70300999999995</v>
      </c>
      <c r="O478" s="47">
        <f t="shared" si="263"/>
        <v>694.65112999999997</v>
      </c>
    </row>
    <row r="479" spans="1:15" ht="22.5" x14ac:dyDescent="0.2">
      <c r="A479" s="1" t="s">
        <v>5</v>
      </c>
      <c r="B479" s="11">
        <v>11</v>
      </c>
      <c r="C479" s="12">
        <v>5</v>
      </c>
      <c r="D479" s="11" t="s">
        <v>2</v>
      </c>
      <c r="E479" s="68" t="s">
        <v>90</v>
      </c>
      <c r="F479" s="10">
        <v>120</v>
      </c>
      <c r="G479" s="13">
        <v>662.28021000000001</v>
      </c>
      <c r="H479" s="13">
        <v>668.70300999999995</v>
      </c>
      <c r="I479" s="13">
        <v>694.65112999999997</v>
      </c>
      <c r="J479" s="13"/>
      <c r="K479" s="13"/>
      <c r="L479" s="13"/>
      <c r="M479" s="13">
        <f t="shared" si="261"/>
        <v>662.28021000000001</v>
      </c>
      <c r="N479" s="13">
        <f t="shared" si="262"/>
        <v>668.70300999999995</v>
      </c>
      <c r="O479" s="47">
        <f t="shared" si="263"/>
        <v>694.65112999999997</v>
      </c>
    </row>
    <row r="480" spans="1:15" ht="22.5" x14ac:dyDescent="0.2">
      <c r="A480" s="1" t="s">
        <v>14</v>
      </c>
      <c r="B480" s="11">
        <v>11</v>
      </c>
      <c r="C480" s="12">
        <v>5</v>
      </c>
      <c r="D480" s="11" t="s">
        <v>2</v>
      </c>
      <c r="E480" s="68" t="s">
        <v>90</v>
      </c>
      <c r="F480" s="10">
        <v>200</v>
      </c>
      <c r="G480" s="13">
        <v>70</v>
      </c>
      <c r="H480" s="13">
        <v>70</v>
      </c>
      <c r="I480" s="13">
        <v>70</v>
      </c>
      <c r="J480" s="13"/>
      <c r="K480" s="13"/>
      <c r="L480" s="13"/>
      <c r="M480" s="13">
        <f t="shared" si="261"/>
        <v>70</v>
      </c>
      <c r="N480" s="13">
        <f t="shared" si="262"/>
        <v>70</v>
      </c>
      <c r="O480" s="47">
        <f t="shared" si="263"/>
        <v>70</v>
      </c>
    </row>
    <row r="481" spans="1:15" ht="22.5" x14ac:dyDescent="0.2">
      <c r="A481" s="1" t="s">
        <v>13</v>
      </c>
      <c r="B481" s="11">
        <v>11</v>
      </c>
      <c r="C481" s="12">
        <v>5</v>
      </c>
      <c r="D481" s="11" t="s">
        <v>2</v>
      </c>
      <c r="E481" s="68" t="s">
        <v>90</v>
      </c>
      <c r="F481" s="10">
        <v>240</v>
      </c>
      <c r="G481" s="13">
        <v>70</v>
      </c>
      <c r="H481" s="13">
        <v>70</v>
      </c>
      <c r="I481" s="13">
        <v>70</v>
      </c>
      <c r="J481" s="13"/>
      <c r="K481" s="13"/>
      <c r="L481" s="13"/>
      <c r="M481" s="13">
        <f t="shared" si="261"/>
        <v>70</v>
      </c>
      <c r="N481" s="13">
        <f t="shared" si="262"/>
        <v>70</v>
      </c>
      <c r="O481" s="47">
        <f t="shared" si="263"/>
        <v>70</v>
      </c>
    </row>
    <row r="482" spans="1:15" x14ac:dyDescent="0.2">
      <c r="A482" s="70" t="s">
        <v>256</v>
      </c>
      <c r="B482" s="11">
        <v>11</v>
      </c>
      <c r="C482" s="12">
        <v>5</v>
      </c>
      <c r="D482" s="11" t="s">
        <v>2</v>
      </c>
      <c r="E482" s="68" t="s">
        <v>89</v>
      </c>
      <c r="F482" s="10" t="s">
        <v>7</v>
      </c>
      <c r="G482" s="14">
        <f t="shared" ref="G482:I482" si="280">G483</f>
        <v>123.2</v>
      </c>
      <c r="H482" s="14">
        <f t="shared" si="280"/>
        <v>123.2</v>
      </c>
      <c r="I482" s="13">
        <f t="shared" si="280"/>
        <v>123.2</v>
      </c>
      <c r="J482" s="14"/>
      <c r="K482" s="14"/>
      <c r="L482" s="13"/>
      <c r="M482" s="14">
        <f t="shared" si="261"/>
        <v>123.2</v>
      </c>
      <c r="N482" s="14">
        <f t="shared" si="262"/>
        <v>123.2</v>
      </c>
      <c r="O482" s="47">
        <f t="shared" si="263"/>
        <v>123.2</v>
      </c>
    </row>
    <row r="483" spans="1:15" ht="22.5" x14ac:dyDescent="0.2">
      <c r="A483" s="70" t="s">
        <v>14</v>
      </c>
      <c r="B483" s="11">
        <v>11</v>
      </c>
      <c r="C483" s="12">
        <v>5</v>
      </c>
      <c r="D483" s="11" t="s">
        <v>2</v>
      </c>
      <c r="E483" s="68" t="s">
        <v>89</v>
      </c>
      <c r="F483" s="10">
        <v>200</v>
      </c>
      <c r="G483" s="14">
        <f t="shared" ref="G483:I483" si="281">G484</f>
        <v>123.2</v>
      </c>
      <c r="H483" s="14">
        <f t="shared" si="281"/>
        <v>123.2</v>
      </c>
      <c r="I483" s="13">
        <f t="shared" si="281"/>
        <v>123.2</v>
      </c>
      <c r="J483" s="14"/>
      <c r="K483" s="14"/>
      <c r="L483" s="13"/>
      <c r="M483" s="14">
        <f t="shared" si="261"/>
        <v>123.2</v>
      </c>
      <c r="N483" s="14">
        <f t="shared" si="262"/>
        <v>123.2</v>
      </c>
      <c r="O483" s="47">
        <f t="shared" si="263"/>
        <v>123.2</v>
      </c>
    </row>
    <row r="484" spans="1:15" ht="22.5" x14ac:dyDescent="0.2">
      <c r="A484" s="70" t="s">
        <v>13</v>
      </c>
      <c r="B484" s="11">
        <v>11</v>
      </c>
      <c r="C484" s="12">
        <v>5</v>
      </c>
      <c r="D484" s="11" t="s">
        <v>2</v>
      </c>
      <c r="E484" s="68" t="s">
        <v>89</v>
      </c>
      <c r="F484" s="10">
        <v>240</v>
      </c>
      <c r="G484" s="14">
        <v>123.2</v>
      </c>
      <c r="H484" s="14">
        <v>123.2</v>
      </c>
      <c r="I484" s="13">
        <v>123.2</v>
      </c>
      <c r="J484" s="14"/>
      <c r="K484" s="14"/>
      <c r="L484" s="13"/>
      <c r="M484" s="14">
        <f t="shared" si="261"/>
        <v>123.2</v>
      </c>
      <c r="N484" s="14">
        <f t="shared" si="262"/>
        <v>123.2</v>
      </c>
      <c r="O484" s="47">
        <f t="shared" si="263"/>
        <v>123.2</v>
      </c>
    </row>
    <row r="485" spans="1:15" ht="56.25" x14ac:dyDescent="0.2">
      <c r="A485" s="45" t="s">
        <v>266</v>
      </c>
      <c r="B485" s="19">
        <v>12</v>
      </c>
      <c r="C485" s="20" t="s">
        <v>3</v>
      </c>
      <c r="D485" s="19" t="s">
        <v>2</v>
      </c>
      <c r="E485" s="21" t="s">
        <v>9</v>
      </c>
      <c r="F485" s="6" t="s">
        <v>7</v>
      </c>
      <c r="G485" s="27">
        <f>G486+G489+G492+G495+G503+G506+G509+G500</f>
        <v>51353.018100000001</v>
      </c>
      <c r="H485" s="27">
        <f t="shared" ref="H485:I485" si="282">H486+H489+H492+H495+H503+H506+H509+H500</f>
        <v>29416.308939999999</v>
      </c>
      <c r="I485" s="24">
        <f t="shared" si="282"/>
        <v>30963.638239999997</v>
      </c>
      <c r="J485" s="27">
        <f>J506</f>
        <v>788.50540999999998</v>
      </c>
      <c r="K485" s="27"/>
      <c r="L485" s="24"/>
      <c r="M485" s="27">
        <f t="shared" si="261"/>
        <v>52141.523509999999</v>
      </c>
      <c r="N485" s="27">
        <f t="shared" si="262"/>
        <v>29416.308939999999</v>
      </c>
      <c r="O485" s="27">
        <f t="shared" si="263"/>
        <v>30963.638239999997</v>
      </c>
    </row>
    <row r="486" spans="1:15" ht="22.5" x14ac:dyDescent="0.2">
      <c r="A486" s="70" t="s">
        <v>136</v>
      </c>
      <c r="B486" s="11">
        <v>12</v>
      </c>
      <c r="C486" s="12" t="s">
        <v>3</v>
      </c>
      <c r="D486" s="11" t="s">
        <v>2</v>
      </c>
      <c r="E486" s="68" t="s">
        <v>134</v>
      </c>
      <c r="F486" s="10" t="s">
        <v>7</v>
      </c>
      <c r="G486" s="14">
        <f t="shared" ref="G486:I486" si="283">G487</f>
        <v>3408.0623000000001</v>
      </c>
      <c r="H486" s="14">
        <f t="shared" si="283"/>
        <v>3443.5843</v>
      </c>
      <c r="I486" s="13">
        <f t="shared" si="283"/>
        <v>3581.0136000000002</v>
      </c>
      <c r="J486" s="14"/>
      <c r="K486" s="14"/>
      <c r="L486" s="13"/>
      <c r="M486" s="14">
        <f t="shared" si="261"/>
        <v>3408.0623000000001</v>
      </c>
      <c r="N486" s="14">
        <f t="shared" si="262"/>
        <v>3443.5843</v>
      </c>
      <c r="O486" s="47">
        <f t="shared" si="263"/>
        <v>3581.0136000000002</v>
      </c>
    </row>
    <row r="487" spans="1:15" x14ac:dyDescent="0.2">
      <c r="A487" s="70" t="s">
        <v>29</v>
      </c>
      <c r="B487" s="11">
        <v>12</v>
      </c>
      <c r="C487" s="12" t="s">
        <v>3</v>
      </c>
      <c r="D487" s="11" t="s">
        <v>2</v>
      </c>
      <c r="E487" s="68" t="s">
        <v>134</v>
      </c>
      <c r="F487" s="10">
        <v>500</v>
      </c>
      <c r="G487" s="14">
        <f t="shared" ref="G487:I487" si="284">G488</f>
        <v>3408.0623000000001</v>
      </c>
      <c r="H487" s="14">
        <f t="shared" si="284"/>
        <v>3443.5843</v>
      </c>
      <c r="I487" s="13">
        <f t="shared" si="284"/>
        <v>3581.0136000000002</v>
      </c>
      <c r="J487" s="14"/>
      <c r="K487" s="14"/>
      <c r="L487" s="13"/>
      <c r="M487" s="14">
        <f t="shared" si="261"/>
        <v>3408.0623000000001</v>
      </c>
      <c r="N487" s="14">
        <f t="shared" si="262"/>
        <v>3443.5843</v>
      </c>
      <c r="O487" s="47">
        <f t="shared" si="263"/>
        <v>3581.0136000000002</v>
      </c>
    </row>
    <row r="488" spans="1:15" x14ac:dyDescent="0.2">
      <c r="A488" s="70" t="s">
        <v>135</v>
      </c>
      <c r="B488" s="11">
        <v>12</v>
      </c>
      <c r="C488" s="12" t="s">
        <v>3</v>
      </c>
      <c r="D488" s="11" t="s">
        <v>2</v>
      </c>
      <c r="E488" s="68" t="s">
        <v>134</v>
      </c>
      <c r="F488" s="10">
        <v>530</v>
      </c>
      <c r="G488" s="13">
        <v>3408.0623000000001</v>
      </c>
      <c r="H488" s="13">
        <v>3443.5843</v>
      </c>
      <c r="I488" s="13">
        <v>3581.0136000000002</v>
      </c>
      <c r="J488" s="13"/>
      <c r="K488" s="13"/>
      <c r="L488" s="13"/>
      <c r="M488" s="13">
        <f t="shared" si="261"/>
        <v>3408.0623000000001</v>
      </c>
      <c r="N488" s="13">
        <f t="shared" si="262"/>
        <v>3443.5843</v>
      </c>
      <c r="O488" s="47">
        <f t="shared" si="263"/>
        <v>3581.0136000000002</v>
      </c>
    </row>
    <row r="489" spans="1:15" x14ac:dyDescent="0.2">
      <c r="A489" s="70" t="s">
        <v>129</v>
      </c>
      <c r="B489" s="11">
        <v>12</v>
      </c>
      <c r="C489" s="12" t="s">
        <v>3</v>
      </c>
      <c r="D489" s="11" t="s">
        <v>2</v>
      </c>
      <c r="E489" s="68" t="s">
        <v>128</v>
      </c>
      <c r="F489" s="10" t="s">
        <v>7</v>
      </c>
      <c r="G489" s="14">
        <f t="shared" ref="G489:I489" si="285">G490</f>
        <v>5033.6558000000005</v>
      </c>
      <c r="H489" s="14">
        <f t="shared" si="285"/>
        <v>4026.9246400000002</v>
      </c>
      <c r="I489" s="13">
        <f t="shared" si="285"/>
        <v>4026.9246400000002</v>
      </c>
      <c r="J489" s="14"/>
      <c r="K489" s="14"/>
      <c r="L489" s="13"/>
      <c r="M489" s="14">
        <f t="shared" si="261"/>
        <v>5033.6558000000005</v>
      </c>
      <c r="N489" s="14">
        <f t="shared" si="262"/>
        <v>4026.9246400000002</v>
      </c>
      <c r="O489" s="47">
        <f t="shared" si="263"/>
        <v>4026.9246400000002</v>
      </c>
    </row>
    <row r="490" spans="1:15" x14ac:dyDescent="0.2">
      <c r="A490" s="70" t="s">
        <v>29</v>
      </c>
      <c r="B490" s="11">
        <v>12</v>
      </c>
      <c r="C490" s="12" t="s">
        <v>3</v>
      </c>
      <c r="D490" s="11" t="s">
        <v>2</v>
      </c>
      <c r="E490" s="68" t="s">
        <v>128</v>
      </c>
      <c r="F490" s="10">
        <v>500</v>
      </c>
      <c r="G490" s="14">
        <f t="shared" ref="G490:I490" si="286">G491</f>
        <v>5033.6558000000005</v>
      </c>
      <c r="H490" s="14">
        <f t="shared" si="286"/>
        <v>4026.9246400000002</v>
      </c>
      <c r="I490" s="13">
        <f t="shared" si="286"/>
        <v>4026.9246400000002</v>
      </c>
      <c r="J490" s="14"/>
      <c r="K490" s="14"/>
      <c r="L490" s="13"/>
      <c r="M490" s="14">
        <f t="shared" si="261"/>
        <v>5033.6558000000005</v>
      </c>
      <c r="N490" s="14">
        <f t="shared" si="262"/>
        <v>4026.9246400000002</v>
      </c>
      <c r="O490" s="47">
        <f t="shared" si="263"/>
        <v>4026.9246400000002</v>
      </c>
    </row>
    <row r="491" spans="1:15" x14ac:dyDescent="0.2">
      <c r="A491" s="70" t="s">
        <v>124</v>
      </c>
      <c r="B491" s="11">
        <v>12</v>
      </c>
      <c r="C491" s="12" t="s">
        <v>3</v>
      </c>
      <c r="D491" s="11" t="s">
        <v>2</v>
      </c>
      <c r="E491" s="68" t="s">
        <v>128</v>
      </c>
      <c r="F491" s="10">
        <v>510</v>
      </c>
      <c r="G491" s="14">
        <v>5033.6558000000005</v>
      </c>
      <c r="H491" s="14">
        <v>4026.9246400000002</v>
      </c>
      <c r="I491" s="13">
        <v>4026.9246400000002</v>
      </c>
      <c r="J491" s="14"/>
      <c r="K491" s="14"/>
      <c r="L491" s="13"/>
      <c r="M491" s="14">
        <f t="shared" si="261"/>
        <v>5033.6558000000005</v>
      </c>
      <c r="N491" s="14">
        <f t="shared" si="262"/>
        <v>4026.9246400000002</v>
      </c>
      <c r="O491" s="47">
        <f t="shared" si="263"/>
        <v>4026.9246400000002</v>
      </c>
    </row>
    <row r="492" spans="1:15" ht="22.5" x14ac:dyDescent="0.2">
      <c r="A492" s="70" t="s">
        <v>142</v>
      </c>
      <c r="B492" s="11">
        <v>12</v>
      </c>
      <c r="C492" s="12" t="s">
        <v>3</v>
      </c>
      <c r="D492" s="11" t="s">
        <v>2</v>
      </c>
      <c r="E492" s="9">
        <v>78793</v>
      </c>
      <c r="F492" s="10" t="s">
        <v>7</v>
      </c>
      <c r="G492" s="14">
        <f t="shared" ref="G492:I492" si="287">G493</f>
        <v>875</v>
      </c>
      <c r="H492" s="14">
        <f t="shared" si="287"/>
        <v>875</v>
      </c>
      <c r="I492" s="13">
        <f t="shared" si="287"/>
        <v>875</v>
      </c>
      <c r="J492" s="14"/>
      <c r="K492" s="14"/>
      <c r="L492" s="13"/>
      <c r="M492" s="14">
        <f t="shared" si="261"/>
        <v>875</v>
      </c>
      <c r="N492" s="14">
        <f t="shared" si="262"/>
        <v>875</v>
      </c>
      <c r="O492" s="47">
        <f t="shared" si="263"/>
        <v>875</v>
      </c>
    </row>
    <row r="493" spans="1:15" x14ac:dyDescent="0.2">
      <c r="A493" s="70" t="s">
        <v>29</v>
      </c>
      <c r="B493" s="11">
        <v>12</v>
      </c>
      <c r="C493" s="12" t="s">
        <v>3</v>
      </c>
      <c r="D493" s="11" t="s">
        <v>2</v>
      </c>
      <c r="E493" s="9">
        <v>78793</v>
      </c>
      <c r="F493" s="10">
        <v>500</v>
      </c>
      <c r="G493" s="14">
        <f t="shared" ref="G493:I493" si="288">G494</f>
        <v>875</v>
      </c>
      <c r="H493" s="14">
        <f t="shared" si="288"/>
        <v>875</v>
      </c>
      <c r="I493" s="13">
        <f t="shared" si="288"/>
        <v>875</v>
      </c>
      <c r="J493" s="14"/>
      <c r="K493" s="14"/>
      <c r="L493" s="13"/>
      <c r="M493" s="14">
        <f t="shared" si="261"/>
        <v>875</v>
      </c>
      <c r="N493" s="14">
        <f t="shared" si="262"/>
        <v>875</v>
      </c>
      <c r="O493" s="47">
        <f t="shared" si="263"/>
        <v>875</v>
      </c>
    </row>
    <row r="494" spans="1:15" x14ac:dyDescent="0.2">
      <c r="A494" s="70" t="s">
        <v>135</v>
      </c>
      <c r="B494" s="11">
        <v>12</v>
      </c>
      <c r="C494" s="12" t="s">
        <v>3</v>
      </c>
      <c r="D494" s="11" t="s">
        <v>2</v>
      </c>
      <c r="E494" s="9">
        <v>78793</v>
      </c>
      <c r="F494" s="10">
        <v>530</v>
      </c>
      <c r="G494" s="13">
        <v>875</v>
      </c>
      <c r="H494" s="13">
        <v>875</v>
      </c>
      <c r="I494" s="13">
        <v>875</v>
      </c>
      <c r="J494" s="13"/>
      <c r="K494" s="13"/>
      <c r="L494" s="13"/>
      <c r="M494" s="13">
        <f t="shared" si="261"/>
        <v>875</v>
      </c>
      <c r="N494" s="13">
        <f t="shared" si="262"/>
        <v>875</v>
      </c>
      <c r="O494" s="47">
        <f t="shared" si="263"/>
        <v>875</v>
      </c>
    </row>
    <row r="495" spans="1:15" ht="22.5" x14ac:dyDescent="0.2">
      <c r="A495" s="70" t="s">
        <v>15</v>
      </c>
      <c r="B495" s="11">
        <v>12</v>
      </c>
      <c r="C495" s="12" t="s">
        <v>3</v>
      </c>
      <c r="D495" s="11" t="s">
        <v>2</v>
      </c>
      <c r="E495" s="68" t="s">
        <v>11</v>
      </c>
      <c r="F495" s="10" t="s">
        <v>7</v>
      </c>
      <c r="G495" s="14">
        <f>G496+G498</f>
        <v>13162.5</v>
      </c>
      <c r="H495" s="14">
        <f t="shared" ref="H495:I495" si="289">H496+H498</f>
        <v>13283.5</v>
      </c>
      <c r="I495" s="13">
        <f t="shared" si="289"/>
        <v>13772.800000000001</v>
      </c>
      <c r="J495" s="14"/>
      <c r="K495" s="14"/>
      <c r="L495" s="13"/>
      <c r="M495" s="14">
        <f t="shared" si="261"/>
        <v>13162.5</v>
      </c>
      <c r="N495" s="14">
        <f t="shared" si="262"/>
        <v>13283.5</v>
      </c>
      <c r="O495" s="47">
        <f t="shared" si="263"/>
        <v>13772.800000000001</v>
      </c>
    </row>
    <row r="496" spans="1:15" ht="45" x14ac:dyDescent="0.2">
      <c r="A496" s="70" t="s">
        <v>6</v>
      </c>
      <c r="B496" s="11">
        <v>12</v>
      </c>
      <c r="C496" s="12" t="s">
        <v>3</v>
      </c>
      <c r="D496" s="11" t="s">
        <v>2</v>
      </c>
      <c r="E496" s="68" t="s">
        <v>11</v>
      </c>
      <c r="F496" s="10">
        <v>100</v>
      </c>
      <c r="G496" s="14">
        <f t="shared" ref="G496:I496" si="290">G497</f>
        <v>12571.3</v>
      </c>
      <c r="H496" s="14">
        <f t="shared" si="290"/>
        <v>12692.3</v>
      </c>
      <c r="I496" s="13">
        <f t="shared" si="290"/>
        <v>13181.6</v>
      </c>
      <c r="J496" s="14"/>
      <c r="K496" s="14"/>
      <c r="L496" s="13"/>
      <c r="M496" s="14">
        <f t="shared" si="261"/>
        <v>12571.3</v>
      </c>
      <c r="N496" s="14">
        <f t="shared" si="262"/>
        <v>12692.3</v>
      </c>
      <c r="O496" s="47">
        <f t="shared" si="263"/>
        <v>13181.6</v>
      </c>
    </row>
    <row r="497" spans="1:15" ht="22.5" x14ac:dyDescent="0.2">
      <c r="A497" s="70" t="s">
        <v>5</v>
      </c>
      <c r="B497" s="11">
        <v>12</v>
      </c>
      <c r="C497" s="12" t="s">
        <v>3</v>
      </c>
      <c r="D497" s="11" t="s">
        <v>2</v>
      </c>
      <c r="E497" s="68" t="s">
        <v>11</v>
      </c>
      <c r="F497" s="10">
        <v>120</v>
      </c>
      <c r="G497" s="13">
        <v>12571.3</v>
      </c>
      <c r="H497" s="13">
        <v>12692.3</v>
      </c>
      <c r="I497" s="13">
        <v>13181.6</v>
      </c>
      <c r="J497" s="13"/>
      <c r="K497" s="13"/>
      <c r="L497" s="13"/>
      <c r="M497" s="13">
        <f t="shared" si="261"/>
        <v>12571.3</v>
      </c>
      <c r="N497" s="13">
        <f t="shared" si="262"/>
        <v>12692.3</v>
      </c>
      <c r="O497" s="47">
        <f t="shared" si="263"/>
        <v>13181.6</v>
      </c>
    </row>
    <row r="498" spans="1:15" ht="22.5" x14ac:dyDescent="0.2">
      <c r="A498" s="70" t="s">
        <v>14</v>
      </c>
      <c r="B498" s="11">
        <v>12</v>
      </c>
      <c r="C498" s="12" t="s">
        <v>3</v>
      </c>
      <c r="D498" s="11" t="s">
        <v>2</v>
      </c>
      <c r="E498" s="68" t="s">
        <v>11</v>
      </c>
      <c r="F498" s="10">
        <v>200</v>
      </c>
      <c r="G498" s="14">
        <f t="shared" ref="G498:I498" si="291">G499</f>
        <v>591.20000000000005</v>
      </c>
      <c r="H498" s="14">
        <f t="shared" si="291"/>
        <v>591.20000000000005</v>
      </c>
      <c r="I498" s="13">
        <f t="shared" si="291"/>
        <v>591.20000000000005</v>
      </c>
      <c r="J498" s="14"/>
      <c r="K498" s="14"/>
      <c r="L498" s="13"/>
      <c r="M498" s="14">
        <f t="shared" si="261"/>
        <v>591.20000000000005</v>
      </c>
      <c r="N498" s="14">
        <f t="shared" si="262"/>
        <v>591.20000000000005</v>
      </c>
      <c r="O498" s="47">
        <f t="shared" si="263"/>
        <v>591.20000000000005</v>
      </c>
    </row>
    <row r="499" spans="1:15" ht="22.5" x14ac:dyDescent="0.2">
      <c r="A499" s="70" t="s">
        <v>13</v>
      </c>
      <c r="B499" s="11">
        <v>12</v>
      </c>
      <c r="C499" s="12" t="s">
        <v>3</v>
      </c>
      <c r="D499" s="11" t="s">
        <v>2</v>
      </c>
      <c r="E499" s="68" t="s">
        <v>11</v>
      </c>
      <c r="F499" s="10">
        <v>240</v>
      </c>
      <c r="G499" s="14">
        <v>591.20000000000005</v>
      </c>
      <c r="H499" s="14">
        <v>591.20000000000005</v>
      </c>
      <c r="I499" s="13">
        <v>591.20000000000005</v>
      </c>
      <c r="J499" s="14"/>
      <c r="K499" s="14"/>
      <c r="L499" s="13"/>
      <c r="M499" s="14">
        <f t="shared" si="261"/>
        <v>591.20000000000005</v>
      </c>
      <c r="N499" s="14">
        <f t="shared" si="262"/>
        <v>591.20000000000005</v>
      </c>
      <c r="O499" s="47">
        <f t="shared" si="263"/>
        <v>591.20000000000005</v>
      </c>
    </row>
    <row r="500" spans="1:15" x14ac:dyDescent="0.2">
      <c r="A500" s="1" t="s">
        <v>326</v>
      </c>
      <c r="B500" s="7">
        <v>12</v>
      </c>
      <c r="C500" s="8">
        <v>0</v>
      </c>
      <c r="D500" s="7">
        <v>0</v>
      </c>
      <c r="E500" s="9">
        <v>80680</v>
      </c>
      <c r="F500" s="10"/>
      <c r="G500" s="14">
        <f>G501</f>
        <v>30</v>
      </c>
      <c r="H500" s="14">
        <f t="shared" ref="H500:I501" si="292">H501</f>
        <v>30</v>
      </c>
      <c r="I500" s="13">
        <f t="shared" si="292"/>
        <v>30</v>
      </c>
      <c r="J500" s="14"/>
      <c r="K500" s="14"/>
      <c r="L500" s="13"/>
      <c r="M500" s="14">
        <f t="shared" si="261"/>
        <v>30</v>
      </c>
      <c r="N500" s="14">
        <f t="shared" si="262"/>
        <v>30</v>
      </c>
      <c r="O500" s="14">
        <f t="shared" si="263"/>
        <v>30</v>
      </c>
    </row>
    <row r="501" spans="1:15" ht="22.5" x14ac:dyDescent="0.2">
      <c r="A501" s="1" t="s">
        <v>77</v>
      </c>
      <c r="B501" s="7">
        <v>12</v>
      </c>
      <c r="C501" s="8">
        <v>0</v>
      </c>
      <c r="D501" s="7">
        <v>0</v>
      </c>
      <c r="E501" s="9">
        <v>80680</v>
      </c>
      <c r="F501" s="10">
        <v>600</v>
      </c>
      <c r="G501" s="14">
        <f>G502</f>
        <v>30</v>
      </c>
      <c r="H501" s="14">
        <f t="shared" si="292"/>
        <v>30</v>
      </c>
      <c r="I501" s="13">
        <f t="shared" si="292"/>
        <v>30</v>
      </c>
      <c r="J501" s="14"/>
      <c r="K501" s="14"/>
      <c r="L501" s="13"/>
      <c r="M501" s="14">
        <f t="shared" si="261"/>
        <v>30</v>
      </c>
      <c r="N501" s="14">
        <f t="shared" si="262"/>
        <v>30</v>
      </c>
      <c r="O501" s="14">
        <f t="shared" si="263"/>
        <v>30</v>
      </c>
    </row>
    <row r="502" spans="1:15" x14ac:dyDescent="0.2">
      <c r="A502" s="1" t="s">
        <v>146</v>
      </c>
      <c r="B502" s="7">
        <v>12</v>
      </c>
      <c r="C502" s="8">
        <v>0</v>
      </c>
      <c r="D502" s="7">
        <v>0</v>
      </c>
      <c r="E502" s="9">
        <v>80680</v>
      </c>
      <c r="F502" s="10">
        <v>610</v>
      </c>
      <c r="G502" s="14">
        <v>30</v>
      </c>
      <c r="H502" s="14">
        <v>30</v>
      </c>
      <c r="I502" s="13">
        <v>30</v>
      </c>
      <c r="J502" s="14"/>
      <c r="K502" s="14"/>
      <c r="L502" s="13"/>
      <c r="M502" s="14">
        <f t="shared" si="261"/>
        <v>30</v>
      </c>
      <c r="N502" s="14">
        <f t="shared" si="262"/>
        <v>30</v>
      </c>
      <c r="O502" s="14">
        <f t="shared" si="263"/>
        <v>30</v>
      </c>
    </row>
    <row r="503" spans="1:15" x14ac:dyDescent="0.2">
      <c r="A503" s="70" t="s">
        <v>132</v>
      </c>
      <c r="B503" s="11">
        <v>12</v>
      </c>
      <c r="C503" s="12" t="s">
        <v>3</v>
      </c>
      <c r="D503" s="11" t="s">
        <v>2</v>
      </c>
      <c r="E503" s="68" t="s">
        <v>131</v>
      </c>
      <c r="F503" s="10" t="s">
        <v>7</v>
      </c>
      <c r="G503" s="14">
        <f>G504</f>
        <v>5404.3</v>
      </c>
      <c r="H503" s="14">
        <f t="shared" ref="H503:I503" si="293">H504</f>
        <v>6402.5</v>
      </c>
      <c r="I503" s="13">
        <f t="shared" si="293"/>
        <v>7400.8</v>
      </c>
      <c r="J503" s="14"/>
      <c r="K503" s="14"/>
      <c r="L503" s="13"/>
      <c r="M503" s="14">
        <f t="shared" si="261"/>
        <v>5404.3</v>
      </c>
      <c r="N503" s="14">
        <f t="shared" si="262"/>
        <v>6402.5</v>
      </c>
      <c r="O503" s="47">
        <f t="shared" si="263"/>
        <v>7400.8</v>
      </c>
    </row>
    <row r="504" spans="1:15" x14ac:dyDescent="0.2">
      <c r="A504" s="70" t="s">
        <v>133</v>
      </c>
      <c r="B504" s="11">
        <v>12</v>
      </c>
      <c r="C504" s="12" t="s">
        <v>3</v>
      </c>
      <c r="D504" s="11" t="s">
        <v>2</v>
      </c>
      <c r="E504" s="68" t="s">
        <v>131</v>
      </c>
      <c r="F504" s="10">
        <v>700</v>
      </c>
      <c r="G504" s="14">
        <f t="shared" ref="G504:I504" si="294">G505</f>
        <v>5404.3</v>
      </c>
      <c r="H504" s="14">
        <f t="shared" si="294"/>
        <v>6402.5</v>
      </c>
      <c r="I504" s="13">
        <f t="shared" si="294"/>
        <v>7400.8</v>
      </c>
      <c r="J504" s="14"/>
      <c r="K504" s="14"/>
      <c r="L504" s="13"/>
      <c r="M504" s="14">
        <f t="shared" si="261"/>
        <v>5404.3</v>
      </c>
      <c r="N504" s="14">
        <f t="shared" si="262"/>
        <v>6402.5</v>
      </c>
      <c r="O504" s="47">
        <f t="shared" si="263"/>
        <v>7400.8</v>
      </c>
    </row>
    <row r="505" spans="1:15" x14ac:dyDescent="0.2">
      <c r="A505" s="70" t="s">
        <v>132</v>
      </c>
      <c r="B505" s="11">
        <v>12</v>
      </c>
      <c r="C505" s="12" t="s">
        <v>3</v>
      </c>
      <c r="D505" s="11" t="s">
        <v>2</v>
      </c>
      <c r="E505" s="68" t="s">
        <v>131</v>
      </c>
      <c r="F505" s="10">
        <v>730</v>
      </c>
      <c r="G505" s="13">
        <v>5404.3</v>
      </c>
      <c r="H505" s="13">
        <v>6402.5</v>
      </c>
      <c r="I505" s="13">
        <v>7400.8</v>
      </c>
      <c r="J505" s="13"/>
      <c r="K505" s="13"/>
      <c r="L505" s="13"/>
      <c r="M505" s="13">
        <f t="shared" si="261"/>
        <v>5404.3</v>
      </c>
      <c r="N505" s="13">
        <f t="shared" si="262"/>
        <v>6402.5</v>
      </c>
      <c r="O505" s="47">
        <f t="shared" si="263"/>
        <v>7400.8</v>
      </c>
    </row>
    <row r="506" spans="1:15" ht="22.5" x14ac:dyDescent="0.2">
      <c r="A506" s="70" t="s">
        <v>125</v>
      </c>
      <c r="B506" s="11">
        <v>12</v>
      </c>
      <c r="C506" s="12" t="s">
        <v>3</v>
      </c>
      <c r="D506" s="11" t="s">
        <v>2</v>
      </c>
      <c r="E506" s="68" t="s">
        <v>123</v>
      </c>
      <c r="F506" s="10" t="s">
        <v>7</v>
      </c>
      <c r="G506" s="14">
        <f t="shared" ref="G506:I506" si="295">G507</f>
        <v>21949</v>
      </c>
      <c r="H506" s="14">
        <f t="shared" si="295"/>
        <v>0</v>
      </c>
      <c r="I506" s="13">
        <f t="shared" si="295"/>
        <v>0</v>
      </c>
      <c r="J506" s="14">
        <f>J507</f>
        <v>788.50540999999998</v>
      </c>
      <c r="K506" s="14"/>
      <c r="L506" s="13"/>
      <c r="M506" s="14">
        <f t="shared" si="261"/>
        <v>22737.505410000002</v>
      </c>
      <c r="N506" s="14">
        <f t="shared" si="262"/>
        <v>0</v>
      </c>
      <c r="O506" s="47">
        <f t="shared" si="263"/>
        <v>0</v>
      </c>
    </row>
    <row r="507" spans="1:15" x14ac:dyDescent="0.2">
      <c r="A507" s="70" t="s">
        <v>29</v>
      </c>
      <c r="B507" s="11">
        <v>12</v>
      </c>
      <c r="C507" s="12" t="s">
        <v>3</v>
      </c>
      <c r="D507" s="11" t="s">
        <v>2</v>
      </c>
      <c r="E507" s="68" t="s">
        <v>123</v>
      </c>
      <c r="F507" s="10">
        <v>500</v>
      </c>
      <c r="G507" s="14">
        <f t="shared" ref="G507:I507" si="296">G508</f>
        <v>21949</v>
      </c>
      <c r="H507" s="14">
        <f t="shared" si="296"/>
        <v>0</v>
      </c>
      <c r="I507" s="13">
        <f t="shared" si="296"/>
        <v>0</v>
      </c>
      <c r="J507" s="14">
        <f>J508</f>
        <v>788.50540999999998</v>
      </c>
      <c r="K507" s="14"/>
      <c r="L507" s="13"/>
      <c r="M507" s="14">
        <f t="shared" si="261"/>
        <v>22737.505410000002</v>
      </c>
      <c r="N507" s="14">
        <f t="shared" si="262"/>
        <v>0</v>
      </c>
      <c r="O507" s="47">
        <f t="shared" si="263"/>
        <v>0</v>
      </c>
    </row>
    <row r="508" spans="1:15" x14ac:dyDescent="0.2">
      <c r="A508" s="1" t="s">
        <v>28</v>
      </c>
      <c r="B508" s="11">
        <v>12</v>
      </c>
      <c r="C508" s="12" t="s">
        <v>3</v>
      </c>
      <c r="D508" s="11" t="s">
        <v>2</v>
      </c>
      <c r="E508" s="68" t="s">
        <v>123</v>
      </c>
      <c r="F508" s="10">
        <v>540</v>
      </c>
      <c r="G508" s="14">
        <v>21949</v>
      </c>
      <c r="H508" s="14">
        <v>0</v>
      </c>
      <c r="I508" s="13">
        <v>0</v>
      </c>
      <c r="J508" s="199">
        <v>788.50540999999998</v>
      </c>
      <c r="K508" s="14"/>
      <c r="L508" s="13"/>
      <c r="M508" s="14">
        <f t="shared" si="261"/>
        <v>22737.505410000002</v>
      </c>
      <c r="N508" s="14">
        <f t="shared" si="262"/>
        <v>0</v>
      </c>
      <c r="O508" s="47">
        <f t="shared" si="263"/>
        <v>0</v>
      </c>
    </row>
    <row r="509" spans="1:15" ht="22.5" x14ac:dyDescent="0.2">
      <c r="A509" s="70" t="s">
        <v>127</v>
      </c>
      <c r="B509" s="11">
        <v>12</v>
      </c>
      <c r="C509" s="12" t="s">
        <v>3</v>
      </c>
      <c r="D509" s="11" t="s">
        <v>2</v>
      </c>
      <c r="E509" s="68" t="s">
        <v>126</v>
      </c>
      <c r="F509" s="10" t="s">
        <v>7</v>
      </c>
      <c r="G509" s="14">
        <f t="shared" ref="G509:I509" si="297">G510</f>
        <v>1490.5</v>
      </c>
      <c r="H509" s="14">
        <f t="shared" si="297"/>
        <v>1354.8</v>
      </c>
      <c r="I509" s="13">
        <f t="shared" si="297"/>
        <v>1277.0999999999999</v>
      </c>
      <c r="J509" s="14"/>
      <c r="K509" s="14"/>
      <c r="L509" s="13"/>
      <c r="M509" s="14">
        <f t="shared" si="261"/>
        <v>1490.5</v>
      </c>
      <c r="N509" s="14">
        <f t="shared" si="262"/>
        <v>1354.8</v>
      </c>
      <c r="O509" s="47">
        <f t="shared" si="263"/>
        <v>1277.0999999999999</v>
      </c>
    </row>
    <row r="510" spans="1:15" x14ac:dyDescent="0.2">
      <c r="A510" s="70" t="s">
        <v>29</v>
      </c>
      <c r="B510" s="11">
        <v>12</v>
      </c>
      <c r="C510" s="12" t="s">
        <v>3</v>
      </c>
      <c r="D510" s="11" t="s">
        <v>2</v>
      </c>
      <c r="E510" s="68" t="s">
        <v>126</v>
      </c>
      <c r="F510" s="10">
        <v>500</v>
      </c>
      <c r="G510" s="14">
        <f t="shared" ref="G510:I510" si="298">G511</f>
        <v>1490.5</v>
      </c>
      <c r="H510" s="14">
        <f t="shared" si="298"/>
        <v>1354.8</v>
      </c>
      <c r="I510" s="13">
        <f t="shared" si="298"/>
        <v>1277.0999999999999</v>
      </c>
      <c r="J510" s="14"/>
      <c r="K510" s="14"/>
      <c r="L510" s="13"/>
      <c r="M510" s="14">
        <f t="shared" si="261"/>
        <v>1490.5</v>
      </c>
      <c r="N510" s="14">
        <f t="shared" si="262"/>
        <v>1354.8</v>
      </c>
      <c r="O510" s="47">
        <f t="shared" si="263"/>
        <v>1277.0999999999999</v>
      </c>
    </row>
    <row r="511" spans="1:15" x14ac:dyDescent="0.2">
      <c r="A511" s="70" t="s">
        <v>124</v>
      </c>
      <c r="B511" s="11">
        <v>12</v>
      </c>
      <c r="C511" s="12" t="s">
        <v>3</v>
      </c>
      <c r="D511" s="11" t="s">
        <v>2</v>
      </c>
      <c r="E511" s="68" t="s">
        <v>126</v>
      </c>
      <c r="F511" s="10">
        <v>510</v>
      </c>
      <c r="G511" s="14">
        <v>1490.5</v>
      </c>
      <c r="H511" s="14">
        <v>1354.8</v>
      </c>
      <c r="I511" s="13">
        <v>1277.0999999999999</v>
      </c>
      <c r="J511" s="14"/>
      <c r="K511" s="14"/>
      <c r="L511" s="13"/>
      <c r="M511" s="14">
        <f t="shared" si="261"/>
        <v>1490.5</v>
      </c>
      <c r="N511" s="14">
        <f t="shared" si="262"/>
        <v>1354.8</v>
      </c>
      <c r="O511" s="47">
        <f t="shared" si="263"/>
        <v>1277.0999999999999</v>
      </c>
    </row>
    <row r="512" spans="1:15" ht="33.75" x14ac:dyDescent="0.2">
      <c r="A512" s="45" t="s">
        <v>272</v>
      </c>
      <c r="B512" s="19">
        <v>13</v>
      </c>
      <c r="C512" s="20" t="s">
        <v>3</v>
      </c>
      <c r="D512" s="19" t="s">
        <v>2</v>
      </c>
      <c r="E512" s="21" t="s">
        <v>9</v>
      </c>
      <c r="F512" s="6" t="s">
        <v>7</v>
      </c>
      <c r="G512" s="27">
        <f>G513+G518+G521</f>
        <v>12105.8</v>
      </c>
      <c r="H512" s="27">
        <f>H513+H518+H521</f>
        <v>12182.1</v>
      </c>
      <c r="I512" s="24">
        <f>I513+I518+I521</f>
        <v>12611.3</v>
      </c>
      <c r="J512" s="27">
        <f>J524</f>
        <v>1889.3333300000002</v>
      </c>
      <c r="K512" s="27">
        <f t="shared" ref="K512:L512" si="299">K524</f>
        <v>0</v>
      </c>
      <c r="L512" s="27">
        <f t="shared" si="299"/>
        <v>0</v>
      </c>
      <c r="M512" s="27">
        <f t="shared" si="261"/>
        <v>13995.133329999999</v>
      </c>
      <c r="N512" s="27">
        <f t="shared" si="262"/>
        <v>12182.1</v>
      </c>
      <c r="O512" s="46">
        <f t="shared" si="263"/>
        <v>12611.3</v>
      </c>
    </row>
    <row r="513" spans="1:15" ht="22.5" x14ac:dyDescent="0.2">
      <c r="A513" s="70" t="s">
        <v>15</v>
      </c>
      <c r="B513" s="11">
        <v>13</v>
      </c>
      <c r="C513" s="12" t="s">
        <v>3</v>
      </c>
      <c r="D513" s="11" t="s">
        <v>2</v>
      </c>
      <c r="E513" s="68" t="s">
        <v>11</v>
      </c>
      <c r="F513" s="10" t="s">
        <v>7</v>
      </c>
      <c r="G513" s="14">
        <f>G514+G516</f>
        <v>11549.3</v>
      </c>
      <c r="H513" s="14">
        <f t="shared" ref="H513:I513" si="300">H514+H516</f>
        <v>11655.6</v>
      </c>
      <c r="I513" s="13">
        <f t="shared" si="300"/>
        <v>12084.8</v>
      </c>
      <c r="J513" s="14"/>
      <c r="K513" s="14"/>
      <c r="L513" s="13"/>
      <c r="M513" s="14">
        <f t="shared" si="261"/>
        <v>11549.3</v>
      </c>
      <c r="N513" s="14">
        <f t="shared" si="262"/>
        <v>11655.6</v>
      </c>
      <c r="O513" s="47">
        <f t="shared" si="263"/>
        <v>12084.8</v>
      </c>
    </row>
    <row r="514" spans="1:15" ht="45" x14ac:dyDescent="0.2">
      <c r="A514" s="70" t="s">
        <v>6</v>
      </c>
      <c r="B514" s="11">
        <v>13</v>
      </c>
      <c r="C514" s="12" t="s">
        <v>3</v>
      </c>
      <c r="D514" s="11" t="s">
        <v>2</v>
      </c>
      <c r="E514" s="68" t="s">
        <v>11</v>
      </c>
      <c r="F514" s="10">
        <v>100</v>
      </c>
      <c r="G514" s="14">
        <f t="shared" ref="G514:I514" si="301">G515</f>
        <v>11228</v>
      </c>
      <c r="H514" s="14">
        <f t="shared" si="301"/>
        <v>11334.300000000001</v>
      </c>
      <c r="I514" s="13">
        <f t="shared" si="301"/>
        <v>11763.5</v>
      </c>
      <c r="J514" s="14"/>
      <c r="K514" s="14"/>
      <c r="L514" s="13"/>
      <c r="M514" s="14">
        <f t="shared" si="261"/>
        <v>11228</v>
      </c>
      <c r="N514" s="14">
        <f t="shared" si="262"/>
        <v>11334.300000000001</v>
      </c>
      <c r="O514" s="47">
        <f t="shared" si="263"/>
        <v>11763.5</v>
      </c>
    </row>
    <row r="515" spans="1:15" ht="22.5" x14ac:dyDescent="0.2">
      <c r="A515" s="70" t="s">
        <v>5</v>
      </c>
      <c r="B515" s="11">
        <v>13</v>
      </c>
      <c r="C515" s="12" t="s">
        <v>3</v>
      </c>
      <c r="D515" s="11" t="s">
        <v>2</v>
      </c>
      <c r="E515" s="68" t="s">
        <v>11</v>
      </c>
      <c r="F515" s="10">
        <v>120</v>
      </c>
      <c r="G515" s="14">
        <f>10625+603</f>
        <v>11228</v>
      </c>
      <c r="H515" s="14">
        <v>11334.300000000001</v>
      </c>
      <c r="I515" s="13">
        <v>11763.5</v>
      </c>
      <c r="J515" s="14"/>
      <c r="K515" s="14"/>
      <c r="L515" s="13"/>
      <c r="M515" s="14">
        <f t="shared" ref="M515:M585" si="302">G515+J515</f>
        <v>11228</v>
      </c>
      <c r="N515" s="14">
        <f t="shared" ref="N515:N585" si="303">H515+K515</f>
        <v>11334.300000000001</v>
      </c>
      <c r="O515" s="47">
        <f t="shared" ref="O515:O585" si="304">I515+L515</f>
        <v>11763.5</v>
      </c>
    </row>
    <row r="516" spans="1:15" ht="22.5" x14ac:dyDescent="0.2">
      <c r="A516" s="70" t="s">
        <v>14</v>
      </c>
      <c r="B516" s="11">
        <v>13</v>
      </c>
      <c r="C516" s="12" t="s">
        <v>3</v>
      </c>
      <c r="D516" s="11" t="s">
        <v>2</v>
      </c>
      <c r="E516" s="68" t="s">
        <v>11</v>
      </c>
      <c r="F516" s="10">
        <v>200</v>
      </c>
      <c r="G516" s="14">
        <f t="shared" ref="G516:I516" si="305">G517</f>
        <v>321.3</v>
      </c>
      <c r="H516" s="14">
        <f t="shared" si="305"/>
        <v>321.3</v>
      </c>
      <c r="I516" s="13">
        <f t="shared" si="305"/>
        <v>321.3</v>
      </c>
      <c r="J516" s="14"/>
      <c r="K516" s="14"/>
      <c r="L516" s="13"/>
      <c r="M516" s="14">
        <f t="shared" si="302"/>
        <v>321.3</v>
      </c>
      <c r="N516" s="14">
        <f t="shared" si="303"/>
        <v>321.3</v>
      </c>
      <c r="O516" s="47">
        <f t="shared" si="304"/>
        <v>321.3</v>
      </c>
    </row>
    <row r="517" spans="1:15" ht="22.5" x14ac:dyDescent="0.2">
      <c r="A517" s="70" t="s">
        <v>13</v>
      </c>
      <c r="B517" s="11">
        <v>13</v>
      </c>
      <c r="C517" s="12" t="s">
        <v>3</v>
      </c>
      <c r="D517" s="11" t="s">
        <v>2</v>
      </c>
      <c r="E517" s="68" t="s">
        <v>11</v>
      </c>
      <c r="F517" s="10">
        <v>240</v>
      </c>
      <c r="G517" s="14">
        <v>321.3</v>
      </c>
      <c r="H517" s="14">
        <v>321.3</v>
      </c>
      <c r="I517" s="13">
        <v>321.3</v>
      </c>
      <c r="J517" s="14"/>
      <c r="K517" s="14"/>
      <c r="L517" s="13"/>
      <c r="M517" s="14">
        <f t="shared" si="302"/>
        <v>321.3</v>
      </c>
      <c r="N517" s="14">
        <f t="shared" si="303"/>
        <v>321.3</v>
      </c>
      <c r="O517" s="47">
        <f t="shared" si="304"/>
        <v>321.3</v>
      </c>
    </row>
    <row r="518" spans="1:15" ht="56.25" x14ac:dyDescent="0.2">
      <c r="A518" s="70" t="s">
        <v>108</v>
      </c>
      <c r="B518" s="11">
        <v>13</v>
      </c>
      <c r="C518" s="12" t="s">
        <v>3</v>
      </c>
      <c r="D518" s="11" t="s">
        <v>2</v>
      </c>
      <c r="E518" s="68" t="s">
        <v>107</v>
      </c>
      <c r="F518" s="10" t="s">
        <v>7</v>
      </c>
      <c r="G518" s="14">
        <f t="shared" ref="G518:I519" si="306">G519</f>
        <v>470</v>
      </c>
      <c r="H518" s="14">
        <f t="shared" si="306"/>
        <v>440</v>
      </c>
      <c r="I518" s="13">
        <f t="shared" si="306"/>
        <v>440</v>
      </c>
      <c r="J518" s="14"/>
      <c r="K518" s="14"/>
      <c r="L518" s="13"/>
      <c r="M518" s="14">
        <f t="shared" si="302"/>
        <v>470</v>
      </c>
      <c r="N518" s="14">
        <f t="shared" si="303"/>
        <v>440</v>
      </c>
      <c r="O518" s="47">
        <f t="shared" si="304"/>
        <v>440</v>
      </c>
    </row>
    <row r="519" spans="1:15" ht="22.5" x14ac:dyDescent="0.2">
      <c r="A519" s="70" t="s">
        <v>14</v>
      </c>
      <c r="B519" s="11">
        <v>13</v>
      </c>
      <c r="C519" s="12" t="s">
        <v>3</v>
      </c>
      <c r="D519" s="11" t="s">
        <v>2</v>
      </c>
      <c r="E519" s="68" t="s">
        <v>107</v>
      </c>
      <c r="F519" s="10">
        <v>200</v>
      </c>
      <c r="G519" s="14">
        <f t="shared" si="306"/>
        <v>470</v>
      </c>
      <c r="H519" s="14">
        <f t="shared" si="306"/>
        <v>440</v>
      </c>
      <c r="I519" s="13">
        <f t="shared" si="306"/>
        <v>440</v>
      </c>
      <c r="J519" s="14"/>
      <c r="K519" s="14"/>
      <c r="L519" s="13"/>
      <c r="M519" s="14">
        <f t="shared" si="302"/>
        <v>470</v>
      </c>
      <c r="N519" s="14">
        <f t="shared" si="303"/>
        <v>440</v>
      </c>
      <c r="O519" s="47">
        <f t="shared" si="304"/>
        <v>440</v>
      </c>
    </row>
    <row r="520" spans="1:15" ht="22.5" x14ac:dyDescent="0.2">
      <c r="A520" s="70" t="s">
        <v>13</v>
      </c>
      <c r="B520" s="11">
        <v>13</v>
      </c>
      <c r="C520" s="12" t="s">
        <v>3</v>
      </c>
      <c r="D520" s="11" t="s">
        <v>2</v>
      </c>
      <c r="E520" s="68" t="s">
        <v>107</v>
      </c>
      <c r="F520" s="10">
        <v>240</v>
      </c>
      <c r="G520" s="14">
        <v>470</v>
      </c>
      <c r="H520" s="14">
        <v>440</v>
      </c>
      <c r="I520" s="13">
        <v>440</v>
      </c>
      <c r="J520" s="14"/>
      <c r="K520" s="14"/>
      <c r="L520" s="13"/>
      <c r="M520" s="14">
        <f t="shared" si="302"/>
        <v>470</v>
      </c>
      <c r="N520" s="14">
        <f t="shared" si="303"/>
        <v>440</v>
      </c>
      <c r="O520" s="47">
        <f t="shared" si="304"/>
        <v>440</v>
      </c>
    </row>
    <row r="521" spans="1:15" ht="33.75" x14ac:dyDescent="0.2">
      <c r="A521" s="70" t="s">
        <v>106</v>
      </c>
      <c r="B521" s="11">
        <v>13</v>
      </c>
      <c r="C521" s="12" t="s">
        <v>3</v>
      </c>
      <c r="D521" s="11" t="s">
        <v>2</v>
      </c>
      <c r="E521" s="68" t="s">
        <v>105</v>
      </c>
      <c r="F521" s="10" t="s">
        <v>7</v>
      </c>
      <c r="G521" s="14">
        <f t="shared" ref="G521:I521" si="307">G522</f>
        <v>86.5</v>
      </c>
      <c r="H521" s="14">
        <f t="shared" si="307"/>
        <v>86.5</v>
      </c>
      <c r="I521" s="13">
        <f t="shared" si="307"/>
        <v>86.5</v>
      </c>
      <c r="J521" s="14"/>
      <c r="K521" s="14"/>
      <c r="L521" s="13"/>
      <c r="M521" s="14">
        <f t="shared" si="302"/>
        <v>86.5</v>
      </c>
      <c r="N521" s="14">
        <f t="shared" si="303"/>
        <v>86.5</v>
      </c>
      <c r="O521" s="47">
        <f t="shared" si="304"/>
        <v>86.5</v>
      </c>
    </row>
    <row r="522" spans="1:15" ht="22.5" x14ac:dyDescent="0.2">
      <c r="A522" s="70" t="s">
        <v>14</v>
      </c>
      <c r="B522" s="11">
        <v>13</v>
      </c>
      <c r="C522" s="12" t="s">
        <v>3</v>
      </c>
      <c r="D522" s="11" t="s">
        <v>2</v>
      </c>
      <c r="E522" s="68" t="s">
        <v>105</v>
      </c>
      <c r="F522" s="10">
        <v>200</v>
      </c>
      <c r="G522" s="14">
        <f t="shared" ref="G522:I522" si="308">G523</f>
        <v>86.5</v>
      </c>
      <c r="H522" s="14">
        <f t="shared" si="308"/>
        <v>86.5</v>
      </c>
      <c r="I522" s="13">
        <f t="shared" si="308"/>
        <v>86.5</v>
      </c>
      <c r="J522" s="14"/>
      <c r="K522" s="14"/>
      <c r="L522" s="13"/>
      <c r="M522" s="14">
        <f t="shared" si="302"/>
        <v>86.5</v>
      </c>
      <c r="N522" s="14">
        <f t="shared" si="303"/>
        <v>86.5</v>
      </c>
      <c r="O522" s="47">
        <f t="shared" si="304"/>
        <v>86.5</v>
      </c>
    </row>
    <row r="523" spans="1:15" ht="22.5" x14ac:dyDescent="0.2">
      <c r="A523" s="70" t="s">
        <v>13</v>
      </c>
      <c r="B523" s="11">
        <v>13</v>
      </c>
      <c r="C523" s="12" t="s">
        <v>3</v>
      </c>
      <c r="D523" s="11" t="s">
        <v>2</v>
      </c>
      <c r="E523" s="68" t="s">
        <v>105</v>
      </c>
      <c r="F523" s="10">
        <v>240</v>
      </c>
      <c r="G523" s="14">
        <v>86.5</v>
      </c>
      <c r="H523" s="14">
        <v>86.5</v>
      </c>
      <c r="I523" s="13">
        <v>86.5</v>
      </c>
      <c r="J523" s="14"/>
      <c r="K523" s="14"/>
      <c r="L523" s="13"/>
      <c r="M523" s="14">
        <f t="shared" si="302"/>
        <v>86.5</v>
      </c>
      <c r="N523" s="14">
        <f t="shared" si="303"/>
        <v>86.5</v>
      </c>
      <c r="O523" s="47">
        <f t="shared" si="304"/>
        <v>86.5</v>
      </c>
    </row>
    <row r="524" spans="1:15" x14ac:dyDescent="0.2">
      <c r="A524" s="65" t="s">
        <v>416</v>
      </c>
      <c r="B524" s="11">
        <v>13</v>
      </c>
      <c r="C524" s="12" t="s">
        <v>3</v>
      </c>
      <c r="D524" s="11" t="s">
        <v>2</v>
      </c>
      <c r="E524" s="68" t="s">
        <v>415</v>
      </c>
      <c r="F524" s="10"/>
      <c r="G524" s="14"/>
      <c r="H524" s="14"/>
      <c r="I524" s="13"/>
      <c r="J524" s="14">
        <f>J525</f>
        <v>1889.3333300000002</v>
      </c>
      <c r="K524" s="14"/>
      <c r="L524" s="13"/>
      <c r="M524" s="14">
        <f t="shared" ref="M524:M526" si="309">G524+J524</f>
        <v>1889.3333300000002</v>
      </c>
      <c r="N524" s="14">
        <f t="shared" ref="N524:N526" si="310">H524+K524</f>
        <v>0</v>
      </c>
      <c r="O524" s="47">
        <f t="shared" ref="O524:O526" si="311">I524+L524</f>
        <v>0</v>
      </c>
    </row>
    <row r="525" spans="1:15" ht="22.5" x14ac:dyDescent="0.2">
      <c r="A525" s="65" t="s">
        <v>14</v>
      </c>
      <c r="B525" s="11">
        <v>13</v>
      </c>
      <c r="C525" s="12" t="s">
        <v>3</v>
      </c>
      <c r="D525" s="11" t="s">
        <v>2</v>
      </c>
      <c r="E525" s="68" t="s">
        <v>415</v>
      </c>
      <c r="F525" s="10">
        <v>200</v>
      </c>
      <c r="G525" s="14"/>
      <c r="H525" s="14"/>
      <c r="I525" s="13"/>
      <c r="J525" s="14">
        <f>J526</f>
        <v>1889.3333300000002</v>
      </c>
      <c r="K525" s="14"/>
      <c r="L525" s="13"/>
      <c r="M525" s="14">
        <f t="shared" si="309"/>
        <v>1889.3333300000002</v>
      </c>
      <c r="N525" s="14">
        <f t="shared" si="310"/>
        <v>0</v>
      </c>
      <c r="O525" s="47">
        <f t="shared" si="311"/>
        <v>0</v>
      </c>
    </row>
    <row r="526" spans="1:15" ht="22.5" x14ac:dyDescent="0.2">
      <c r="A526" s="65" t="s">
        <v>13</v>
      </c>
      <c r="B526" s="11">
        <v>13</v>
      </c>
      <c r="C526" s="12" t="s">
        <v>3</v>
      </c>
      <c r="D526" s="11" t="s">
        <v>2</v>
      </c>
      <c r="E526" s="68" t="s">
        <v>415</v>
      </c>
      <c r="F526" s="10">
        <v>240</v>
      </c>
      <c r="G526" s="14"/>
      <c r="H526" s="14"/>
      <c r="I526" s="13"/>
      <c r="J526" s="14">
        <f>1568.14667+321.18666</f>
        <v>1889.3333300000002</v>
      </c>
      <c r="K526" s="14"/>
      <c r="L526" s="13"/>
      <c r="M526" s="14">
        <f t="shared" si="309"/>
        <v>1889.3333300000002</v>
      </c>
      <c r="N526" s="14">
        <f t="shared" si="310"/>
        <v>0</v>
      </c>
      <c r="O526" s="47">
        <f t="shared" si="311"/>
        <v>0</v>
      </c>
    </row>
    <row r="527" spans="1:15" x14ac:dyDescent="0.2">
      <c r="A527" s="45" t="s">
        <v>239</v>
      </c>
      <c r="B527" s="11"/>
      <c r="C527" s="12"/>
      <c r="D527" s="11"/>
      <c r="E527" s="21"/>
      <c r="F527" s="6"/>
      <c r="G527" s="27">
        <f>G528+G533+G550+G560+G568+G578+G582+G556</f>
        <v>31370.199999999997</v>
      </c>
      <c r="H527" s="27">
        <f>H528+H533+H550+H560+H568+H578+H582+H556</f>
        <v>36057.9</v>
      </c>
      <c r="I527" s="24">
        <f>I528+I533+I550+I560+I568+I578+I582+I556</f>
        <v>30757.200000000001</v>
      </c>
      <c r="J527" s="27">
        <f>J528+J533+J550+J556+J560+J568+J578+J582</f>
        <v>1240.15479</v>
      </c>
      <c r="K527" s="27">
        <f>K528+K533+K550+K556+K560+K568+K578+K582</f>
        <v>-651.12670000000003</v>
      </c>
      <c r="L527" s="27">
        <f>L528+L533+L550+L556+L560+L568+L578+L582</f>
        <v>-304.53719000000001</v>
      </c>
      <c r="M527" s="27">
        <f t="shared" si="302"/>
        <v>32610.354789999998</v>
      </c>
      <c r="N527" s="27">
        <f t="shared" si="303"/>
        <v>35406.773300000001</v>
      </c>
      <c r="O527" s="27">
        <f t="shared" si="304"/>
        <v>30452.662810000002</v>
      </c>
    </row>
    <row r="528" spans="1:15" ht="22.5" x14ac:dyDescent="0.2">
      <c r="A528" s="45" t="s">
        <v>253</v>
      </c>
      <c r="B528" s="19" t="s">
        <v>93</v>
      </c>
      <c r="C528" s="20" t="s">
        <v>3</v>
      </c>
      <c r="D528" s="19" t="s">
        <v>2</v>
      </c>
      <c r="E528" s="21" t="s">
        <v>9</v>
      </c>
      <c r="F528" s="6" t="s">
        <v>7</v>
      </c>
      <c r="G528" s="27">
        <f t="shared" ref="G528:I531" si="312">G529</f>
        <v>2843.3</v>
      </c>
      <c r="H528" s="27">
        <f t="shared" si="312"/>
        <v>2871.7</v>
      </c>
      <c r="I528" s="13">
        <f t="shared" si="312"/>
        <v>2986.5</v>
      </c>
      <c r="J528" s="27"/>
      <c r="K528" s="27"/>
      <c r="L528" s="13"/>
      <c r="M528" s="27">
        <f t="shared" si="302"/>
        <v>2843.3</v>
      </c>
      <c r="N528" s="27">
        <f t="shared" si="303"/>
        <v>2871.7</v>
      </c>
      <c r="O528" s="47">
        <f t="shared" si="304"/>
        <v>2986.5</v>
      </c>
    </row>
    <row r="529" spans="1:15" ht="22.5" x14ac:dyDescent="0.2">
      <c r="A529" s="70" t="s">
        <v>94</v>
      </c>
      <c r="B529" s="11" t="s">
        <v>93</v>
      </c>
      <c r="C529" s="12" t="s">
        <v>22</v>
      </c>
      <c r="D529" s="11" t="s">
        <v>2</v>
      </c>
      <c r="E529" s="68" t="s">
        <v>9</v>
      </c>
      <c r="F529" s="10" t="s">
        <v>7</v>
      </c>
      <c r="G529" s="14">
        <f t="shared" si="312"/>
        <v>2843.3</v>
      </c>
      <c r="H529" s="14">
        <f t="shared" si="312"/>
        <v>2871.7</v>
      </c>
      <c r="I529" s="13">
        <f t="shared" si="312"/>
        <v>2986.5</v>
      </c>
      <c r="J529" s="14"/>
      <c r="K529" s="14"/>
      <c r="L529" s="13"/>
      <c r="M529" s="14">
        <f t="shared" si="302"/>
        <v>2843.3</v>
      </c>
      <c r="N529" s="14">
        <f t="shared" si="303"/>
        <v>2871.7</v>
      </c>
      <c r="O529" s="47">
        <f t="shared" si="304"/>
        <v>2986.5</v>
      </c>
    </row>
    <row r="530" spans="1:15" ht="22.5" x14ac:dyDescent="0.2">
      <c r="A530" s="70" t="s">
        <v>15</v>
      </c>
      <c r="B530" s="11" t="s">
        <v>93</v>
      </c>
      <c r="C530" s="12" t="s">
        <v>22</v>
      </c>
      <c r="D530" s="11" t="s">
        <v>2</v>
      </c>
      <c r="E530" s="68" t="s">
        <v>11</v>
      </c>
      <c r="F530" s="10" t="s">
        <v>7</v>
      </c>
      <c r="G530" s="14">
        <f t="shared" si="312"/>
        <v>2843.3</v>
      </c>
      <c r="H530" s="14">
        <f t="shared" si="312"/>
        <v>2871.7</v>
      </c>
      <c r="I530" s="13">
        <f t="shared" si="312"/>
        <v>2986.5</v>
      </c>
      <c r="J530" s="14"/>
      <c r="K530" s="14"/>
      <c r="L530" s="13"/>
      <c r="M530" s="14">
        <f t="shared" si="302"/>
        <v>2843.3</v>
      </c>
      <c r="N530" s="14">
        <f t="shared" si="303"/>
        <v>2871.7</v>
      </c>
      <c r="O530" s="47">
        <f t="shared" si="304"/>
        <v>2986.5</v>
      </c>
    </row>
    <row r="531" spans="1:15" ht="45" x14ac:dyDescent="0.2">
      <c r="A531" s="70" t="s">
        <v>6</v>
      </c>
      <c r="B531" s="11" t="s">
        <v>93</v>
      </c>
      <c r="C531" s="12" t="s">
        <v>22</v>
      </c>
      <c r="D531" s="11" t="s">
        <v>2</v>
      </c>
      <c r="E531" s="68" t="s">
        <v>11</v>
      </c>
      <c r="F531" s="10">
        <v>100</v>
      </c>
      <c r="G531" s="14">
        <f t="shared" si="312"/>
        <v>2843.3</v>
      </c>
      <c r="H531" s="14">
        <f t="shared" si="312"/>
        <v>2871.7</v>
      </c>
      <c r="I531" s="13">
        <f t="shared" si="312"/>
        <v>2986.5</v>
      </c>
      <c r="J531" s="14"/>
      <c r="K531" s="14"/>
      <c r="L531" s="13"/>
      <c r="M531" s="14">
        <f t="shared" si="302"/>
        <v>2843.3</v>
      </c>
      <c r="N531" s="14">
        <f t="shared" si="303"/>
        <v>2871.7</v>
      </c>
      <c r="O531" s="47">
        <f t="shared" si="304"/>
        <v>2986.5</v>
      </c>
    </row>
    <row r="532" spans="1:15" ht="22.5" x14ac:dyDescent="0.2">
      <c r="A532" s="70" t="s">
        <v>5</v>
      </c>
      <c r="B532" s="11" t="s">
        <v>93</v>
      </c>
      <c r="C532" s="12" t="s">
        <v>22</v>
      </c>
      <c r="D532" s="11" t="s">
        <v>2</v>
      </c>
      <c r="E532" s="68" t="s">
        <v>11</v>
      </c>
      <c r="F532" s="10">
        <v>120</v>
      </c>
      <c r="G532" s="14">
        <v>2843.3</v>
      </c>
      <c r="H532" s="14">
        <v>2871.7</v>
      </c>
      <c r="I532" s="13">
        <v>2986.5</v>
      </c>
      <c r="J532" s="14"/>
      <c r="K532" s="14"/>
      <c r="L532" s="13"/>
      <c r="M532" s="14">
        <f t="shared" si="302"/>
        <v>2843.3</v>
      </c>
      <c r="N532" s="14">
        <f t="shared" si="303"/>
        <v>2871.7</v>
      </c>
      <c r="O532" s="47">
        <f t="shared" si="304"/>
        <v>2986.5</v>
      </c>
    </row>
    <row r="533" spans="1:15" ht="56.25" x14ac:dyDescent="0.2">
      <c r="A533" s="45" t="s">
        <v>24</v>
      </c>
      <c r="B533" s="19" t="s">
        <v>19</v>
      </c>
      <c r="C533" s="20" t="s">
        <v>3</v>
      </c>
      <c r="D533" s="19" t="s">
        <v>2</v>
      </c>
      <c r="E533" s="21" t="s">
        <v>9</v>
      </c>
      <c r="F533" s="6" t="s">
        <v>7</v>
      </c>
      <c r="G533" s="27">
        <f>G534+G538+G546</f>
        <v>4688.0999999999995</v>
      </c>
      <c r="H533" s="27">
        <f t="shared" ref="H533:I533" si="313">H534+H538+H546</f>
        <v>4724.8</v>
      </c>
      <c r="I533" s="24">
        <f t="shared" si="313"/>
        <v>4872.7</v>
      </c>
      <c r="J533" s="27"/>
      <c r="K533" s="27"/>
      <c r="L533" s="24"/>
      <c r="M533" s="27">
        <f t="shared" si="302"/>
        <v>4688.0999999999995</v>
      </c>
      <c r="N533" s="27">
        <f t="shared" si="303"/>
        <v>4724.8</v>
      </c>
      <c r="O533" s="46">
        <f t="shared" si="304"/>
        <v>4872.7</v>
      </c>
    </row>
    <row r="534" spans="1:15" ht="22.5" x14ac:dyDescent="0.2">
      <c r="A534" s="45" t="s">
        <v>23</v>
      </c>
      <c r="B534" s="19" t="s">
        <v>19</v>
      </c>
      <c r="C534" s="20" t="s">
        <v>22</v>
      </c>
      <c r="D534" s="19" t="s">
        <v>2</v>
      </c>
      <c r="E534" s="21" t="s">
        <v>9</v>
      </c>
      <c r="F534" s="6" t="s">
        <v>7</v>
      </c>
      <c r="G534" s="27">
        <f t="shared" ref="G534:I536" si="314">G535</f>
        <v>2116.5</v>
      </c>
      <c r="H534" s="27">
        <f t="shared" si="314"/>
        <v>2137.6999999999998</v>
      </c>
      <c r="I534" s="24">
        <f t="shared" si="314"/>
        <v>2223.1999999999998</v>
      </c>
      <c r="J534" s="27"/>
      <c r="K534" s="27"/>
      <c r="L534" s="24"/>
      <c r="M534" s="27">
        <f t="shared" si="302"/>
        <v>2116.5</v>
      </c>
      <c r="N534" s="27">
        <f t="shared" si="303"/>
        <v>2137.6999999999998</v>
      </c>
      <c r="O534" s="46">
        <f t="shared" si="304"/>
        <v>2223.1999999999998</v>
      </c>
    </row>
    <row r="535" spans="1:15" ht="22.5" x14ac:dyDescent="0.2">
      <c r="A535" s="70" t="s">
        <v>15</v>
      </c>
      <c r="B535" s="11" t="s">
        <v>19</v>
      </c>
      <c r="C535" s="12" t="s">
        <v>22</v>
      </c>
      <c r="D535" s="11" t="s">
        <v>2</v>
      </c>
      <c r="E535" s="68" t="s">
        <v>11</v>
      </c>
      <c r="F535" s="10" t="s">
        <v>7</v>
      </c>
      <c r="G535" s="14">
        <f t="shared" si="314"/>
        <v>2116.5</v>
      </c>
      <c r="H535" s="14">
        <f t="shared" si="314"/>
        <v>2137.6999999999998</v>
      </c>
      <c r="I535" s="13">
        <f t="shared" si="314"/>
        <v>2223.1999999999998</v>
      </c>
      <c r="J535" s="14"/>
      <c r="K535" s="14"/>
      <c r="L535" s="13"/>
      <c r="M535" s="14">
        <f t="shared" si="302"/>
        <v>2116.5</v>
      </c>
      <c r="N535" s="14">
        <f t="shared" si="303"/>
        <v>2137.6999999999998</v>
      </c>
      <c r="O535" s="47">
        <f t="shared" si="304"/>
        <v>2223.1999999999998</v>
      </c>
    </row>
    <row r="536" spans="1:15" ht="45" x14ac:dyDescent="0.2">
      <c r="A536" s="70" t="s">
        <v>6</v>
      </c>
      <c r="B536" s="11" t="s">
        <v>19</v>
      </c>
      <c r="C536" s="12" t="s">
        <v>22</v>
      </c>
      <c r="D536" s="11" t="s">
        <v>2</v>
      </c>
      <c r="E536" s="68" t="s">
        <v>11</v>
      </c>
      <c r="F536" s="10">
        <v>100</v>
      </c>
      <c r="G536" s="14">
        <f t="shared" si="314"/>
        <v>2116.5</v>
      </c>
      <c r="H536" s="14">
        <f t="shared" si="314"/>
        <v>2137.6999999999998</v>
      </c>
      <c r="I536" s="13">
        <f t="shared" si="314"/>
        <v>2223.1999999999998</v>
      </c>
      <c r="J536" s="14"/>
      <c r="K536" s="14"/>
      <c r="L536" s="13"/>
      <c r="M536" s="14">
        <f t="shared" si="302"/>
        <v>2116.5</v>
      </c>
      <c r="N536" s="14">
        <f t="shared" si="303"/>
        <v>2137.6999999999998</v>
      </c>
      <c r="O536" s="47">
        <f t="shared" si="304"/>
        <v>2223.1999999999998</v>
      </c>
    </row>
    <row r="537" spans="1:15" ht="22.5" x14ac:dyDescent="0.2">
      <c r="A537" s="70" t="s">
        <v>5</v>
      </c>
      <c r="B537" s="11" t="s">
        <v>19</v>
      </c>
      <c r="C537" s="12" t="s">
        <v>22</v>
      </c>
      <c r="D537" s="11" t="s">
        <v>2</v>
      </c>
      <c r="E537" s="68" t="s">
        <v>11</v>
      </c>
      <c r="F537" s="10">
        <v>120</v>
      </c>
      <c r="G537" s="13">
        <v>2116.5</v>
      </c>
      <c r="H537" s="13">
        <v>2137.6999999999998</v>
      </c>
      <c r="I537" s="13">
        <v>2223.1999999999998</v>
      </c>
      <c r="J537" s="13"/>
      <c r="K537" s="13"/>
      <c r="L537" s="13"/>
      <c r="M537" s="13">
        <f t="shared" si="302"/>
        <v>2116.5</v>
      </c>
      <c r="N537" s="13">
        <f t="shared" si="303"/>
        <v>2137.6999999999998</v>
      </c>
      <c r="O537" s="47">
        <f t="shared" si="304"/>
        <v>2223.1999999999998</v>
      </c>
    </row>
    <row r="538" spans="1:15" x14ac:dyDescent="0.2">
      <c r="A538" s="45" t="s">
        <v>21</v>
      </c>
      <c r="B538" s="19" t="s">
        <v>19</v>
      </c>
      <c r="C538" s="20" t="s">
        <v>20</v>
      </c>
      <c r="D538" s="19" t="s">
        <v>2</v>
      </c>
      <c r="E538" s="21" t="s">
        <v>9</v>
      </c>
      <c r="F538" s="6" t="s">
        <v>7</v>
      </c>
      <c r="G538" s="27">
        <f t="shared" ref="G538:I538" si="315">G539</f>
        <v>2076.4</v>
      </c>
      <c r="H538" s="27">
        <f t="shared" si="315"/>
        <v>2091.8000000000002</v>
      </c>
      <c r="I538" s="24">
        <f t="shared" si="315"/>
        <v>2154.2000000000003</v>
      </c>
      <c r="J538" s="27"/>
      <c r="K538" s="27"/>
      <c r="L538" s="24"/>
      <c r="M538" s="27">
        <f t="shared" si="302"/>
        <v>2076.4</v>
      </c>
      <c r="N538" s="27">
        <f t="shared" si="303"/>
        <v>2091.8000000000002</v>
      </c>
      <c r="O538" s="46">
        <f t="shared" si="304"/>
        <v>2154.2000000000003</v>
      </c>
    </row>
    <row r="539" spans="1:15" ht="22.5" x14ac:dyDescent="0.2">
      <c r="A539" s="70" t="s">
        <v>15</v>
      </c>
      <c r="B539" s="11" t="s">
        <v>19</v>
      </c>
      <c r="C539" s="12" t="s">
        <v>20</v>
      </c>
      <c r="D539" s="11" t="s">
        <v>2</v>
      </c>
      <c r="E539" s="68" t="s">
        <v>11</v>
      </c>
      <c r="F539" s="10" t="s">
        <v>7</v>
      </c>
      <c r="G539" s="13">
        <f>G540+G542+G544</f>
        <v>2076.4</v>
      </c>
      <c r="H539" s="13">
        <f t="shared" ref="H539:I539" si="316">H540+H542+H544</f>
        <v>2091.8000000000002</v>
      </c>
      <c r="I539" s="13">
        <f t="shared" si="316"/>
        <v>2154.2000000000003</v>
      </c>
      <c r="J539" s="13"/>
      <c r="K539" s="13"/>
      <c r="L539" s="13"/>
      <c r="M539" s="13">
        <f t="shared" si="302"/>
        <v>2076.4</v>
      </c>
      <c r="N539" s="13">
        <f t="shared" si="303"/>
        <v>2091.8000000000002</v>
      </c>
      <c r="O539" s="47">
        <f t="shared" si="304"/>
        <v>2154.2000000000003</v>
      </c>
    </row>
    <row r="540" spans="1:15" ht="45" x14ac:dyDescent="0.2">
      <c r="A540" s="70" t="s">
        <v>6</v>
      </c>
      <c r="B540" s="11" t="s">
        <v>19</v>
      </c>
      <c r="C540" s="12" t="s">
        <v>20</v>
      </c>
      <c r="D540" s="11" t="s">
        <v>2</v>
      </c>
      <c r="E540" s="68" t="s">
        <v>11</v>
      </c>
      <c r="F540" s="10">
        <v>100</v>
      </c>
      <c r="G540" s="13">
        <f>G541</f>
        <v>1671.1</v>
      </c>
      <c r="H540" s="13">
        <f t="shared" ref="H540:I540" si="317">H541</f>
        <v>1686.5</v>
      </c>
      <c r="I540" s="13">
        <f t="shared" si="317"/>
        <v>1748.9</v>
      </c>
      <c r="J540" s="13"/>
      <c r="K540" s="13"/>
      <c r="L540" s="13"/>
      <c r="M540" s="13">
        <f t="shared" si="302"/>
        <v>1671.1</v>
      </c>
      <c r="N540" s="13">
        <f t="shared" si="303"/>
        <v>1686.5</v>
      </c>
      <c r="O540" s="47">
        <f t="shared" si="304"/>
        <v>1748.9</v>
      </c>
    </row>
    <row r="541" spans="1:15" ht="22.5" x14ac:dyDescent="0.2">
      <c r="A541" s="70" t="s">
        <v>5</v>
      </c>
      <c r="B541" s="11" t="s">
        <v>19</v>
      </c>
      <c r="C541" s="12" t="s">
        <v>20</v>
      </c>
      <c r="D541" s="11" t="s">
        <v>2</v>
      </c>
      <c r="E541" s="68" t="s">
        <v>11</v>
      </c>
      <c r="F541" s="10">
        <v>120</v>
      </c>
      <c r="G541" s="13">
        <v>1671.1</v>
      </c>
      <c r="H541" s="13">
        <v>1686.5</v>
      </c>
      <c r="I541" s="13">
        <v>1748.9</v>
      </c>
      <c r="J541" s="13"/>
      <c r="K541" s="13"/>
      <c r="L541" s="13"/>
      <c r="M541" s="13">
        <f t="shared" si="302"/>
        <v>1671.1</v>
      </c>
      <c r="N541" s="13">
        <f t="shared" si="303"/>
        <v>1686.5</v>
      </c>
      <c r="O541" s="47">
        <f t="shared" si="304"/>
        <v>1748.9</v>
      </c>
    </row>
    <row r="542" spans="1:15" ht="22.5" x14ac:dyDescent="0.2">
      <c r="A542" s="70" t="s">
        <v>14</v>
      </c>
      <c r="B542" s="11" t="s">
        <v>19</v>
      </c>
      <c r="C542" s="12" t="s">
        <v>20</v>
      </c>
      <c r="D542" s="11" t="s">
        <v>2</v>
      </c>
      <c r="E542" s="68" t="s">
        <v>11</v>
      </c>
      <c r="F542" s="10">
        <v>200</v>
      </c>
      <c r="G542" s="13">
        <v>404.3</v>
      </c>
      <c r="H542" s="13">
        <v>404.3</v>
      </c>
      <c r="I542" s="13">
        <v>404.3</v>
      </c>
      <c r="J542" s="13"/>
      <c r="K542" s="13"/>
      <c r="L542" s="13"/>
      <c r="M542" s="13">
        <f t="shared" si="302"/>
        <v>404.3</v>
      </c>
      <c r="N542" s="13">
        <f t="shared" si="303"/>
        <v>404.3</v>
      </c>
      <c r="O542" s="47">
        <f t="shared" si="304"/>
        <v>404.3</v>
      </c>
    </row>
    <row r="543" spans="1:15" ht="22.5" x14ac:dyDescent="0.2">
      <c r="A543" s="70" t="s">
        <v>13</v>
      </c>
      <c r="B543" s="11" t="s">
        <v>19</v>
      </c>
      <c r="C543" s="12" t="s">
        <v>20</v>
      </c>
      <c r="D543" s="11" t="s">
        <v>2</v>
      </c>
      <c r="E543" s="68" t="s">
        <v>11</v>
      </c>
      <c r="F543" s="10">
        <v>240</v>
      </c>
      <c r="G543" s="13">
        <v>404.3</v>
      </c>
      <c r="H543" s="13">
        <v>404.3</v>
      </c>
      <c r="I543" s="13">
        <v>404.3</v>
      </c>
      <c r="J543" s="13"/>
      <c r="K543" s="13"/>
      <c r="L543" s="13"/>
      <c r="M543" s="13">
        <f t="shared" si="302"/>
        <v>404.3</v>
      </c>
      <c r="N543" s="13">
        <f t="shared" si="303"/>
        <v>404.3</v>
      </c>
      <c r="O543" s="47">
        <f t="shared" si="304"/>
        <v>404.3</v>
      </c>
    </row>
    <row r="544" spans="1:15" x14ac:dyDescent="0.2">
      <c r="A544" s="70" t="s">
        <v>71</v>
      </c>
      <c r="B544" s="11" t="s">
        <v>19</v>
      </c>
      <c r="C544" s="12" t="s">
        <v>20</v>
      </c>
      <c r="D544" s="11" t="s">
        <v>2</v>
      </c>
      <c r="E544" s="68" t="s">
        <v>11</v>
      </c>
      <c r="F544" s="10">
        <v>800</v>
      </c>
      <c r="G544" s="14">
        <v>1</v>
      </c>
      <c r="H544" s="13">
        <v>1</v>
      </c>
      <c r="I544" s="13">
        <v>1</v>
      </c>
      <c r="J544" s="14"/>
      <c r="K544" s="13"/>
      <c r="L544" s="13"/>
      <c r="M544" s="14">
        <f t="shared" si="302"/>
        <v>1</v>
      </c>
      <c r="N544" s="13">
        <f t="shared" si="303"/>
        <v>1</v>
      </c>
      <c r="O544" s="47">
        <f t="shared" si="304"/>
        <v>1</v>
      </c>
    </row>
    <row r="545" spans="1:15" x14ac:dyDescent="0.2">
      <c r="A545" s="70" t="s">
        <v>70</v>
      </c>
      <c r="B545" s="11" t="s">
        <v>19</v>
      </c>
      <c r="C545" s="12" t="s">
        <v>20</v>
      </c>
      <c r="D545" s="11" t="s">
        <v>2</v>
      </c>
      <c r="E545" s="68" t="s">
        <v>11</v>
      </c>
      <c r="F545" s="10">
        <v>850</v>
      </c>
      <c r="G545" s="14">
        <v>1</v>
      </c>
      <c r="H545" s="13">
        <v>1</v>
      </c>
      <c r="I545" s="13">
        <v>1</v>
      </c>
      <c r="J545" s="14"/>
      <c r="K545" s="13"/>
      <c r="L545" s="13"/>
      <c r="M545" s="14">
        <f t="shared" si="302"/>
        <v>1</v>
      </c>
      <c r="N545" s="13">
        <f t="shared" si="303"/>
        <v>1</v>
      </c>
      <c r="O545" s="47">
        <f t="shared" si="304"/>
        <v>1</v>
      </c>
    </row>
    <row r="546" spans="1:15" ht="22.5" x14ac:dyDescent="0.2">
      <c r="A546" s="45" t="s">
        <v>234</v>
      </c>
      <c r="B546" s="19" t="s">
        <v>19</v>
      </c>
      <c r="C546" s="20" t="s">
        <v>18</v>
      </c>
      <c r="D546" s="19" t="s">
        <v>2</v>
      </c>
      <c r="E546" s="21" t="s">
        <v>9</v>
      </c>
      <c r="F546" s="6" t="s">
        <v>7</v>
      </c>
      <c r="G546" s="24">
        <f t="shared" ref="G546:G548" si="318">G547</f>
        <v>495.2</v>
      </c>
      <c r="H546" s="27">
        <f t="shared" ref="H546:I547" si="319">H547</f>
        <v>495.3</v>
      </c>
      <c r="I546" s="24">
        <f t="shared" si="319"/>
        <v>495.3</v>
      </c>
      <c r="J546" s="24"/>
      <c r="K546" s="27"/>
      <c r="L546" s="24"/>
      <c r="M546" s="24">
        <f t="shared" si="302"/>
        <v>495.2</v>
      </c>
      <c r="N546" s="27">
        <f t="shared" si="303"/>
        <v>495.3</v>
      </c>
      <c r="O546" s="46">
        <f t="shared" si="304"/>
        <v>495.3</v>
      </c>
    </row>
    <row r="547" spans="1:15" ht="22.5" x14ac:dyDescent="0.2">
      <c r="A547" s="70" t="s">
        <v>15</v>
      </c>
      <c r="B547" s="11" t="s">
        <v>19</v>
      </c>
      <c r="C547" s="12" t="s">
        <v>18</v>
      </c>
      <c r="D547" s="11" t="s">
        <v>2</v>
      </c>
      <c r="E547" s="68" t="s">
        <v>11</v>
      </c>
      <c r="F547" s="10" t="s">
        <v>7</v>
      </c>
      <c r="G547" s="13">
        <f t="shared" si="318"/>
        <v>495.2</v>
      </c>
      <c r="H547" s="14">
        <f t="shared" si="319"/>
        <v>495.3</v>
      </c>
      <c r="I547" s="13">
        <f t="shared" si="319"/>
        <v>495.3</v>
      </c>
      <c r="J547" s="13"/>
      <c r="K547" s="14"/>
      <c r="L547" s="13"/>
      <c r="M547" s="13">
        <f t="shared" si="302"/>
        <v>495.2</v>
      </c>
      <c r="N547" s="14">
        <f t="shared" si="303"/>
        <v>495.3</v>
      </c>
      <c r="O547" s="47">
        <f t="shared" si="304"/>
        <v>495.3</v>
      </c>
    </row>
    <row r="548" spans="1:15" ht="45" x14ac:dyDescent="0.2">
      <c r="A548" s="70" t="s">
        <v>6</v>
      </c>
      <c r="B548" s="11" t="s">
        <v>19</v>
      </c>
      <c r="C548" s="12" t="s">
        <v>18</v>
      </c>
      <c r="D548" s="11" t="s">
        <v>2</v>
      </c>
      <c r="E548" s="68" t="s">
        <v>11</v>
      </c>
      <c r="F548" s="10">
        <v>100</v>
      </c>
      <c r="G548" s="13">
        <f t="shared" si="318"/>
        <v>495.2</v>
      </c>
      <c r="H548" s="14">
        <f t="shared" ref="H548:I548" si="320">H549</f>
        <v>495.3</v>
      </c>
      <c r="I548" s="13">
        <f t="shared" si="320"/>
        <v>495.3</v>
      </c>
      <c r="J548" s="13"/>
      <c r="K548" s="14"/>
      <c r="L548" s="13"/>
      <c r="M548" s="13">
        <f t="shared" si="302"/>
        <v>495.2</v>
      </c>
      <c r="N548" s="14">
        <f t="shared" si="303"/>
        <v>495.3</v>
      </c>
      <c r="O548" s="47">
        <f t="shared" si="304"/>
        <v>495.3</v>
      </c>
    </row>
    <row r="549" spans="1:15" ht="22.5" x14ac:dyDescent="0.2">
      <c r="A549" s="70" t="s">
        <v>5</v>
      </c>
      <c r="B549" s="11" t="s">
        <v>19</v>
      </c>
      <c r="C549" s="12" t="s">
        <v>18</v>
      </c>
      <c r="D549" s="11" t="s">
        <v>2</v>
      </c>
      <c r="E549" s="68" t="s">
        <v>11</v>
      </c>
      <c r="F549" s="10">
        <v>120</v>
      </c>
      <c r="G549" s="13">
        <v>495.2</v>
      </c>
      <c r="H549" s="13">
        <v>495.3</v>
      </c>
      <c r="I549" s="13">
        <v>495.3</v>
      </c>
      <c r="J549" s="13"/>
      <c r="K549" s="13"/>
      <c r="L549" s="13"/>
      <c r="M549" s="13">
        <f t="shared" si="302"/>
        <v>495.2</v>
      </c>
      <c r="N549" s="13">
        <f t="shared" si="303"/>
        <v>495.3</v>
      </c>
      <c r="O549" s="47">
        <f t="shared" si="304"/>
        <v>495.3</v>
      </c>
    </row>
    <row r="550" spans="1:15" ht="33.75" x14ac:dyDescent="0.2">
      <c r="A550" s="45" t="s">
        <v>16</v>
      </c>
      <c r="B550" s="19" t="s">
        <v>12</v>
      </c>
      <c r="C550" s="20" t="s">
        <v>3</v>
      </c>
      <c r="D550" s="19" t="s">
        <v>2</v>
      </c>
      <c r="E550" s="21" t="s">
        <v>9</v>
      </c>
      <c r="F550" s="6" t="s">
        <v>7</v>
      </c>
      <c r="G550" s="27">
        <f t="shared" ref="G550:I550" si="321">G551</f>
        <v>1400.2</v>
      </c>
      <c r="H550" s="27">
        <f t="shared" si="321"/>
        <v>1418.5</v>
      </c>
      <c r="I550" s="24">
        <f t="shared" si="321"/>
        <v>1492.3000000000002</v>
      </c>
      <c r="J550" s="27"/>
      <c r="K550" s="27"/>
      <c r="L550" s="24"/>
      <c r="M550" s="27">
        <f t="shared" si="302"/>
        <v>1400.2</v>
      </c>
      <c r="N550" s="27">
        <f t="shared" si="303"/>
        <v>1418.5</v>
      </c>
      <c r="O550" s="46">
        <f t="shared" si="304"/>
        <v>1492.3000000000002</v>
      </c>
    </row>
    <row r="551" spans="1:15" ht="22.5" x14ac:dyDescent="0.2">
      <c r="A551" s="70" t="s">
        <v>15</v>
      </c>
      <c r="B551" s="11" t="s">
        <v>12</v>
      </c>
      <c r="C551" s="12" t="s">
        <v>3</v>
      </c>
      <c r="D551" s="11" t="s">
        <v>2</v>
      </c>
      <c r="E551" s="68" t="s">
        <v>11</v>
      </c>
      <c r="F551" s="10" t="s">
        <v>7</v>
      </c>
      <c r="G551" s="13">
        <f>G552+G554</f>
        <v>1400.2</v>
      </c>
      <c r="H551" s="13">
        <f t="shared" ref="H551:I551" si="322">H552+H554</f>
        <v>1418.5</v>
      </c>
      <c r="I551" s="13">
        <f t="shared" si="322"/>
        <v>1492.3000000000002</v>
      </c>
      <c r="J551" s="13"/>
      <c r="K551" s="13"/>
      <c r="L551" s="13"/>
      <c r="M551" s="13">
        <f t="shared" si="302"/>
        <v>1400.2</v>
      </c>
      <c r="N551" s="13">
        <f t="shared" si="303"/>
        <v>1418.5</v>
      </c>
      <c r="O551" s="47">
        <f t="shared" si="304"/>
        <v>1492.3000000000002</v>
      </c>
    </row>
    <row r="552" spans="1:15" ht="45" x14ac:dyDescent="0.2">
      <c r="A552" s="70" t="s">
        <v>6</v>
      </c>
      <c r="B552" s="11" t="s">
        <v>12</v>
      </c>
      <c r="C552" s="12" t="s">
        <v>3</v>
      </c>
      <c r="D552" s="11" t="s">
        <v>2</v>
      </c>
      <c r="E552" s="68" t="s">
        <v>11</v>
      </c>
      <c r="F552" s="10">
        <v>100</v>
      </c>
      <c r="G552" s="13">
        <f>G553</f>
        <v>1349.8</v>
      </c>
      <c r="H552" s="14">
        <f t="shared" ref="H552:I552" si="323">H553</f>
        <v>1368.1</v>
      </c>
      <c r="I552" s="13">
        <f t="shared" si="323"/>
        <v>1441.9</v>
      </c>
      <c r="J552" s="13"/>
      <c r="K552" s="14"/>
      <c r="L552" s="13"/>
      <c r="M552" s="13">
        <f t="shared" si="302"/>
        <v>1349.8</v>
      </c>
      <c r="N552" s="14">
        <f t="shared" si="303"/>
        <v>1368.1</v>
      </c>
      <c r="O552" s="47">
        <f t="shared" si="304"/>
        <v>1441.9</v>
      </c>
    </row>
    <row r="553" spans="1:15" ht="22.5" x14ac:dyDescent="0.2">
      <c r="A553" s="70" t="s">
        <v>5</v>
      </c>
      <c r="B553" s="11" t="s">
        <v>12</v>
      </c>
      <c r="C553" s="12" t="s">
        <v>3</v>
      </c>
      <c r="D553" s="11" t="s">
        <v>2</v>
      </c>
      <c r="E553" s="68" t="s">
        <v>11</v>
      </c>
      <c r="F553" s="10">
        <v>120</v>
      </c>
      <c r="G553" s="13">
        <v>1349.8</v>
      </c>
      <c r="H553" s="14">
        <v>1368.1</v>
      </c>
      <c r="I553" s="13">
        <v>1441.9</v>
      </c>
      <c r="J553" s="13"/>
      <c r="K553" s="14"/>
      <c r="L553" s="13"/>
      <c r="M553" s="13">
        <f t="shared" si="302"/>
        <v>1349.8</v>
      </c>
      <c r="N553" s="14">
        <f t="shared" si="303"/>
        <v>1368.1</v>
      </c>
      <c r="O553" s="47">
        <f t="shared" si="304"/>
        <v>1441.9</v>
      </c>
    </row>
    <row r="554" spans="1:15" ht="22.5" x14ac:dyDescent="0.2">
      <c r="A554" s="70" t="s">
        <v>14</v>
      </c>
      <c r="B554" s="11" t="s">
        <v>12</v>
      </c>
      <c r="C554" s="12" t="s">
        <v>3</v>
      </c>
      <c r="D554" s="11" t="s">
        <v>2</v>
      </c>
      <c r="E554" s="68" t="s">
        <v>11</v>
      </c>
      <c r="F554" s="10">
        <v>200</v>
      </c>
      <c r="G554" s="13">
        <v>50.4</v>
      </c>
      <c r="H554" s="14">
        <v>50.4</v>
      </c>
      <c r="I554" s="13">
        <v>50.4</v>
      </c>
      <c r="J554" s="13"/>
      <c r="K554" s="14"/>
      <c r="L554" s="13"/>
      <c r="M554" s="13">
        <f t="shared" si="302"/>
        <v>50.4</v>
      </c>
      <c r="N554" s="14">
        <f t="shared" si="303"/>
        <v>50.4</v>
      </c>
      <c r="O554" s="47">
        <f t="shared" si="304"/>
        <v>50.4</v>
      </c>
    </row>
    <row r="555" spans="1:15" ht="22.5" x14ac:dyDescent="0.2">
      <c r="A555" s="70" t="s">
        <v>13</v>
      </c>
      <c r="B555" s="11" t="s">
        <v>12</v>
      </c>
      <c r="C555" s="12" t="s">
        <v>3</v>
      </c>
      <c r="D555" s="11" t="s">
        <v>2</v>
      </c>
      <c r="E555" s="68" t="s">
        <v>11</v>
      </c>
      <c r="F555" s="10">
        <v>240</v>
      </c>
      <c r="G555" s="13">
        <v>50.4</v>
      </c>
      <c r="H555" s="14">
        <v>50.4</v>
      </c>
      <c r="I555" s="13">
        <v>50.4</v>
      </c>
      <c r="J555" s="13"/>
      <c r="K555" s="14"/>
      <c r="L555" s="13"/>
      <c r="M555" s="13">
        <f t="shared" si="302"/>
        <v>50.4</v>
      </c>
      <c r="N555" s="14">
        <f t="shared" si="303"/>
        <v>50.4</v>
      </c>
      <c r="O555" s="47">
        <f t="shared" si="304"/>
        <v>50.4</v>
      </c>
    </row>
    <row r="556" spans="1:15" ht="33.75" x14ac:dyDescent="0.2">
      <c r="A556" s="48" t="s">
        <v>351</v>
      </c>
      <c r="B556" s="36">
        <v>54</v>
      </c>
      <c r="C556" s="37">
        <v>0</v>
      </c>
      <c r="D556" s="36">
        <v>0</v>
      </c>
      <c r="E556" s="21">
        <v>0</v>
      </c>
      <c r="F556" s="6"/>
      <c r="G556" s="27">
        <f>G557</f>
        <v>0</v>
      </c>
      <c r="H556" s="27">
        <f t="shared" ref="H556:I558" si="324">H557</f>
        <v>0</v>
      </c>
      <c r="I556" s="24">
        <f t="shared" si="324"/>
        <v>1931.2</v>
      </c>
      <c r="J556" s="27"/>
      <c r="K556" s="27"/>
      <c r="L556" s="24"/>
      <c r="M556" s="27">
        <f t="shared" si="302"/>
        <v>0</v>
      </c>
      <c r="N556" s="27">
        <f t="shared" si="303"/>
        <v>0</v>
      </c>
      <c r="O556" s="27">
        <f t="shared" si="304"/>
        <v>1931.2</v>
      </c>
    </row>
    <row r="557" spans="1:15" ht="22.5" x14ac:dyDescent="0.2">
      <c r="A557" s="1" t="s">
        <v>352</v>
      </c>
      <c r="B557" s="7">
        <v>54</v>
      </c>
      <c r="C557" s="8">
        <v>0</v>
      </c>
      <c r="D557" s="7">
        <v>0</v>
      </c>
      <c r="E557" s="68">
        <v>81110</v>
      </c>
      <c r="F557" s="10"/>
      <c r="G557" s="14">
        <f>G558</f>
        <v>0</v>
      </c>
      <c r="H557" s="14">
        <f t="shared" si="324"/>
        <v>0</v>
      </c>
      <c r="I557" s="13">
        <f t="shared" si="324"/>
        <v>1931.2</v>
      </c>
      <c r="J557" s="14"/>
      <c r="K557" s="14"/>
      <c r="L557" s="13"/>
      <c r="M557" s="14">
        <f t="shared" si="302"/>
        <v>0</v>
      </c>
      <c r="N557" s="14">
        <f t="shared" si="303"/>
        <v>0</v>
      </c>
      <c r="O557" s="14">
        <f t="shared" si="304"/>
        <v>1931.2</v>
      </c>
    </row>
    <row r="558" spans="1:15" x14ac:dyDescent="0.2">
      <c r="A558" s="1" t="s">
        <v>71</v>
      </c>
      <c r="B558" s="7">
        <v>54</v>
      </c>
      <c r="C558" s="8">
        <v>0</v>
      </c>
      <c r="D558" s="7">
        <v>0</v>
      </c>
      <c r="E558" s="9">
        <v>81110</v>
      </c>
      <c r="F558" s="10">
        <v>800</v>
      </c>
      <c r="G558" s="14">
        <f>G559</f>
        <v>0</v>
      </c>
      <c r="H558" s="14">
        <f t="shared" si="324"/>
        <v>0</v>
      </c>
      <c r="I558" s="13">
        <f t="shared" si="324"/>
        <v>1931.2</v>
      </c>
      <c r="J558" s="14"/>
      <c r="K558" s="14"/>
      <c r="L558" s="13"/>
      <c r="M558" s="14">
        <f t="shared" si="302"/>
        <v>0</v>
      </c>
      <c r="N558" s="14">
        <f t="shared" si="303"/>
        <v>0</v>
      </c>
      <c r="O558" s="14">
        <f t="shared" si="304"/>
        <v>1931.2</v>
      </c>
    </row>
    <row r="559" spans="1:15" x14ac:dyDescent="0.2">
      <c r="A559" s="1" t="s">
        <v>353</v>
      </c>
      <c r="B559" s="7">
        <v>54</v>
      </c>
      <c r="C559" s="8">
        <v>0</v>
      </c>
      <c r="D559" s="7">
        <v>0</v>
      </c>
      <c r="E559" s="9">
        <v>81110</v>
      </c>
      <c r="F559" s="10">
        <v>880</v>
      </c>
      <c r="G559" s="14">
        <v>0</v>
      </c>
      <c r="H559" s="14">
        <v>0</v>
      </c>
      <c r="I559" s="13">
        <v>1931.2</v>
      </c>
      <c r="J559" s="14"/>
      <c r="K559" s="14"/>
      <c r="L559" s="13"/>
      <c r="M559" s="14">
        <f t="shared" si="302"/>
        <v>0</v>
      </c>
      <c r="N559" s="14">
        <f t="shared" si="303"/>
        <v>0</v>
      </c>
      <c r="O559" s="14">
        <f t="shared" si="304"/>
        <v>1931.2</v>
      </c>
    </row>
    <row r="560" spans="1:15" ht="22.5" x14ac:dyDescent="0.2">
      <c r="A560" s="45" t="s">
        <v>32</v>
      </c>
      <c r="B560" s="19" t="s">
        <v>31</v>
      </c>
      <c r="C560" s="20" t="s">
        <v>3</v>
      </c>
      <c r="D560" s="19" t="s">
        <v>2</v>
      </c>
      <c r="E560" s="21" t="s">
        <v>9</v>
      </c>
      <c r="F560" s="6" t="s">
        <v>7</v>
      </c>
      <c r="G560" s="27">
        <f>G565</f>
        <v>3000</v>
      </c>
      <c r="H560" s="27">
        <f>H565</f>
        <v>5000</v>
      </c>
      <c r="I560" s="24">
        <f>I565</f>
        <v>5000</v>
      </c>
      <c r="J560" s="27">
        <f>J565+J561+J563</f>
        <v>2000.0000000000002</v>
      </c>
      <c r="K560" s="27"/>
      <c r="L560" s="24"/>
      <c r="M560" s="27">
        <f t="shared" si="302"/>
        <v>5000</v>
      </c>
      <c r="N560" s="27">
        <f t="shared" si="303"/>
        <v>5000</v>
      </c>
      <c r="O560" s="46">
        <f t="shared" si="304"/>
        <v>5000</v>
      </c>
    </row>
    <row r="561" spans="1:15" ht="22.5" x14ac:dyDescent="0.2">
      <c r="A561" s="65" t="s">
        <v>14</v>
      </c>
      <c r="B561" s="11" t="s">
        <v>31</v>
      </c>
      <c r="C561" s="12" t="s">
        <v>3</v>
      </c>
      <c r="D561" s="11" t="s">
        <v>2</v>
      </c>
      <c r="E561" s="68" t="s">
        <v>30</v>
      </c>
      <c r="F561" s="6">
        <v>200</v>
      </c>
      <c r="G561" s="27"/>
      <c r="H561" s="27"/>
      <c r="I561" s="24"/>
      <c r="J561" s="27">
        <f>J562</f>
        <v>237.7944</v>
      </c>
      <c r="K561" s="27"/>
      <c r="L561" s="24"/>
      <c r="M561" s="27">
        <f t="shared" ref="M561:M564" si="325">G561+J561</f>
        <v>237.7944</v>
      </c>
      <c r="N561" s="27">
        <f t="shared" ref="N561:N564" si="326">H561+K561</f>
        <v>0</v>
      </c>
      <c r="O561" s="46">
        <f t="shared" ref="O561:O564" si="327">I561+L561</f>
        <v>0</v>
      </c>
    </row>
    <row r="562" spans="1:15" ht="22.5" x14ac:dyDescent="0.2">
      <c r="A562" s="65" t="s">
        <v>13</v>
      </c>
      <c r="B562" s="11" t="s">
        <v>31</v>
      </c>
      <c r="C562" s="12" t="s">
        <v>3</v>
      </c>
      <c r="D562" s="11" t="s">
        <v>2</v>
      </c>
      <c r="E562" s="68" t="s">
        <v>30</v>
      </c>
      <c r="F562" s="6">
        <v>240</v>
      </c>
      <c r="G562" s="27"/>
      <c r="H562" s="27"/>
      <c r="I562" s="24"/>
      <c r="J562" s="27">
        <v>237.7944</v>
      </c>
      <c r="K562" s="27"/>
      <c r="L562" s="24"/>
      <c r="M562" s="27">
        <f t="shared" si="325"/>
        <v>237.7944</v>
      </c>
      <c r="N562" s="27">
        <f t="shared" si="326"/>
        <v>0</v>
      </c>
      <c r="O562" s="46">
        <f t="shared" si="327"/>
        <v>0</v>
      </c>
    </row>
    <row r="563" spans="1:15" ht="22.5" x14ac:dyDescent="0.2">
      <c r="A563" s="65" t="s">
        <v>77</v>
      </c>
      <c r="B563" s="11" t="s">
        <v>31</v>
      </c>
      <c r="C563" s="12" t="s">
        <v>3</v>
      </c>
      <c r="D563" s="11" t="s">
        <v>2</v>
      </c>
      <c r="E563" s="68" t="s">
        <v>30</v>
      </c>
      <c r="F563" s="6">
        <v>600</v>
      </c>
      <c r="G563" s="27"/>
      <c r="H563" s="27"/>
      <c r="I563" s="24"/>
      <c r="J563" s="27">
        <f>J564</f>
        <v>2194.8071500000001</v>
      </c>
      <c r="K563" s="27"/>
      <c r="L563" s="24"/>
      <c r="M563" s="27">
        <f t="shared" si="325"/>
        <v>2194.8071500000001</v>
      </c>
      <c r="N563" s="27">
        <f t="shared" si="326"/>
        <v>0</v>
      </c>
      <c r="O563" s="46">
        <f t="shared" si="327"/>
        <v>0</v>
      </c>
    </row>
    <row r="564" spans="1:15" x14ac:dyDescent="0.2">
      <c r="A564" s="65" t="s">
        <v>146</v>
      </c>
      <c r="B564" s="19" t="s">
        <v>31</v>
      </c>
      <c r="C564" s="20" t="s">
        <v>3</v>
      </c>
      <c r="D564" s="19" t="s">
        <v>2</v>
      </c>
      <c r="E564" s="21" t="s">
        <v>30</v>
      </c>
      <c r="F564" s="6">
        <v>610</v>
      </c>
      <c r="G564" s="27"/>
      <c r="H564" s="27"/>
      <c r="I564" s="24"/>
      <c r="J564" s="27">
        <f>293.89805+1900.9091</f>
        <v>2194.8071500000001</v>
      </c>
      <c r="K564" s="27"/>
      <c r="L564" s="24"/>
      <c r="M564" s="27">
        <f t="shared" si="325"/>
        <v>2194.8071500000001</v>
      </c>
      <c r="N564" s="27">
        <f t="shared" si="326"/>
        <v>0</v>
      </c>
      <c r="O564" s="46">
        <f t="shared" si="327"/>
        <v>0</v>
      </c>
    </row>
    <row r="565" spans="1:15" ht="22.5" x14ac:dyDescent="0.2">
      <c r="A565" s="70" t="s">
        <v>32</v>
      </c>
      <c r="B565" s="11" t="s">
        <v>31</v>
      </c>
      <c r="C565" s="12" t="s">
        <v>3</v>
      </c>
      <c r="D565" s="11" t="s">
        <v>2</v>
      </c>
      <c r="E565" s="68" t="s">
        <v>30</v>
      </c>
      <c r="F565" s="10" t="s">
        <v>7</v>
      </c>
      <c r="G565" s="14">
        <f t="shared" ref="G565:I565" si="328">G566</f>
        <v>3000</v>
      </c>
      <c r="H565" s="14">
        <f t="shared" si="328"/>
        <v>5000</v>
      </c>
      <c r="I565" s="13">
        <f t="shared" si="328"/>
        <v>5000</v>
      </c>
      <c r="J565" s="14">
        <f>J566</f>
        <v>-432.60154999999986</v>
      </c>
      <c r="K565" s="14"/>
      <c r="L565" s="13"/>
      <c r="M565" s="14">
        <f t="shared" si="302"/>
        <v>2567.3984500000001</v>
      </c>
      <c r="N565" s="14">
        <f t="shared" si="303"/>
        <v>5000</v>
      </c>
      <c r="O565" s="47">
        <f t="shared" si="304"/>
        <v>5000</v>
      </c>
    </row>
    <row r="566" spans="1:15" x14ac:dyDescent="0.2">
      <c r="A566" s="70" t="s">
        <v>71</v>
      </c>
      <c r="B566" s="11" t="s">
        <v>31</v>
      </c>
      <c r="C566" s="12" t="s">
        <v>3</v>
      </c>
      <c r="D566" s="11" t="s">
        <v>2</v>
      </c>
      <c r="E566" s="68" t="s">
        <v>30</v>
      </c>
      <c r="F566" s="10">
        <v>800</v>
      </c>
      <c r="G566" s="14">
        <f>G567</f>
        <v>3000</v>
      </c>
      <c r="H566" s="14">
        <f>H567</f>
        <v>5000</v>
      </c>
      <c r="I566" s="13">
        <f>I567</f>
        <v>5000</v>
      </c>
      <c r="J566" s="14">
        <f>J567</f>
        <v>-432.60154999999986</v>
      </c>
      <c r="K566" s="14"/>
      <c r="L566" s="13"/>
      <c r="M566" s="14">
        <f t="shared" si="302"/>
        <v>2567.3984500000001</v>
      </c>
      <c r="N566" s="14">
        <f t="shared" si="303"/>
        <v>5000</v>
      </c>
      <c r="O566" s="47">
        <f t="shared" si="304"/>
        <v>5000</v>
      </c>
    </row>
    <row r="567" spans="1:15" x14ac:dyDescent="0.2">
      <c r="A567" s="70" t="s">
        <v>140</v>
      </c>
      <c r="B567" s="11" t="s">
        <v>31</v>
      </c>
      <c r="C567" s="12" t="s">
        <v>3</v>
      </c>
      <c r="D567" s="11" t="s">
        <v>2</v>
      </c>
      <c r="E567" s="68" t="s">
        <v>30</v>
      </c>
      <c r="F567" s="10">
        <v>870</v>
      </c>
      <c r="G567" s="14">
        <v>3000</v>
      </c>
      <c r="H567" s="14">
        <v>5000</v>
      </c>
      <c r="I567" s="13">
        <v>5000</v>
      </c>
      <c r="J567" s="14">
        <f>-2432.60155+2000</f>
        <v>-432.60154999999986</v>
      </c>
      <c r="K567" s="14"/>
      <c r="L567" s="13"/>
      <c r="M567" s="14">
        <f t="shared" si="302"/>
        <v>2567.3984500000001</v>
      </c>
      <c r="N567" s="14">
        <f t="shared" si="303"/>
        <v>5000</v>
      </c>
      <c r="O567" s="47">
        <f t="shared" si="304"/>
        <v>5000</v>
      </c>
    </row>
    <row r="568" spans="1:15" ht="22.5" x14ac:dyDescent="0.2">
      <c r="A568" s="45" t="s">
        <v>10</v>
      </c>
      <c r="B568" s="19" t="s">
        <v>4</v>
      </c>
      <c r="C568" s="20" t="s">
        <v>3</v>
      </c>
      <c r="D568" s="19" t="s">
        <v>2</v>
      </c>
      <c r="E568" s="21" t="s">
        <v>9</v>
      </c>
      <c r="F568" s="6" t="s">
        <v>7</v>
      </c>
      <c r="G568" s="27">
        <f>G569+G572+G575</f>
        <v>17098.599999999999</v>
      </c>
      <c r="H568" s="27">
        <f t="shared" ref="H568:I568" si="329">H569+H572+H575</f>
        <v>21382.9</v>
      </c>
      <c r="I568" s="24">
        <f t="shared" si="329"/>
        <v>11654.5</v>
      </c>
      <c r="J568" s="27">
        <f>J575+J572</f>
        <v>-759.84521000000018</v>
      </c>
      <c r="K568" s="27">
        <f t="shared" ref="K568:L568" si="330">K575</f>
        <v>-651.12670000000003</v>
      </c>
      <c r="L568" s="27">
        <f t="shared" si="330"/>
        <v>-304.53719000000001</v>
      </c>
      <c r="M568" s="27">
        <f t="shared" si="302"/>
        <v>16338.754789999999</v>
      </c>
      <c r="N568" s="27">
        <f t="shared" si="303"/>
        <v>20731.773300000001</v>
      </c>
      <c r="O568" s="27">
        <f t="shared" si="304"/>
        <v>11349.962810000001</v>
      </c>
    </row>
    <row r="569" spans="1:15" ht="45" x14ac:dyDescent="0.2">
      <c r="A569" s="70" t="s">
        <v>8</v>
      </c>
      <c r="B569" s="11" t="s">
        <v>4</v>
      </c>
      <c r="C569" s="12" t="s">
        <v>3</v>
      </c>
      <c r="D569" s="11" t="s">
        <v>2</v>
      </c>
      <c r="E569" s="68" t="s">
        <v>1</v>
      </c>
      <c r="F569" s="10" t="s">
        <v>7</v>
      </c>
      <c r="G569" s="14">
        <f t="shared" ref="G569:I569" si="331">G570</f>
        <v>522</v>
      </c>
      <c r="H569" s="14">
        <f t="shared" si="331"/>
        <v>522</v>
      </c>
      <c r="I569" s="13">
        <f t="shared" si="331"/>
        <v>522</v>
      </c>
      <c r="J569" s="14"/>
      <c r="K569" s="14"/>
      <c r="L569" s="13"/>
      <c r="M569" s="14">
        <f t="shared" si="302"/>
        <v>522</v>
      </c>
      <c r="N569" s="14">
        <f t="shared" si="303"/>
        <v>522</v>
      </c>
      <c r="O569" s="47">
        <f t="shared" si="304"/>
        <v>522</v>
      </c>
    </row>
    <row r="570" spans="1:15" ht="45" x14ac:dyDescent="0.2">
      <c r="A570" s="70" t="s">
        <v>6</v>
      </c>
      <c r="B570" s="11" t="s">
        <v>4</v>
      </c>
      <c r="C570" s="12" t="s">
        <v>3</v>
      </c>
      <c r="D570" s="11" t="s">
        <v>2</v>
      </c>
      <c r="E570" s="68" t="s">
        <v>1</v>
      </c>
      <c r="F570" s="10">
        <v>100</v>
      </c>
      <c r="G570" s="14">
        <f t="shared" ref="G570:I570" si="332">G571</f>
        <v>522</v>
      </c>
      <c r="H570" s="14">
        <f t="shared" si="332"/>
        <v>522</v>
      </c>
      <c r="I570" s="13">
        <f t="shared" si="332"/>
        <v>522</v>
      </c>
      <c r="J570" s="14"/>
      <c r="K570" s="14"/>
      <c r="L570" s="13"/>
      <c r="M570" s="14">
        <f t="shared" si="302"/>
        <v>522</v>
      </c>
      <c r="N570" s="14">
        <f t="shared" si="303"/>
        <v>522</v>
      </c>
      <c r="O570" s="47">
        <f t="shared" si="304"/>
        <v>522</v>
      </c>
    </row>
    <row r="571" spans="1:15" ht="22.5" x14ac:dyDescent="0.2">
      <c r="A571" s="70" t="s">
        <v>5</v>
      </c>
      <c r="B571" s="11" t="s">
        <v>4</v>
      </c>
      <c r="C571" s="12" t="s">
        <v>3</v>
      </c>
      <c r="D571" s="11" t="s">
        <v>2</v>
      </c>
      <c r="E571" s="68" t="s">
        <v>1</v>
      </c>
      <c r="F571" s="10">
        <v>120</v>
      </c>
      <c r="G571" s="14">
        <v>522</v>
      </c>
      <c r="H571" s="14">
        <v>522</v>
      </c>
      <c r="I571" s="13">
        <v>522</v>
      </c>
      <c r="J571" s="14"/>
      <c r="K571" s="14"/>
      <c r="L571" s="13"/>
      <c r="M571" s="14">
        <f t="shared" si="302"/>
        <v>522</v>
      </c>
      <c r="N571" s="14">
        <f t="shared" si="303"/>
        <v>522</v>
      </c>
      <c r="O571" s="47">
        <f t="shared" si="304"/>
        <v>522</v>
      </c>
    </row>
    <row r="572" spans="1:15" ht="33.75" x14ac:dyDescent="0.2">
      <c r="A572" s="70" t="s">
        <v>76</v>
      </c>
      <c r="B572" s="11" t="s">
        <v>4</v>
      </c>
      <c r="C572" s="12" t="s">
        <v>3</v>
      </c>
      <c r="D572" s="11" t="s">
        <v>2</v>
      </c>
      <c r="E572" s="68" t="s">
        <v>75</v>
      </c>
      <c r="F572" s="10" t="s">
        <v>7</v>
      </c>
      <c r="G572" s="14">
        <f t="shared" ref="G572:I572" si="333">G573</f>
        <v>3000</v>
      </c>
      <c r="H572" s="14">
        <f t="shared" si="333"/>
        <v>3000</v>
      </c>
      <c r="I572" s="13">
        <f t="shared" si="333"/>
        <v>3000</v>
      </c>
      <c r="J572" s="14">
        <f>J573</f>
        <v>0.04</v>
      </c>
      <c r="K572" s="14"/>
      <c r="L572" s="13"/>
      <c r="M572" s="14">
        <f t="shared" si="302"/>
        <v>3000.04</v>
      </c>
      <c r="N572" s="14">
        <f t="shared" si="303"/>
        <v>3000</v>
      </c>
      <c r="O572" s="47">
        <f t="shared" si="304"/>
        <v>3000</v>
      </c>
    </row>
    <row r="573" spans="1:15" x14ac:dyDescent="0.2">
      <c r="A573" s="70" t="s">
        <v>71</v>
      </c>
      <c r="B573" s="11" t="s">
        <v>4</v>
      </c>
      <c r="C573" s="12" t="s">
        <v>3</v>
      </c>
      <c r="D573" s="11" t="s">
        <v>2</v>
      </c>
      <c r="E573" s="68" t="s">
        <v>75</v>
      </c>
      <c r="F573" s="10">
        <v>800</v>
      </c>
      <c r="G573" s="14">
        <f t="shared" ref="G573:I573" si="334">G574</f>
        <v>3000</v>
      </c>
      <c r="H573" s="14">
        <f t="shared" si="334"/>
        <v>3000</v>
      </c>
      <c r="I573" s="13">
        <f t="shared" si="334"/>
        <v>3000</v>
      </c>
      <c r="J573" s="14">
        <f>J574</f>
        <v>0.04</v>
      </c>
      <c r="K573" s="14"/>
      <c r="L573" s="13"/>
      <c r="M573" s="14">
        <f t="shared" si="302"/>
        <v>3000.04</v>
      </c>
      <c r="N573" s="14">
        <f t="shared" si="303"/>
        <v>3000</v>
      </c>
      <c r="O573" s="47">
        <f t="shared" si="304"/>
        <v>3000</v>
      </c>
    </row>
    <row r="574" spans="1:15" x14ac:dyDescent="0.2">
      <c r="A574" s="70" t="s">
        <v>140</v>
      </c>
      <c r="B574" s="11" t="s">
        <v>4</v>
      </c>
      <c r="C574" s="12" t="s">
        <v>3</v>
      </c>
      <c r="D574" s="11" t="s">
        <v>2</v>
      </c>
      <c r="E574" s="68" t="s">
        <v>75</v>
      </c>
      <c r="F574" s="10">
        <v>870</v>
      </c>
      <c r="G574" s="14">
        <v>3000</v>
      </c>
      <c r="H574" s="14">
        <v>3000</v>
      </c>
      <c r="I574" s="13">
        <v>3000</v>
      </c>
      <c r="J574" s="14">
        <v>0.04</v>
      </c>
      <c r="K574" s="14"/>
      <c r="L574" s="13"/>
      <c r="M574" s="14">
        <f t="shared" si="302"/>
        <v>3000.04</v>
      </c>
      <c r="N574" s="14">
        <f t="shared" si="303"/>
        <v>3000</v>
      </c>
      <c r="O574" s="47">
        <f t="shared" si="304"/>
        <v>3000</v>
      </c>
    </row>
    <row r="575" spans="1:15" ht="56.25" x14ac:dyDescent="0.2">
      <c r="A575" s="70" t="s">
        <v>252</v>
      </c>
      <c r="B575" s="11" t="s">
        <v>4</v>
      </c>
      <c r="C575" s="12" t="s">
        <v>3</v>
      </c>
      <c r="D575" s="11" t="s">
        <v>2</v>
      </c>
      <c r="E575" s="68" t="s">
        <v>139</v>
      </c>
      <c r="F575" s="10" t="s">
        <v>7</v>
      </c>
      <c r="G575" s="14">
        <f t="shared" ref="G575:L576" si="335">G576</f>
        <v>13576.6</v>
      </c>
      <c r="H575" s="14">
        <f t="shared" si="335"/>
        <v>17860.900000000001</v>
      </c>
      <c r="I575" s="13">
        <f t="shared" si="335"/>
        <v>8132.5</v>
      </c>
      <c r="J575" s="14">
        <f t="shared" si="335"/>
        <v>-759.88521000000014</v>
      </c>
      <c r="K575" s="14">
        <f t="shared" si="335"/>
        <v>-651.12670000000003</v>
      </c>
      <c r="L575" s="14">
        <f t="shared" si="335"/>
        <v>-304.53719000000001</v>
      </c>
      <c r="M575" s="14">
        <f t="shared" si="302"/>
        <v>12816.71479</v>
      </c>
      <c r="N575" s="14">
        <f t="shared" si="303"/>
        <v>17209.773300000001</v>
      </c>
      <c r="O575" s="47">
        <f t="shared" si="304"/>
        <v>7827.96281</v>
      </c>
    </row>
    <row r="576" spans="1:15" x14ac:dyDescent="0.2">
      <c r="A576" s="70" t="s">
        <v>71</v>
      </c>
      <c r="B576" s="11" t="s">
        <v>4</v>
      </c>
      <c r="C576" s="12" t="s">
        <v>3</v>
      </c>
      <c r="D576" s="11" t="s">
        <v>2</v>
      </c>
      <c r="E576" s="68" t="s">
        <v>139</v>
      </c>
      <c r="F576" s="10">
        <v>800</v>
      </c>
      <c r="G576" s="14">
        <f t="shared" si="335"/>
        <v>13576.6</v>
      </c>
      <c r="H576" s="14">
        <f t="shared" si="335"/>
        <v>17860.900000000001</v>
      </c>
      <c r="I576" s="13">
        <f t="shared" si="335"/>
        <v>8132.5</v>
      </c>
      <c r="J576" s="14">
        <f t="shared" si="335"/>
        <v>-759.88521000000014</v>
      </c>
      <c r="K576" s="14">
        <f t="shared" si="335"/>
        <v>-651.12670000000003</v>
      </c>
      <c r="L576" s="14">
        <f t="shared" si="335"/>
        <v>-304.53719000000001</v>
      </c>
      <c r="M576" s="14">
        <f t="shared" si="302"/>
        <v>12816.71479</v>
      </c>
      <c r="N576" s="14">
        <f t="shared" si="303"/>
        <v>17209.773300000001</v>
      </c>
      <c r="O576" s="47">
        <f t="shared" si="304"/>
        <v>7827.96281</v>
      </c>
    </row>
    <row r="577" spans="1:17" x14ac:dyDescent="0.2">
      <c r="A577" s="70" t="s">
        <v>140</v>
      </c>
      <c r="B577" s="11" t="s">
        <v>4</v>
      </c>
      <c r="C577" s="12" t="s">
        <v>3</v>
      </c>
      <c r="D577" s="11" t="s">
        <v>2</v>
      </c>
      <c r="E577" s="68" t="s">
        <v>139</v>
      </c>
      <c r="F577" s="10">
        <v>870</v>
      </c>
      <c r="G577" s="14">
        <f>13876.6-300</f>
        <v>13576.6</v>
      </c>
      <c r="H577" s="14">
        <v>17860.900000000001</v>
      </c>
      <c r="I577" s="13">
        <v>8132.5</v>
      </c>
      <c r="J577" s="14">
        <f>0.03145-34.95434+1439.8331-246.78607-666.73623-45.51539+155.6759-321.18666+959.75303-2000</f>
        <v>-759.88521000000014</v>
      </c>
      <c r="K577" s="14">
        <f>0.0277-54.60246-340.52784-256.0241</f>
        <v>-651.12670000000003</v>
      </c>
      <c r="L577" s="14">
        <f>0.03372-212.5-92.07091</f>
        <v>-304.53719000000001</v>
      </c>
      <c r="M577" s="14">
        <f t="shared" si="302"/>
        <v>12816.71479</v>
      </c>
      <c r="N577" s="14">
        <f t="shared" si="303"/>
        <v>17209.773300000001</v>
      </c>
      <c r="O577" s="47">
        <f t="shared" si="304"/>
        <v>7827.96281</v>
      </c>
    </row>
    <row r="578" spans="1:17" x14ac:dyDescent="0.2">
      <c r="A578" s="45" t="s">
        <v>350</v>
      </c>
      <c r="B578" s="36">
        <v>59</v>
      </c>
      <c r="C578" s="37">
        <v>0</v>
      </c>
      <c r="D578" s="36">
        <v>0</v>
      </c>
      <c r="E578" s="25">
        <v>0</v>
      </c>
      <c r="F578" s="6"/>
      <c r="G578" s="24">
        <f>G579</f>
        <v>660</v>
      </c>
      <c r="H578" s="24">
        <f t="shared" ref="H578:I580" si="336">H579</f>
        <v>660</v>
      </c>
      <c r="I578" s="24">
        <f t="shared" si="336"/>
        <v>660</v>
      </c>
      <c r="J578" s="24"/>
      <c r="K578" s="24"/>
      <c r="L578" s="24"/>
      <c r="M578" s="24">
        <f t="shared" si="302"/>
        <v>660</v>
      </c>
      <c r="N578" s="24">
        <f t="shared" si="303"/>
        <v>660</v>
      </c>
      <c r="O578" s="24">
        <f t="shared" si="304"/>
        <v>660</v>
      </c>
    </row>
    <row r="579" spans="1:17" x14ac:dyDescent="0.2">
      <c r="A579" s="70" t="s">
        <v>348</v>
      </c>
      <c r="B579" s="7">
        <v>59</v>
      </c>
      <c r="C579" s="8">
        <v>0</v>
      </c>
      <c r="D579" s="7">
        <v>0</v>
      </c>
      <c r="E579" s="9">
        <v>80970</v>
      </c>
      <c r="F579" s="10"/>
      <c r="G579" s="13">
        <f>G580</f>
        <v>660</v>
      </c>
      <c r="H579" s="13">
        <f t="shared" si="336"/>
        <v>660</v>
      </c>
      <c r="I579" s="13">
        <f t="shared" si="336"/>
        <v>660</v>
      </c>
      <c r="J579" s="13"/>
      <c r="K579" s="13"/>
      <c r="L579" s="13"/>
      <c r="M579" s="13">
        <f t="shared" si="302"/>
        <v>660</v>
      </c>
      <c r="N579" s="13">
        <f t="shared" si="303"/>
        <v>660</v>
      </c>
      <c r="O579" s="13">
        <f t="shared" si="304"/>
        <v>660</v>
      </c>
    </row>
    <row r="580" spans="1:17" x14ac:dyDescent="0.2">
      <c r="A580" s="65" t="s">
        <v>71</v>
      </c>
      <c r="B580" s="7">
        <v>59</v>
      </c>
      <c r="C580" s="8">
        <v>0</v>
      </c>
      <c r="D580" s="7">
        <v>0</v>
      </c>
      <c r="E580" s="9">
        <v>80970</v>
      </c>
      <c r="F580" s="10">
        <v>800</v>
      </c>
      <c r="G580" s="13">
        <f>G581</f>
        <v>660</v>
      </c>
      <c r="H580" s="13">
        <f t="shared" si="336"/>
        <v>660</v>
      </c>
      <c r="I580" s="13">
        <f t="shared" si="336"/>
        <v>660</v>
      </c>
      <c r="J580" s="13"/>
      <c r="K580" s="13"/>
      <c r="L580" s="13"/>
      <c r="M580" s="13">
        <f t="shared" si="302"/>
        <v>660</v>
      </c>
      <c r="N580" s="13">
        <f t="shared" si="303"/>
        <v>660</v>
      </c>
      <c r="O580" s="13">
        <f t="shared" si="304"/>
        <v>660</v>
      </c>
    </row>
    <row r="581" spans="1:17" x14ac:dyDescent="0.2">
      <c r="A581" s="65" t="s">
        <v>349</v>
      </c>
      <c r="B581" s="7">
        <v>59</v>
      </c>
      <c r="C581" s="8">
        <v>0</v>
      </c>
      <c r="D581" s="7">
        <v>0</v>
      </c>
      <c r="E581" s="9">
        <v>80970</v>
      </c>
      <c r="F581" s="10">
        <v>830</v>
      </c>
      <c r="G581" s="13">
        <v>660</v>
      </c>
      <c r="H581" s="13">
        <v>660</v>
      </c>
      <c r="I581" s="13">
        <v>660</v>
      </c>
      <c r="J581" s="13"/>
      <c r="K581" s="13"/>
      <c r="L581" s="13"/>
      <c r="M581" s="13">
        <f t="shared" si="302"/>
        <v>660</v>
      </c>
      <c r="N581" s="13">
        <f t="shared" si="303"/>
        <v>660</v>
      </c>
      <c r="O581" s="47">
        <f t="shared" si="304"/>
        <v>660</v>
      </c>
    </row>
    <row r="582" spans="1:17" ht="22.5" x14ac:dyDescent="0.2">
      <c r="A582" s="45" t="s">
        <v>356</v>
      </c>
      <c r="B582" s="36">
        <v>60</v>
      </c>
      <c r="C582" s="37">
        <v>0</v>
      </c>
      <c r="D582" s="36">
        <v>0</v>
      </c>
      <c r="E582" s="25">
        <v>0</v>
      </c>
      <c r="F582" s="6"/>
      <c r="G582" s="24">
        <f>G583</f>
        <v>1680</v>
      </c>
      <c r="H582" s="24">
        <f t="shared" ref="H582:I584" si="337">H583</f>
        <v>0</v>
      </c>
      <c r="I582" s="24">
        <f t="shared" si="337"/>
        <v>2160</v>
      </c>
      <c r="J582" s="24"/>
      <c r="K582" s="24"/>
      <c r="L582" s="24"/>
      <c r="M582" s="24">
        <f t="shared" si="302"/>
        <v>1680</v>
      </c>
      <c r="N582" s="24">
        <f t="shared" si="303"/>
        <v>0</v>
      </c>
      <c r="O582" s="24">
        <f t="shared" si="304"/>
        <v>2160</v>
      </c>
    </row>
    <row r="583" spans="1:17" ht="22.5" x14ac:dyDescent="0.2">
      <c r="A583" s="66" t="s">
        <v>321</v>
      </c>
      <c r="B583" s="7">
        <v>60</v>
      </c>
      <c r="C583" s="8">
        <v>0</v>
      </c>
      <c r="D583" s="7">
        <v>0</v>
      </c>
      <c r="E583" s="9">
        <v>70330</v>
      </c>
      <c r="F583" s="10"/>
      <c r="G583" s="13">
        <f t="shared" ref="G583:G584" si="338">G584</f>
        <v>1680</v>
      </c>
      <c r="H583" s="13">
        <f t="shared" si="337"/>
        <v>0</v>
      </c>
      <c r="I583" s="13">
        <f t="shared" si="337"/>
        <v>2160</v>
      </c>
      <c r="J583" s="13"/>
      <c r="K583" s="13"/>
      <c r="L583" s="13"/>
      <c r="M583" s="13">
        <f t="shared" si="302"/>
        <v>1680</v>
      </c>
      <c r="N583" s="13">
        <f t="shared" si="303"/>
        <v>0</v>
      </c>
      <c r="O583" s="13">
        <f t="shared" si="304"/>
        <v>2160</v>
      </c>
    </row>
    <row r="584" spans="1:17" ht="22.5" x14ac:dyDescent="0.2">
      <c r="A584" s="65" t="s">
        <v>99</v>
      </c>
      <c r="B584" s="7">
        <v>60</v>
      </c>
      <c r="C584" s="8">
        <v>0</v>
      </c>
      <c r="D584" s="7">
        <v>0</v>
      </c>
      <c r="E584" s="9">
        <v>70330</v>
      </c>
      <c r="F584" s="10">
        <v>400</v>
      </c>
      <c r="G584" s="13">
        <f t="shared" si="338"/>
        <v>1680</v>
      </c>
      <c r="H584" s="13">
        <f t="shared" si="337"/>
        <v>0</v>
      </c>
      <c r="I584" s="13">
        <f t="shared" si="337"/>
        <v>2160</v>
      </c>
      <c r="J584" s="13"/>
      <c r="K584" s="13"/>
      <c r="L584" s="13"/>
      <c r="M584" s="13">
        <f t="shared" si="302"/>
        <v>1680</v>
      </c>
      <c r="N584" s="13">
        <f t="shared" si="303"/>
        <v>0</v>
      </c>
      <c r="O584" s="13">
        <f t="shared" si="304"/>
        <v>2160</v>
      </c>
    </row>
    <row r="585" spans="1:17" x14ac:dyDescent="0.2">
      <c r="A585" s="1" t="s">
        <v>98</v>
      </c>
      <c r="B585" s="7">
        <v>60</v>
      </c>
      <c r="C585" s="8">
        <v>0</v>
      </c>
      <c r="D585" s="7">
        <v>0</v>
      </c>
      <c r="E585" s="9">
        <v>70330</v>
      </c>
      <c r="F585" s="10">
        <v>410</v>
      </c>
      <c r="G585" s="13">
        <v>1680</v>
      </c>
      <c r="H585" s="13">
        <v>0</v>
      </c>
      <c r="I585" s="13">
        <v>2160</v>
      </c>
      <c r="J585" s="13"/>
      <c r="K585" s="13"/>
      <c r="L585" s="13"/>
      <c r="M585" s="13">
        <f t="shared" si="302"/>
        <v>1680</v>
      </c>
      <c r="N585" s="13">
        <f t="shared" si="303"/>
        <v>0</v>
      </c>
      <c r="O585" s="47">
        <f t="shared" si="304"/>
        <v>2160</v>
      </c>
    </row>
    <row r="586" spans="1:17" x14ac:dyDescent="0.2">
      <c r="A586" s="65"/>
      <c r="B586" s="11"/>
      <c r="C586" s="12"/>
      <c r="D586" s="11"/>
      <c r="E586" s="68"/>
      <c r="F586" s="10"/>
      <c r="G586" s="14"/>
      <c r="H586" s="14"/>
      <c r="I586" s="13"/>
      <c r="J586" s="14"/>
      <c r="K586" s="14"/>
      <c r="L586" s="13"/>
      <c r="M586" s="14">
        <f t="shared" ref="M586:M589" si="339">G586+J586</f>
        <v>0</v>
      </c>
      <c r="N586" s="14">
        <f t="shared" ref="N586:N589" si="340">H586+K586</f>
        <v>0</v>
      </c>
      <c r="O586" s="14">
        <f t="shared" ref="O586:O589" si="341">I586+L586</f>
        <v>0</v>
      </c>
    </row>
    <row r="587" spans="1:17" ht="13.5" thickBot="1" x14ac:dyDescent="0.25">
      <c r="A587" s="92"/>
      <c r="B587" s="93"/>
      <c r="C587" s="94"/>
      <c r="D587" s="93"/>
      <c r="E587" s="95"/>
      <c r="F587" s="96"/>
      <c r="G587" s="97"/>
      <c r="H587" s="97"/>
      <c r="I587" s="97"/>
      <c r="J587" s="131"/>
      <c r="K587" s="97"/>
      <c r="L587" s="97"/>
      <c r="M587" s="133">
        <f t="shared" si="339"/>
        <v>0</v>
      </c>
      <c r="N587" s="97">
        <f t="shared" si="340"/>
        <v>0</v>
      </c>
      <c r="O587" s="98">
        <f t="shared" si="341"/>
        <v>0</v>
      </c>
    </row>
    <row r="588" spans="1:17" ht="13.5" thickBot="1" x14ac:dyDescent="0.25">
      <c r="A588" s="31" t="s">
        <v>291</v>
      </c>
      <c r="B588" s="32"/>
      <c r="C588" s="29"/>
      <c r="D588" s="28"/>
      <c r="E588" s="30"/>
      <c r="F588" s="33"/>
      <c r="G588" s="52">
        <f t="shared" ref="G588" si="342">D588+F588</f>
        <v>0</v>
      </c>
      <c r="H588" s="53">
        <v>35000</v>
      </c>
      <c r="I588" s="52">
        <v>38000</v>
      </c>
      <c r="J588" s="132"/>
      <c r="K588" s="53"/>
      <c r="L588" s="53"/>
      <c r="M588" s="130">
        <f t="shared" si="339"/>
        <v>0</v>
      </c>
      <c r="N588" s="53">
        <f t="shared" si="340"/>
        <v>35000</v>
      </c>
      <c r="O588" s="53">
        <f t="shared" si="341"/>
        <v>38000</v>
      </c>
    </row>
    <row r="589" spans="1:17" ht="13.5" thickBot="1" x14ac:dyDescent="0.25">
      <c r="A589" s="250" t="s">
        <v>0</v>
      </c>
      <c r="B589" s="250"/>
      <c r="C589" s="250"/>
      <c r="D589" s="250"/>
      <c r="E589" s="250"/>
      <c r="F589" s="250"/>
      <c r="G589" s="178">
        <f>G10+G527+G588</f>
        <v>1341120.76352</v>
      </c>
      <c r="H589" s="179">
        <f>H10+H527+H588</f>
        <v>1378311.2637499999</v>
      </c>
      <c r="I589" s="180">
        <f>I10+I527+I588</f>
        <v>1405917.2643299997</v>
      </c>
      <c r="J589" s="132">
        <f>J527+J10+J588</f>
        <v>124533.19242000001</v>
      </c>
      <c r="K589" s="52">
        <f>K527+K10+K588</f>
        <v>84867.028630000001</v>
      </c>
      <c r="L589" s="53">
        <f>L527+L10+L588</f>
        <v>42901.498019999999</v>
      </c>
      <c r="M589" s="130">
        <f t="shared" si="339"/>
        <v>1465653.95594</v>
      </c>
      <c r="N589" s="53">
        <f t="shared" si="340"/>
        <v>1463178.29238</v>
      </c>
      <c r="O589" s="118">
        <f t="shared" si="341"/>
        <v>1448818.7623499997</v>
      </c>
    </row>
    <row r="590" spans="1:17" x14ac:dyDescent="0.2">
      <c r="A590" s="16"/>
      <c r="B590" s="16"/>
      <c r="C590" s="16"/>
      <c r="D590" s="16"/>
      <c r="E590" s="16"/>
      <c r="F590" s="16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</row>
    <row r="591" spans="1:17" x14ac:dyDescent="0.2">
      <c r="A591" s="16"/>
      <c r="B591" s="16"/>
      <c r="C591" s="16"/>
      <c r="D591" s="16"/>
      <c r="E591" s="16"/>
      <c r="F591" s="16"/>
      <c r="G591" s="91">
        <f>1341120.76352+0.03145+0.04</f>
        <v>1341120.83497</v>
      </c>
      <c r="H591" s="91">
        <f>1378311.26375</f>
        <v>1378311.2637499999</v>
      </c>
      <c r="I591" s="91">
        <v>1405917.2643299997</v>
      </c>
      <c r="J591" s="54"/>
      <c r="K591" s="54"/>
      <c r="L591" s="54"/>
      <c r="M591" s="54"/>
      <c r="N591" s="54"/>
      <c r="O591" s="54"/>
      <c r="P591" s="54"/>
      <c r="Q591" s="54"/>
    </row>
    <row r="592" spans="1:17" x14ac:dyDescent="0.2">
      <c r="A592" s="16"/>
      <c r="B592" s="16"/>
      <c r="C592" s="16"/>
      <c r="D592" s="16"/>
      <c r="E592" s="16"/>
      <c r="F592" s="16"/>
      <c r="G592" s="54"/>
      <c r="H592" s="54"/>
      <c r="I592" s="54"/>
      <c r="J592" s="54"/>
      <c r="K592" s="54"/>
      <c r="L592" s="54"/>
      <c r="M592" s="54">
        <f>SUBTOTAL(9,M13:M591)</f>
        <v>7765221.4112700038</v>
      </c>
      <c r="N592" s="54">
        <f>SUBTOTAL(9,N13:N591)</f>
        <v>7817834.4601500016</v>
      </c>
      <c r="O592" s="54">
        <f>SUBTOTAL(9,O13:O591)</f>
        <v>7809683.2215000056</v>
      </c>
      <c r="P592" s="54"/>
      <c r="Q592" s="54"/>
    </row>
    <row r="593" spans="1:17" x14ac:dyDescent="0.2">
      <c r="A593" s="16"/>
      <c r="B593" s="16"/>
      <c r="C593" s="16"/>
      <c r="D593" s="16"/>
      <c r="E593" s="16"/>
      <c r="F593" s="16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</row>
    <row r="594" spans="1:17" x14ac:dyDescent="0.2">
      <c r="A594" s="55"/>
      <c r="B594" s="55"/>
      <c r="C594" s="55"/>
      <c r="D594" s="55"/>
      <c r="E594" s="55"/>
      <c r="F594" s="55"/>
      <c r="G594" s="91"/>
      <c r="H594" s="91"/>
      <c r="I594" s="91"/>
      <c r="J594" s="91">
        <f>J589-'Приложение №5'!L857</f>
        <v>0</v>
      </c>
      <c r="K594" s="91">
        <f>K589-'Приложение №5'!M857</f>
        <v>0</v>
      </c>
      <c r="L594" s="91">
        <f>L589-'Приложение №5'!N857</f>
        <v>0</v>
      </c>
      <c r="M594" s="91"/>
      <c r="N594" s="91"/>
      <c r="O594" s="91"/>
      <c r="P594" s="54"/>
      <c r="Q594" s="54"/>
    </row>
    <row r="595" spans="1:17" x14ac:dyDescent="0.2">
      <c r="A595" s="55"/>
      <c r="B595" s="55"/>
      <c r="C595" s="55"/>
      <c r="D595" s="55"/>
      <c r="E595" s="55"/>
      <c r="F595" s="55"/>
      <c r="G595" s="90"/>
      <c r="H595" s="90"/>
      <c r="I595" s="90"/>
      <c r="J595" s="90"/>
      <c r="K595" s="90"/>
      <c r="L595" s="90"/>
      <c r="M595" s="90"/>
      <c r="N595" s="90"/>
      <c r="O595" s="90"/>
    </row>
    <row r="596" spans="1:17" x14ac:dyDescent="0.2">
      <c r="A596" s="55"/>
      <c r="B596" s="55"/>
      <c r="C596" s="55"/>
      <c r="D596" s="55"/>
      <c r="G596" s="54"/>
      <c r="H596" s="54"/>
      <c r="I596" s="54"/>
      <c r="J596" s="54"/>
      <c r="K596" s="54"/>
      <c r="L596" s="54"/>
      <c r="M596" s="54"/>
      <c r="N596" s="54"/>
      <c r="O596" s="54"/>
    </row>
    <row r="597" spans="1:17" x14ac:dyDescent="0.2">
      <c r="A597" s="55"/>
      <c r="B597" s="55"/>
      <c r="C597" s="55"/>
      <c r="D597" s="55"/>
      <c r="E597" s="55"/>
      <c r="F597" s="55"/>
    </row>
    <row r="598" spans="1:17" x14ac:dyDescent="0.2">
      <c r="A598" s="55"/>
      <c r="D598" s="56"/>
      <c r="E598" s="56"/>
      <c r="F598" s="123"/>
    </row>
    <row r="600" spans="1:17" x14ac:dyDescent="0.2">
      <c r="G600" s="61"/>
      <c r="J600" s="61"/>
      <c r="M600" s="61"/>
    </row>
    <row r="601" spans="1:17" x14ac:dyDescent="0.2">
      <c r="G601" s="61"/>
      <c r="J601" s="61"/>
      <c r="M601" s="61"/>
    </row>
    <row r="602" spans="1:17" x14ac:dyDescent="0.2">
      <c r="G602" s="61"/>
      <c r="J602" s="61"/>
      <c r="M602" s="61"/>
    </row>
    <row r="603" spans="1:17" x14ac:dyDescent="0.2">
      <c r="G603" s="61"/>
      <c r="J603" s="61"/>
      <c r="M603" s="61"/>
    </row>
    <row r="604" spans="1:17" x14ac:dyDescent="0.2">
      <c r="G604" s="62"/>
      <c r="H604" s="63"/>
      <c r="J604" s="62"/>
      <c r="K604" s="63"/>
      <c r="M604" s="62"/>
      <c r="N604" s="63"/>
    </row>
    <row r="605" spans="1:17" x14ac:dyDescent="0.2">
      <c r="D605" s="56"/>
      <c r="E605" s="56"/>
      <c r="F605" s="56"/>
      <c r="G605" s="61"/>
      <c r="J605" s="61"/>
      <c r="M605" s="61"/>
    </row>
    <row r="606" spans="1:17" x14ac:dyDescent="0.2">
      <c r="D606" s="56"/>
      <c r="G606" s="61"/>
      <c r="J606" s="61"/>
      <c r="M606" s="61"/>
    </row>
    <row r="607" spans="1:17" x14ac:dyDescent="0.2">
      <c r="D607" s="56"/>
      <c r="E607" s="56"/>
      <c r="F607" s="56"/>
      <c r="G607" s="61"/>
      <c r="J607" s="61"/>
      <c r="M607" s="61"/>
    </row>
    <row r="608" spans="1:17" x14ac:dyDescent="0.2">
      <c r="G608" s="61"/>
      <c r="J608" s="61"/>
      <c r="M608" s="61"/>
    </row>
    <row r="609" spans="7:13" x14ac:dyDescent="0.2">
      <c r="G609" s="61"/>
      <c r="J609" s="61"/>
      <c r="M609" s="61"/>
    </row>
    <row r="611" spans="7:13" x14ac:dyDescent="0.2">
      <c r="G611" s="64"/>
      <c r="J611" s="64"/>
      <c r="M611" s="64"/>
    </row>
  </sheetData>
  <autoFilter ref="A9:Q589"/>
  <mergeCells count="30">
    <mergeCell ref="N1:O1"/>
    <mergeCell ref="M2:O2"/>
    <mergeCell ref="A5:O5"/>
    <mergeCell ref="N3:O3"/>
    <mergeCell ref="M4:O4"/>
    <mergeCell ref="A589:F589"/>
    <mergeCell ref="A7:A8"/>
    <mergeCell ref="B7:E8"/>
    <mergeCell ref="F7:F8"/>
    <mergeCell ref="V7:X7"/>
    <mergeCell ref="G7:I7"/>
    <mergeCell ref="J7:L7"/>
    <mergeCell ref="M7:O7"/>
    <mergeCell ref="P7:R7"/>
    <mergeCell ref="S7:U7"/>
    <mergeCell ref="BI7:BK7"/>
    <mergeCell ref="BL7:BN7"/>
    <mergeCell ref="BO7:BQ7"/>
    <mergeCell ref="AT7:AV7"/>
    <mergeCell ref="AW7:AY7"/>
    <mergeCell ref="AZ7:BB7"/>
    <mergeCell ref="BC7:BE7"/>
    <mergeCell ref="BF7:BH7"/>
    <mergeCell ref="AK7:AM7"/>
    <mergeCell ref="AN7:AP7"/>
    <mergeCell ref="AQ7:AS7"/>
    <mergeCell ref="Y7:AA7"/>
    <mergeCell ref="AB7:AD7"/>
    <mergeCell ref="AE7:AG7"/>
    <mergeCell ref="AH7:AJ7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rowBreaks count="1" manualBreakCount="1">
    <brk id="4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№5</vt:lpstr>
      <vt:lpstr>Приложение №6</vt:lpstr>
      <vt:lpstr>'Приложение №5'!Заголовки_для_печати</vt:lpstr>
      <vt:lpstr>'Приложение №5'!Область_печати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2021-02-11T12:33:37Z</cp:lastPrinted>
  <dcterms:created xsi:type="dcterms:W3CDTF">2018-05-31T13:02:00Z</dcterms:created>
  <dcterms:modified xsi:type="dcterms:W3CDTF">2021-02-11T12:35:00Z</dcterms:modified>
</cp:coreProperties>
</file>