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0" windowWidth="15360" windowHeight="9630" activeTab="1"/>
  </bookViews>
  <sheets>
    <sheet name="Приложение №5" sheetId="2" r:id="rId1"/>
    <sheet name="Приложение №6" sheetId="4" r:id="rId2"/>
  </sheets>
  <definedNames>
    <definedName name="_xlnm._FilterDatabase" localSheetId="0" hidden="1">'Приложение №5'!$A$12:$BT$909</definedName>
    <definedName name="_xlnm._FilterDatabase" localSheetId="1" hidden="1">'Приложение №6'!$A$9:$BW$635</definedName>
    <definedName name="_xlnm.Print_Titles" localSheetId="0">'Приложение №5'!$10:$12</definedName>
    <definedName name="_xlnm.Print_Area" localSheetId="0">'Приложение №5'!$A$1:$W$909</definedName>
    <definedName name="_xlnm.Print_Area" localSheetId="1">'Приложение №6'!$A$1:$U$637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16" i="4" l="1"/>
  <c r="Q71" i="4"/>
  <c r="S533" i="2"/>
  <c r="S134" i="2"/>
  <c r="P616" i="4" l="1"/>
  <c r="R533" i="2"/>
  <c r="R612" i="4" l="1"/>
  <c r="R611" i="4" s="1"/>
  <c r="Q612" i="4"/>
  <c r="Q611" i="4" s="1"/>
  <c r="S529" i="2"/>
  <c r="S528" i="2" s="1"/>
  <c r="T529" i="2"/>
  <c r="T528" i="2" s="1"/>
  <c r="R618" i="4"/>
  <c r="R617" i="4" s="1"/>
  <c r="Q618" i="4"/>
  <c r="Q617" i="4" s="1"/>
  <c r="P618" i="4"/>
  <c r="P617" i="4" s="1"/>
  <c r="S535" i="2"/>
  <c r="S534" i="2" s="1"/>
  <c r="T535" i="2"/>
  <c r="T534" i="2" s="1"/>
  <c r="R535" i="2"/>
  <c r="R534" i="2" s="1"/>
  <c r="P223" i="4"/>
  <c r="R390" i="2"/>
  <c r="P234" i="4"/>
  <c r="P233" i="4" s="1"/>
  <c r="S233" i="4" s="1"/>
  <c r="T233" i="4"/>
  <c r="U233" i="4"/>
  <c r="T234" i="4"/>
  <c r="U234" i="4"/>
  <c r="S235" i="4"/>
  <c r="T235" i="4"/>
  <c r="U235" i="4"/>
  <c r="R461" i="2"/>
  <c r="R460" i="2" s="1"/>
  <c r="W460" i="2"/>
  <c r="W461" i="2"/>
  <c r="W462" i="2"/>
  <c r="V460" i="2"/>
  <c r="V461" i="2"/>
  <c r="V462" i="2"/>
  <c r="U462" i="2"/>
  <c r="S234" i="4" l="1"/>
  <c r="U461" i="2"/>
  <c r="R445" i="2"/>
  <c r="R435" i="2" s="1"/>
  <c r="U460" i="2"/>
  <c r="P222" i="4"/>
  <c r="P219" i="4" s="1"/>
  <c r="R389" i="2"/>
  <c r="R386" i="2" s="1"/>
  <c r="R367" i="2" s="1"/>
  <c r="R366" i="2" s="1"/>
  <c r="P304" i="4"/>
  <c r="P303" i="4" s="1"/>
  <c r="R294" i="2"/>
  <c r="R293" i="2" s="1"/>
  <c r="P606" i="4"/>
  <c r="R520" i="2"/>
  <c r="Q70" i="4" l="1"/>
  <c r="Q69" i="4" s="1"/>
  <c r="P70" i="4"/>
  <c r="P69" i="4" s="1"/>
  <c r="S133" i="2"/>
  <c r="S132" i="2" s="1"/>
  <c r="R133" i="2"/>
  <c r="R132" i="2" s="1"/>
  <c r="S70" i="4" l="1"/>
  <c r="T70" i="4"/>
  <c r="U70" i="4"/>
  <c r="S71" i="4"/>
  <c r="T71" i="4"/>
  <c r="U71" i="4"/>
  <c r="T69" i="4"/>
  <c r="U69" i="4"/>
  <c r="S69" i="4"/>
  <c r="U133" i="2"/>
  <c r="V133" i="2"/>
  <c r="W133" i="2"/>
  <c r="U134" i="2"/>
  <c r="V134" i="2"/>
  <c r="W134" i="2"/>
  <c r="V132" i="2"/>
  <c r="W132" i="2"/>
  <c r="U132" i="2"/>
  <c r="Q80" i="4" l="1"/>
  <c r="Q79" i="4"/>
  <c r="Q78" i="4" s="1"/>
  <c r="Q76" i="4"/>
  <c r="Q75" i="4" s="1"/>
  <c r="S140" i="2"/>
  <c r="V647" i="2" l="1"/>
  <c r="W647" i="2"/>
  <c r="V648" i="2"/>
  <c r="W648" i="2"/>
  <c r="V649" i="2"/>
  <c r="W649" i="2"/>
  <c r="S554" i="4"/>
  <c r="P553" i="4"/>
  <c r="S553" i="4" s="1"/>
  <c r="U649" i="2"/>
  <c r="R648" i="2"/>
  <c r="U648" i="2" s="1"/>
  <c r="P552" i="4" l="1"/>
  <c r="R647" i="2"/>
  <c r="U647" i="2" s="1"/>
  <c r="P82" i="4"/>
  <c r="P81" i="4" s="1"/>
  <c r="P83" i="4"/>
  <c r="R111" i="2"/>
  <c r="R110" i="2" s="1"/>
  <c r="R109" i="2" s="1"/>
  <c r="T135" i="4"/>
  <c r="U135" i="4"/>
  <c r="S136" i="4"/>
  <c r="T136" i="4"/>
  <c r="U136" i="4"/>
  <c r="T134" i="4"/>
  <c r="U134" i="4"/>
  <c r="P135" i="4"/>
  <c r="S135" i="4" s="1"/>
  <c r="V46" i="2"/>
  <c r="W46" i="2"/>
  <c r="U47" i="2"/>
  <c r="V47" i="2"/>
  <c r="W47" i="2"/>
  <c r="V45" i="2"/>
  <c r="W45" i="2"/>
  <c r="R46" i="2"/>
  <c r="U46" i="2" s="1"/>
  <c r="P134" i="4" l="1"/>
  <c r="S552" i="4"/>
  <c r="P546" i="4"/>
  <c r="R641" i="2"/>
  <c r="R635" i="2" s="1"/>
  <c r="R634" i="2" s="1"/>
  <c r="R45" i="2"/>
  <c r="S76" i="4"/>
  <c r="T76" i="4"/>
  <c r="U76" i="4"/>
  <c r="S77" i="4"/>
  <c r="T77" i="4"/>
  <c r="U77" i="4"/>
  <c r="S78" i="4"/>
  <c r="T78" i="4"/>
  <c r="U78" i="4"/>
  <c r="S79" i="4"/>
  <c r="U79" i="4"/>
  <c r="S80" i="4"/>
  <c r="T80" i="4"/>
  <c r="U80" i="4"/>
  <c r="T75" i="4"/>
  <c r="U75" i="4"/>
  <c r="S75" i="4"/>
  <c r="U136" i="2"/>
  <c r="W136" i="2"/>
  <c r="U137" i="2"/>
  <c r="V137" i="2"/>
  <c r="W137" i="2"/>
  <c r="U138" i="2"/>
  <c r="W138" i="2"/>
  <c r="U139" i="2"/>
  <c r="W139" i="2"/>
  <c r="U140" i="2"/>
  <c r="V140" i="2"/>
  <c r="W140" i="2"/>
  <c r="W135" i="2"/>
  <c r="U135" i="2"/>
  <c r="S139" i="2"/>
  <c r="V139" i="2" s="1"/>
  <c r="S136" i="2"/>
  <c r="V136" i="2" s="1"/>
  <c r="T114" i="4"/>
  <c r="U114" i="4"/>
  <c r="S115" i="4"/>
  <c r="T115" i="4"/>
  <c r="U115" i="4"/>
  <c r="T116" i="4"/>
  <c r="U116" i="4"/>
  <c r="T117" i="4"/>
  <c r="U117" i="4"/>
  <c r="S118" i="4"/>
  <c r="T118" i="4"/>
  <c r="U118" i="4"/>
  <c r="T113" i="4"/>
  <c r="U113" i="4"/>
  <c r="P117" i="4"/>
  <c r="P116" i="4" s="1"/>
  <c r="S116" i="4" s="1"/>
  <c r="P114" i="4"/>
  <c r="S114" i="4" s="1"/>
  <c r="V85" i="2"/>
  <c r="W85" i="2"/>
  <c r="U86" i="2"/>
  <c r="V86" i="2"/>
  <c r="W86" i="2"/>
  <c r="V87" i="2"/>
  <c r="W87" i="2"/>
  <c r="V88" i="2"/>
  <c r="W88" i="2"/>
  <c r="U89" i="2"/>
  <c r="V89" i="2"/>
  <c r="W89" i="2"/>
  <c r="V84" i="2"/>
  <c r="W84" i="2"/>
  <c r="R85" i="2"/>
  <c r="R84" i="2" s="1"/>
  <c r="U84" i="2" s="1"/>
  <c r="R88" i="2"/>
  <c r="U88" i="2" s="1"/>
  <c r="P113" i="4" l="1"/>
  <c r="S117" i="4"/>
  <c r="S134" i="4"/>
  <c r="P133" i="4"/>
  <c r="U85" i="2"/>
  <c r="R44" i="2"/>
  <c r="R43" i="2" s="1"/>
  <c r="R32" i="2" s="1"/>
  <c r="U45" i="2"/>
  <c r="S135" i="2"/>
  <c r="R87" i="2"/>
  <c r="U87" i="2" s="1"/>
  <c r="T79" i="4"/>
  <c r="S138" i="2"/>
  <c r="V138" i="2" s="1"/>
  <c r="P373" i="4"/>
  <c r="P372" i="4" s="1"/>
  <c r="R670" i="2"/>
  <c r="R669" i="2" s="1"/>
  <c r="R668" i="2" s="1"/>
  <c r="R667" i="2" s="1"/>
  <c r="R666" i="2" s="1"/>
  <c r="R665" i="2" s="1"/>
  <c r="T405" i="4"/>
  <c r="U405" i="4"/>
  <c r="T406" i="4"/>
  <c r="U406" i="4"/>
  <c r="S407" i="4"/>
  <c r="T407" i="4"/>
  <c r="U407" i="4"/>
  <c r="P407" i="4"/>
  <c r="P406" i="4"/>
  <c r="S406" i="4" s="1"/>
  <c r="P401" i="4"/>
  <c r="P400" i="4"/>
  <c r="P399" i="4" s="1"/>
  <c r="R825" i="2"/>
  <c r="R824" i="2" s="1"/>
  <c r="V823" i="2"/>
  <c r="W823" i="2"/>
  <c r="V824" i="2"/>
  <c r="W824" i="2"/>
  <c r="U825" i="2"/>
  <c r="V825" i="2"/>
  <c r="W825" i="2"/>
  <c r="R822" i="2"/>
  <c r="R821" i="2"/>
  <c r="R820" i="2" s="1"/>
  <c r="R607" i="4"/>
  <c r="S617" i="4"/>
  <c r="T617" i="4"/>
  <c r="U617" i="4"/>
  <c r="S618" i="4"/>
  <c r="T618" i="4"/>
  <c r="U618" i="4"/>
  <c r="S619" i="4"/>
  <c r="T619" i="4"/>
  <c r="U619" i="4"/>
  <c r="T527" i="2"/>
  <c r="U534" i="2"/>
  <c r="V534" i="2"/>
  <c r="W534" i="2"/>
  <c r="U535" i="2"/>
  <c r="V535" i="2"/>
  <c r="W535" i="2"/>
  <c r="U536" i="2"/>
  <c r="V536" i="2"/>
  <c r="W536" i="2"/>
  <c r="V135" i="2" l="1"/>
  <c r="P405" i="4"/>
  <c r="S405" i="4" s="1"/>
  <c r="S113" i="4"/>
  <c r="P112" i="4"/>
  <c r="R83" i="2"/>
  <c r="R82" i="2" s="1"/>
  <c r="R81" i="2" s="1"/>
  <c r="R823" i="2"/>
  <c r="U824" i="2"/>
  <c r="T102" i="2"/>
  <c r="T101" i="2" s="1"/>
  <c r="T100" i="2" s="1"/>
  <c r="U823" i="2" l="1"/>
  <c r="R819" i="2"/>
  <c r="R818" i="2" s="1"/>
  <c r="R817" i="2" s="1"/>
  <c r="P457" i="4"/>
  <c r="P456" i="4" s="1"/>
  <c r="P445" i="4" s="1"/>
  <c r="P458" i="4"/>
  <c r="T192" i="2"/>
  <c r="S192" i="2"/>
  <c r="R201" i="2"/>
  <c r="R200" i="2" s="1"/>
  <c r="R199" i="2" s="1"/>
  <c r="R192" i="2" s="1"/>
  <c r="R186" i="2" s="1"/>
  <c r="R185" i="2" s="1"/>
  <c r="Q630" i="4" l="1"/>
  <c r="Q629" i="4" s="1"/>
  <c r="R630" i="4"/>
  <c r="R629" i="4" s="1"/>
  <c r="S631" i="4"/>
  <c r="T631" i="4"/>
  <c r="U631" i="4"/>
  <c r="P630" i="4"/>
  <c r="S630" i="4" s="1"/>
  <c r="P612" i="4"/>
  <c r="P611" i="4" s="1"/>
  <c r="S203" i="2"/>
  <c r="S202" i="2" s="1"/>
  <c r="T203" i="2"/>
  <c r="T202" i="2" s="1"/>
  <c r="R214" i="2"/>
  <c r="R213" i="2" s="1"/>
  <c r="V212" i="2"/>
  <c r="W212" i="2"/>
  <c r="V213" i="2"/>
  <c r="W213" i="2"/>
  <c r="V214" i="2"/>
  <c r="W214" i="2"/>
  <c r="U215" i="2"/>
  <c r="V215" i="2"/>
  <c r="W215" i="2"/>
  <c r="R529" i="2"/>
  <c r="R528" i="2" s="1"/>
  <c r="P601" i="4"/>
  <c r="S601" i="4" s="1"/>
  <c r="T601" i="4"/>
  <c r="U601" i="4"/>
  <c r="S602" i="4"/>
  <c r="T602" i="4"/>
  <c r="U602" i="4"/>
  <c r="Q598" i="4"/>
  <c r="Q597" i="4" s="1"/>
  <c r="R598" i="4"/>
  <c r="R597" i="4" s="1"/>
  <c r="O604" i="4"/>
  <c r="U604" i="4" s="1"/>
  <c r="N604" i="4"/>
  <c r="T604" i="4" s="1"/>
  <c r="J604" i="4"/>
  <c r="M604" i="4" s="1"/>
  <c r="S604" i="4" s="1"/>
  <c r="O603" i="4"/>
  <c r="U603" i="4" s="1"/>
  <c r="N603" i="4"/>
  <c r="T603" i="4" s="1"/>
  <c r="O600" i="4"/>
  <c r="U600" i="4" s="1"/>
  <c r="N600" i="4"/>
  <c r="T600" i="4" s="1"/>
  <c r="M600" i="4"/>
  <c r="S600" i="4" s="1"/>
  <c r="O599" i="4"/>
  <c r="U599" i="4" s="1"/>
  <c r="N599" i="4"/>
  <c r="T599" i="4" s="1"/>
  <c r="J599" i="4"/>
  <c r="M599" i="4" s="1"/>
  <c r="S599" i="4" s="1"/>
  <c r="P605" i="4"/>
  <c r="R862" i="2"/>
  <c r="U862" i="2" s="1"/>
  <c r="V860" i="2"/>
  <c r="W860" i="2"/>
  <c r="V861" i="2"/>
  <c r="W861" i="2"/>
  <c r="V862" i="2"/>
  <c r="W862" i="2"/>
  <c r="U863" i="2"/>
  <c r="V863" i="2"/>
  <c r="W863" i="2"/>
  <c r="S343" i="2"/>
  <c r="S342" i="2" s="1"/>
  <c r="T343" i="2"/>
  <c r="T342" i="2" s="1"/>
  <c r="R364" i="2"/>
  <c r="U364" i="2" s="1"/>
  <c r="V362" i="2"/>
  <c r="W362" i="2"/>
  <c r="V363" i="2"/>
  <c r="W363" i="2"/>
  <c r="V364" i="2"/>
  <c r="W364" i="2"/>
  <c r="U365" i="2"/>
  <c r="V365" i="2"/>
  <c r="W365" i="2"/>
  <c r="S519" i="2"/>
  <c r="S518" i="2" s="1"/>
  <c r="S517" i="2" s="1"/>
  <c r="S516" i="2" s="1"/>
  <c r="T519" i="2"/>
  <c r="T518" i="2" s="1"/>
  <c r="T517" i="2" s="1"/>
  <c r="T516" i="2" s="1"/>
  <c r="R519" i="2"/>
  <c r="R518" i="2" s="1"/>
  <c r="R517" i="2" s="1"/>
  <c r="R516" i="2" s="1"/>
  <c r="P629" i="4" l="1"/>
  <c r="P598" i="4"/>
  <c r="P597" i="4" s="1"/>
  <c r="U214" i="2"/>
  <c r="R628" i="4"/>
  <c r="U629" i="4"/>
  <c r="Q628" i="4"/>
  <c r="T629" i="4"/>
  <c r="U630" i="4"/>
  <c r="T630" i="4"/>
  <c r="U213" i="2"/>
  <c r="R212" i="2"/>
  <c r="R861" i="2"/>
  <c r="R860" i="2" s="1"/>
  <c r="U860" i="2" s="1"/>
  <c r="J603" i="4"/>
  <c r="R363" i="2"/>
  <c r="Q261" i="4"/>
  <c r="Q260" i="4" s="1"/>
  <c r="R261" i="4"/>
  <c r="R260" i="4" s="1"/>
  <c r="S329" i="4"/>
  <c r="T329" i="4"/>
  <c r="U329" i="4"/>
  <c r="P329" i="4"/>
  <c r="P328" i="4" s="1"/>
  <c r="P327" i="4" s="1"/>
  <c r="S327" i="4" s="1"/>
  <c r="R328" i="4"/>
  <c r="R327" i="4" s="1"/>
  <c r="U327" i="4" s="1"/>
  <c r="Q328" i="4"/>
  <c r="T328" i="4" s="1"/>
  <c r="Q291" i="4"/>
  <c r="Q290" i="4" s="1"/>
  <c r="R291" i="4"/>
  <c r="R290" i="4" s="1"/>
  <c r="R316" i="2"/>
  <c r="R315" i="2" s="1"/>
  <c r="V316" i="2"/>
  <c r="W316" i="2"/>
  <c r="T315" i="2"/>
  <c r="T314" i="2" s="1"/>
  <c r="W314" i="2" s="1"/>
  <c r="S315" i="2"/>
  <c r="S314" i="2" s="1"/>
  <c r="V314" i="2" s="1"/>
  <c r="S288" i="2"/>
  <c r="S287" i="2" s="1"/>
  <c r="T288" i="2"/>
  <c r="T287" i="2" s="1"/>
  <c r="P261" i="4"/>
  <c r="P260" i="4" s="1"/>
  <c r="S488" i="2"/>
  <c r="S487" i="2" s="1"/>
  <c r="T488" i="2"/>
  <c r="T487" i="2" s="1"/>
  <c r="R488" i="2"/>
  <c r="R487" i="2" s="1"/>
  <c r="T265" i="4"/>
  <c r="U265" i="4"/>
  <c r="P265" i="4"/>
  <c r="S265" i="4" s="1"/>
  <c r="R264" i="4"/>
  <c r="R263" i="4" s="1"/>
  <c r="U263" i="4" s="1"/>
  <c r="Q264" i="4"/>
  <c r="T264" i="4" s="1"/>
  <c r="Q175" i="4"/>
  <c r="Q174" i="4" s="1"/>
  <c r="R175" i="4"/>
  <c r="R174" i="4" s="1"/>
  <c r="R492" i="2"/>
  <c r="R491" i="2" s="1"/>
  <c r="S491" i="2"/>
  <c r="S490" i="2" s="1"/>
  <c r="V490" i="2" s="1"/>
  <c r="T491" i="2"/>
  <c r="T490" i="2" s="1"/>
  <c r="W490" i="2" s="1"/>
  <c r="S477" i="2"/>
  <c r="S476" i="2" s="1"/>
  <c r="T477" i="2"/>
  <c r="T476" i="2" s="1"/>
  <c r="V492" i="2"/>
  <c r="W492" i="2"/>
  <c r="S397" i="4"/>
  <c r="T397" i="4"/>
  <c r="U397" i="4"/>
  <c r="U806" i="2"/>
  <c r="V806" i="2"/>
  <c r="W806" i="2"/>
  <c r="Q626" i="4"/>
  <c r="Q625" i="4" s="1"/>
  <c r="Q624" i="4" s="1"/>
  <c r="S663" i="2"/>
  <c r="S662" i="2" s="1"/>
  <c r="S661" i="2" s="1"/>
  <c r="S660" i="2" s="1"/>
  <c r="S659" i="2" s="1"/>
  <c r="S633" i="2" s="1"/>
  <c r="P628" i="4" l="1"/>
  <c r="S628" i="4" s="1"/>
  <c r="S629" i="4"/>
  <c r="U861" i="2"/>
  <c r="R830" i="2"/>
  <c r="T628" i="4"/>
  <c r="U628" i="4"/>
  <c r="U212" i="2"/>
  <c r="R203" i="2"/>
  <c r="R202" i="2" s="1"/>
  <c r="T475" i="2"/>
  <c r="T474" i="2" s="1"/>
  <c r="T473" i="2" s="1"/>
  <c r="T334" i="2" s="1"/>
  <c r="M603" i="4"/>
  <c r="S603" i="4" s="1"/>
  <c r="U264" i="4"/>
  <c r="P264" i="4"/>
  <c r="R289" i="4"/>
  <c r="R288" i="4" s="1"/>
  <c r="U328" i="4"/>
  <c r="S328" i="4"/>
  <c r="Q263" i="4"/>
  <c r="T263" i="4" s="1"/>
  <c r="Q327" i="4"/>
  <c r="T327" i="4" s="1"/>
  <c r="S475" i="2"/>
  <c r="S474" i="2" s="1"/>
  <c r="S473" i="2" s="1"/>
  <c r="S334" i="2" s="1"/>
  <c r="U316" i="2"/>
  <c r="R362" i="2"/>
  <c r="U363" i="2"/>
  <c r="R314" i="2"/>
  <c r="U314" i="2" s="1"/>
  <c r="U315" i="2"/>
  <c r="U491" i="2"/>
  <c r="R490" i="2"/>
  <c r="U490" i="2" s="1"/>
  <c r="U492" i="2"/>
  <c r="T286" i="2"/>
  <c r="T285" i="2" s="1"/>
  <c r="T279" i="2" s="1"/>
  <c r="T278" i="2" s="1"/>
  <c r="T216" i="2" s="1"/>
  <c r="S286" i="2"/>
  <c r="S285" i="2" s="1"/>
  <c r="S279" i="2" s="1"/>
  <c r="S278" i="2" s="1"/>
  <c r="S216" i="2" s="1"/>
  <c r="W491" i="2"/>
  <c r="V315" i="2"/>
  <c r="V491" i="2"/>
  <c r="W315" i="2"/>
  <c r="T96" i="4"/>
  <c r="U96" i="4"/>
  <c r="P96" i="4"/>
  <c r="S96" i="4" s="1"/>
  <c r="R95" i="4"/>
  <c r="R94" i="4" s="1"/>
  <c r="T94" i="4"/>
  <c r="R143" i="2"/>
  <c r="U143" i="2" s="1"/>
  <c r="V143" i="2"/>
  <c r="W143" i="2"/>
  <c r="V141" i="2"/>
  <c r="T142" i="2"/>
  <c r="T141" i="2" s="1"/>
  <c r="R142" i="2"/>
  <c r="R141" i="2" s="1"/>
  <c r="U141" i="2" s="1"/>
  <c r="U94" i="4" l="1"/>
  <c r="R45" i="4"/>
  <c r="R44" i="4" s="1"/>
  <c r="W141" i="2"/>
  <c r="T124" i="2"/>
  <c r="T123" i="2" s="1"/>
  <c r="T122" i="2" s="1"/>
  <c r="T80" i="2" s="1"/>
  <c r="T13" i="2" s="1"/>
  <c r="P263" i="4"/>
  <c r="S263" i="4" s="1"/>
  <c r="S264" i="4"/>
  <c r="P95" i="4"/>
  <c r="U95" i="4"/>
  <c r="Q289" i="4"/>
  <c r="Q288" i="4" s="1"/>
  <c r="U362" i="2"/>
  <c r="R343" i="2"/>
  <c r="R342" i="2" s="1"/>
  <c r="W142" i="2"/>
  <c r="T95" i="4"/>
  <c r="V142" i="2"/>
  <c r="U142" i="2"/>
  <c r="Q615" i="4"/>
  <c r="Q614" i="4" s="1"/>
  <c r="Q607" i="4" s="1"/>
  <c r="Q564" i="4" s="1"/>
  <c r="P615" i="4"/>
  <c r="P614" i="4" s="1"/>
  <c r="P607" i="4" s="1"/>
  <c r="S147" i="2"/>
  <c r="S146" i="2" s="1"/>
  <c r="S145" i="2" s="1"/>
  <c r="R147" i="2"/>
  <c r="R146" i="2" s="1"/>
  <c r="R145" i="2" s="1"/>
  <c r="P93" i="4"/>
  <c r="Q93" i="4"/>
  <c r="Q92" i="4"/>
  <c r="Q91" i="4" s="1"/>
  <c r="Q90" i="4" s="1"/>
  <c r="P92" i="4"/>
  <c r="P91" i="4" s="1"/>
  <c r="P90" i="4" s="1"/>
  <c r="T521" i="2"/>
  <c r="T508" i="2" s="1"/>
  <c r="T507" i="2" s="1"/>
  <c r="S532" i="2"/>
  <c r="S531" i="2" s="1"/>
  <c r="R532" i="2"/>
  <c r="R531" i="2" s="1"/>
  <c r="R527" i="2" s="1"/>
  <c r="S527" i="2" l="1"/>
  <c r="S521" i="2" s="1"/>
  <c r="S508" i="2" s="1"/>
  <c r="S507" i="2" s="1"/>
  <c r="R521" i="2"/>
  <c r="R508" i="2" s="1"/>
  <c r="R507" i="2" s="1"/>
  <c r="P94" i="4"/>
  <c r="S94" i="4" s="1"/>
  <c r="S95" i="4"/>
  <c r="R144" i="2"/>
  <c r="R124" i="2" s="1"/>
  <c r="J606" i="4"/>
  <c r="R123" i="2" l="1"/>
  <c r="R122" i="2" s="1"/>
  <c r="S144" i="2"/>
  <c r="S124" i="2" s="1"/>
  <c r="J605" i="4"/>
  <c r="J598" i="4" s="1"/>
  <c r="J597" i="4" s="1"/>
  <c r="J616" i="4"/>
  <c r="L533" i="2"/>
  <c r="L520" i="2"/>
  <c r="S123" i="2" l="1"/>
  <c r="S122" i="2" s="1"/>
  <c r="H637" i="4"/>
  <c r="G637" i="4"/>
  <c r="K533" i="2"/>
  <c r="J533" i="2"/>
  <c r="I533" i="2"/>
  <c r="I530" i="2"/>
  <c r="O96" i="2" l="1"/>
  <c r="U96" i="2" s="1"/>
  <c r="P96" i="2"/>
  <c r="V96" i="2" s="1"/>
  <c r="Q96" i="2"/>
  <c r="W96" i="2" s="1"/>
  <c r="K112" i="4" l="1"/>
  <c r="J112" i="4"/>
  <c r="M127" i="4"/>
  <c r="S127" i="4" s="1"/>
  <c r="N127" i="4"/>
  <c r="T127" i="4" s="1"/>
  <c r="M128" i="4"/>
  <c r="S128" i="4" s="1"/>
  <c r="N128" i="4"/>
  <c r="T128" i="4" s="1"/>
  <c r="O128" i="4"/>
  <c r="U128" i="4" s="1"/>
  <c r="N126" i="4"/>
  <c r="T126" i="4" s="1"/>
  <c r="M126" i="4"/>
  <c r="S126" i="4" s="1"/>
  <c r="L127" i="4"/>
  <c r="L126" i="4" s="1"/>
  <c r="O126" i="4" s="1"/>
  <c r="U126" i="4" s="1"/>
  <c r="L616" i="4"/>
  <c r="N533" i="2"/>
  <c r="M90" i="2"/>
  <c r="M83" i="2" s="1"/>
  <c r="M82" i="2" s="1"/>
  <c r="M81" i="2" s="1"/>
  <c r="L90" i="2"/>
  <c r="L83" i="2" s="1"/>
  <c r="L82" i="2" s="1"/>
  <c r="L81" i="2" s="1"/>
  <c r="O98" i="2"/>
  <c r="U98" i="2" s="1"/>
  <c r="P98" i="2"/>
  <c r="V98" i="2" s="1"/>
  <c r="O99" i="2"/>
  <c r="U99" i="2" s="1"/>
  <c r="P99" i="2"/>
  <c r="V99" i="2" s="1"/>
  <c r="Q99" i="2"/>
  <c r="W99" i="2" s="1"/>
  <c r="P97" i="2"/>
  <c r="V97" i="2" s="1"/>
  <c r="O97" i="2"/>
  <c r="U97" i="2" s="1"/>
  <c r="N98" i="2"/>
  <c r="N97" i="2" s="1"/>
  <c r="O127" i="4" l="1"/>
  <c r="U127" i="4" s="1"/>
  <c r="L112" i="4"/>
  <c r="Q97" i="2"/>
  <c r="W97" i="2" s="1"/>
  <c r="N90" i="2"/>
  <c r="N83" i="2" s="1"/>
  <c r="N82" i="2" s="1"/>
  <c r="N81" i="2" s="1"/>
  <c r="Q98" i="2"/>
  <c r="W98" i="2" s="1"/>
  <c r="J144" i="4"/>
  <c r="L50" i="2"/>
  <c r="J146" i="4"/>
  <c r="J145" i="4" s="1"/>
  <c r="L52" i="2"/>
  <c r="L51" i="2" s="1"/>
  <c r="K616" i="4" l="1"/>
  <c r="K615" i="4" s="1"/>
  <c r="K614" i="4" s="1"/>
  <c r="J615" i="4"/>
  <c r="J614" i="4" s="1"/>
  <c r="L615" i="4"/>
  <c r="L614" i="4" s="1"/>
  <c r="J563" i="4"/>
  <c r="J562" i="4" s="1"/>
  <c r="J561" i="4" s="1"/>
  <c r="L326" i="4"/>
  <c r="L325" i="4" s="1"/>
  <c r="L324" i="4" s="1"/>
  <c r="L289" i="4" s="1"/>
  <c r="K326" i="4"/>
  <c r="K325" i="4" s="1"/>
  <c r="K324" i="4" s="1"/>
  <c r="K289" i="4" s="1"/>
  <c r="J326" i="4"/>
  <c r="J325" i="4" s="1"/>
  <c r="J324" i="4" s="1"/>
  <c r="J336" i="4"/>
  <c r="J335" i="4" s="1"/>
  <c r="J334" i="4" s="1"/>
  <c r="J333" i="4" s="1"/>
  <c r="K275" i="4"/>
  <c r="K274" i="4" s="1"/>
  <c r="K273" i="4" s="1"/>
  <c r="J275" i="4"/>
  <c r="J274" i="4" s="1"/>
  <c r="J273" i="4" s="1"/>
  <c r="J272" i="4"/>
  <c r="J271" i="4"/>
  <c r="J270" i="4" s="1"/>
  <c r="L658" i="2"/>
  <c r="M533" i="2"/>
  <c r="N313" i="2"/>
  <c r="N312" i="2" s="1"/>
  <c r="N311" i="2" s="1"/>
  <c r="N286" i="2" s="1"/>
  <c r="N285" i="2" s="1"/>
  <c r="N279" i="2" s="1"/>
  <c r="M313" i="2"/>
  <c r="M312" i="2" s="1"/>
  <c r="M311" i="2" s="1"/>
  <c r="M286" i="2" s="1"/>
  <c r="M285" i="2" s="1"/>
  <c r="M279" i="2" s="1"/>
  <c r="L313" i="2"/>
  <c r="L312" i="2" s="1"/>
  <c r="L311" i="2" s="1"/>
  <c r="L323" i="2"/>
  <c r="L273" i="2"/>
  <c r="M269" i="2"/>
  <c r="L269" i="2"/>
  <c r="L266" i="2"/>
  <c r="L114" i="2"/>
  <c r="L113" i="2" s="1"/>
  <c r="P112" i="2"/>
  <c r="V112" i="2" s="1"/>
  <c r="Q112" i="2"/>
  <c r="W112" i="2" s="1"/>
  <c r="P113" i="2"/>
  <c r="V113" i="2" s="1"/>
  <c r="Q113" i="2"/>
  <c r="W113" i="2" s="1"/>
  <c r="P114" i="2"/>
  <c r="V114" i="2" s="1"/>
  <c r="Q114" i="2"/>
  <c r="W114" i="2" s="1"/>
  <c r="O115" i="2"/>
  <c r="U115" i="2" s="1"/>
  <c r="P115" i="2"/>
  <c r="V115" i="2" s="1"/>
  <c r="Q115" i="2"/>
  <c r="W115" i="2" s="1"/>
  <c r="L276" i="2"/>
  <c r="L275" i="2" s="1"/>
  <c r="P274" i="2"/>
  <c r="V274" i="2" s="1"/>
  <c r="Q274" i="2"/>
  <c r="W274" i="2" s="1"/>
  <c r="P275" i="2"/>
  <c r="V275" i="2" s="1"/>
  <c r="Q275" i="2"/>
  <c r="W275" i="2" s="1"/>
  <c r="P276" i="2"/>
  <c r="V276" i="2" s="1"/>
  <c r="Q276" i="2"/>
  <c r="W276" i="2" s="1"/>
  <c r="O277" i="2"/>
  <c r="U277" i="2" s="1"/>
  <c r="P277" i="2"/>
  <c r="V277" i="2" s="1"/>
  <c r="Q277" i="2"/>
  <c r="W277" i="2" s="1"/>
  <c r="L414" i="2"/>
  <c r="L413" i="2" s="1"/>
  <c r="O415" i="2"/>
  <c r="U415" i="2" s="1"/>
  <c r="P412" i="2"/>
  <c r="V412" i="2" s="1"/>
  <c r="Q412" i="2"/>
  <c r="W412" i="2" s="1"/>
  <c r="P413" i="2"/>
  <c r="V413" i="2" s="1"/>
  <c r="Q413" i="2"/>
  <c r="W413" i="2" s="1"/>
  <c r="P414" i="2"/>
  <c r="V414" i="2" s="1"/>
  <c r="Q414" i="2"/>
  <c r="W414" i="2" s="1"/>
  <c r="P415" i="2"/>
  <c r="V415" i="2" s="1"/>
  <c r="Q415" i="2"/>
  <c r="W415" i="2" s="1"/>
  <c r="L519" i="2"/>
  <c r="L518" i="2" s="1"/>
  <c r="L517" i="2" s="1"/>
  <c r="L516" i="2" s="1"/>
  <c r="M283" i="4"/>
  <c r="S283" i="4" s="1"/>
  <c r="N283" i="4"/>
  <c r="T283" i="4" s="1"/>
  <c r="O283" i="4"/>
  <c r="U283" i="4" s="1"/>
  <c r="N280" i="4"/>
  <c r="T280" i="4" s="1"/>
  <c r="O280" i="4"/>
  <c r="U280" i="4" s="1"/>
  <c r="N281" i="4"/>
  <c r="T281" i="4" s="1"/>
  <c r="O281" i="4"/>
  <c r="U281" i="4" s="1"/>
  <c r="N282" i="4"/>
  <c r="T282" i="4" s="1"/>
  <c r="O282" i="4"/>
  <c r="U282" i="4" s="1"/>
  <c r="J282" i="4"/>
  <c r="J281" i="4" s="1"/>
  <c r="J280" i="4" s="1"/>
  <c r="M280" i="4" s="1"/>
  <c r="S280" i="4" s="1"/>
  <c r="L399" i="2"/>
  <c r="L398" i="2" s="1"/>
  <c r="P397" i="2"/>
  <c r="V397" i="2" s="1"/>
  <c r="Q397" i="2"/>
  <c r="W397" i="2" s="1"/>
  <c r="P398" i="2"/>
  <c r="V398" i="2" s="1"/>
  <c r="Q398" i="2"/>
  <c r="W398" i="2" s="1"/>
  <c r="P399" i="2"/>
  <c r="V399" i="2" s="1"/>
  <c r="Q399" i="2"/>
  <c r="W399" i="2" s="1"/>
  <c r="O400" i="2"/>
  <c r="U400" i="2" s="1"/>
  <c r="P400" i="2"/>
  <c r="V400" i="2" s="1"/>
  <c r="Q400" i="2"/>
  <c r="W400" i="2" s="1"/>
  <c r="M282" i="4" l="1"/>
  <c r="S282" i="4" s="1"/>
  <c r="M281" i="4"/>
  <c r="S281" i="4" s="1"/>
  <c r="O114" i="2"/>
  <c r="U114" i="2" s="1"/>
  <c r="O113" i="2"/>
  <c r="U113" i="2" s="1"/>
  <c r="L112" i="2"/>
  <c r="O112" i="2" s="1"/>
  <c r="U112" i="2" s="1"/>
  <c r="O275" i="2"/>
  <c r="U275" i="2" s="1"/>
  <c r="L274" i="2"/>
  <c r="O274" i="2" s="1"/>
  <c r="U274" i="2" s="1"/>
  <c r="O276" i="2"/>
  <c r="U276" i="2" s="1"/>
  <c r="O414" i="2"/>
  <c r="U414" i="2" s="1"/>
  <c r="O413" i="2"/>
  <c r="U413" i="2" s="1"/>
  <c r="L412" i="2"/>
  <c r="O412" i="2" s="1"/>
  <c r="U412" i="2" s="1"/>
  <c r="L397" i="2"/>
  <c r="O397" i="2" s="1"/>
  <c r="U397" i="2" s="1"/>
  <c r="O398" i="2"/>
  <c r="U398" i="2" s="1"/>
  <c r="O399" i="2"/>
  <c r="U399" i="2" s="1"/>
  <c r="J223" i="4"/>
  <c r="J229" i="4"/>
  <c r="L390" i="2"/>
  <c r="L358" i="2"/>
  <c r="J386" i="4"/>
  <c r="M386" i="4" s="1"/>
  <c r="S386" i="4" s="1"/>
  <c r="J384" i="4"/>
  <c r="J212" i="4"/>
  <c r="J211" i="4" s="1"/>
  <c r="J210" i="4" s="1"/>
  <c r="J308" i="4"/>
  <c r="J307" i="4" s="1"/>
  <c r="J306" i="4" s="1"/>
  <c r="L381" i="2"/>
  <c r="L380" i="2" s="1"/>
  <c r="L298" i="2"/>
  <c r="L297" i="2" s="1"/>
  <c r="L296" i="2" s="1"/>
  <c r="L252" i="2"/>
  <c r="L251" i="2" s="1"/>
  <c r="J298" i="4"/>
  <c r="J294" i="4"/>
  <c r="N298" i="4"/>
  <c r="T298" i="4" s="1"/>
  <c r="O298" i="4"/>
  <c r="U298" i="4" s="1"/>
  <c r="M299" i="4"/>
  <c r="S299" i="4" s="1"/>
  <c r="N299" i="4"/>
  <c r="T299" i="4" s="1"/>
  <c r="O299" i="4"/>
  <c r="U299" i="4" s="1"/>
  <c r="L332" i="2"/>
  <c r="O332" i="2" s="1"/>
  <c r="U332" i="2" s="1"/>
  <c r="L328" i="2"/>
  <c r="P332" i="2"/>
  <c r="V332" i="2" s="1"/>
  <c r="Q332" i="2"/>
  <c r="W332" i="2" s="1"/>
  <c r="O333" i="2"/>
  <c r="U333" i="2" s="1"/>
  <c r="P333" i="2"/>
  <c r="V333" i="2" s="1"/>
  <c r="Q333" i="2"/>
  <c r="W333" i="2" s="1"/>
  <c r="P818" i="2"/>
  <c r="V818" i="2" s="1"/>
  <c r="Q818" i="2"/>
  <c r="W818" i="2" s="1"/>
  <c r="P819" i="2"/>
  <c r="V819" i="2" s="1"/>
  <c r="Q819" i="2"/>
  <c r="W819" i="2" s="1"/>
  <c r="P820" i="2"/>
  <c r="V820" i="2" s="1"/>
  <c r="Q820" i="2"/>
  <c r="W820" i="2" s="1"/>
  <c r="P821" i="2"/>
  <c r="V821" i="2" s="1"/>
  <c r="Q821" i="2"/>
  <c r="W821" i="2" s="1"/>
  <c r="O822" i="2"/>
  <c r="U822" i="2" s="1"/>
  <c r="P822" i="2"/>
  <c r="V822" i="2" s="1"/>
  <c r="Q822" i="2"/>
  <c r="W822" i="2" s="1"/>
  <c r="L821" i="2"/>
  <c r="O821" i="2" s="1"/>
  <c r="U821" i="2" s="1"/>
  <c r="L816" i="2"/>
  <c r="L815" i="2" s="1"/>
  <c r="L814" i="2" s="1"/>
  <c r="L810" i="2" s="1"/>
  <c r="L809" i="2" s="1"/>
  <c r="L808" i="2" s="1"/>
  <c r="J541" i="4"/>
  <c r="J540" i="4" s="1"/>
  <c r="J519" i="4" s="1"/>
  <c r="L567" i="2"/>
  <c r="L566" i="2" s="1"/>
  <c r="L565" i="2" s="1"/>
  <c r="L564" i="2" s="1"/>
  <c r="L555" i="2" s="1"/>
  <c r="J322" i="4"/>
  <c r="J321" i="4" s="1"/>
  <c r="J316" i="4"/>
  <c r="J315" i="4" s="1"/>
  <c r="J305" i="4"/>
  <c r="J304" i="4" s="1"/>
  <c r="J303" i="4" s="1"/>
  <c r="L309" i="2"/>
  <c r="L308" i="2" s="1"/>
  <c r="L303" i="2"/>
  <c r="L302" i="2" s="1"/>
  <c r="L295" i="2"/>
  <c r="L294" i="2" s="1"/>
  <c r="L293" i="2" s="1"/>
  <c r="J504" i="4"/>
  <c r="J503" i="4" s="1"/>
  <c r="J497" i="4" s="1"/>
  <c r="J468" i="4"/>
  <c r="J467" i="4" s="1"/>
  <c r="J466" i="4" s="1"/>
  <c r="L727" i="2"/>
  <c r="L726" i="2" s="1"/>
  <c r="L725" i="2" s="1"/>
  <c r="L740" i="2"/>
  <c r="L739" i="2" s="1"/>
  <c r="L733" i="2" s="1"/>
  <c r="J430" i="4"/>
  <c r="J427" i="4" s="1"/>
  <c r="J421" i="4" s="1"/>
  <c r="N383" i="4"/>
  <c r="T383" i="4" s="1"/>
  <c r="O383" i="4"/>
  <c r="U383" i="4" s="1"/>
  <c r="N384" i="4"/>
  <c r="T384" i="4" s="1"/>
  <c r="O384" i="4"/>
  <c r="U384" i="4" s="1"/>
  <c r="M385" i="4"/>
  <c r="S385" i="4" s="1"/>
  <c r="N385" i="4"/>
  <c r="T385" i="4" s="1"/>
  <c r="O385" i="4"/>
  <c r="U385" i="4" s="1"/>
  <c r="N386" i="4"/>
  <c r="T386" i="4" s="1"/>
  <c r="O386" i="4"/>
  <c r="U386" i="4" s="1"/>
  <c r="M387" i="4"/>
  <c r="S387" i="4" s="1"/>
  <c r="N387" i="4"/>
  <c r="T387" i="4" s="1"/>
  <c r="O387" i="4"/>
  <c r="U387" i="4" s="1"/>
  <c r="M388" i="4"/>
  <c r="S388" i="4" s="1"/>
  <c r="N388" i="4"/>
  <c r="T388" i="4" s="1"/>
  <c r="O388" i="4"/>
  <c r="U388" i="4" s="1"/>
  <c r="J293" i="4" l="1"/>
  <c r="M298" i="4"/>
  <c r="S298" i="4" s="1"/>
  <c r="J465" i="4"/>
  <c r="J383" i="4"/>
  <c r="L724" i="2"/>
  <c r="L719" i="2" s="1"/>
  <c r="L676" i="2" s="1"/>
  <c r="L820" i="2"/>
  <c r="L327" i="2"/>
  <c r="L326" i="2" s="1"/>
  <c r="L325" i="2" s="1"/>
  <c r="L324" i="2" s="1"/>
  <c r="M384" i="4"/>
  <c r="S384" i="4" s="1"/>
  <c r="N160" i="2"/>
  <c r="L160" i="2"/>
  <c r="M164" i="2"/>
  <c r="M163" i="2" s="1"/>
  <c r="M162" i="2" s="1"/>
  <c r="M161" i="2" s="1"/>
  <c r="M160" i="2" s="1"/>
  <c r="M383" i="4" l="1"/>
  <c r="S383" i="4" s="1"/>
  <c r="J368" i="4"/>
  <c r="J351" i="4" s="1"/>
  <c r="L819" i="2"/>
  <c r="O820" i="2"/>
  <c r="U820" i="2" s="1"/>
  <c r="L844" i="2"/>
  <c r="O844" i="2" s="1"/>
  <c r="U844" i="2" s="1"/>
  <c r="L842" i="2"/>
  <c r="P841" i="2"/>
  <c r="V841" i="2" s="1"/>
  <c r="Q841" i="2"/>
  <c r="W841" i="2" s="1"/>
  <c r="P842" i="2"/>
  <c r="V842" i="2" s="1"/>
  <c r="Q842" i="2"/>
  <c r="W842" i="2" s="1"/>
  <c r="O843" i="2"/>
  <c r="U843" i="2" s="1"/>
  <c r="P843" i="2"/>
  <c r="V843" i="2" s="1"/>
  <c r="Q843" i="2"/>
  <c r="W843" i="2" s="1"/>
  <c r="P844" i="2"/>
  <c r="V844" i="2" s="1"/>
  <c r="Q844" i="2"/>
  <c r="W844" i="2" s="1"/>
  <c r="O845" i="2"/>
  <c r="U845" i="2" s="1"/>
  <c r="P845" i="2"/>
  <c r="V845" i="2" s="1"/>
  <c r="Q845" i="2"/>
  <c r="W845" i="2" s="1"/>
  <c r="O846" i="2"/>
  <c r="U846" i="2" s="1"/>
  <c r="P846" i="2"/>
  <c r="V846" i="2" s="1"/>
  <c r="Q846" i="2"/>
  <c r="W846" i="2" s="1"/>
  <c r="L841" i="2" l="1"/>
  <c r="O841" i="2" s="1"/>
  <c r="U841" i="2" s="1"/>
  <c r="O819" i="2"/>
  <c r="U819" i="2" s="1"/>
  <c r="L818" i="2"/>
  <c r="O842" i="2"/>
  <c r="U842" i="2" s="1"/>
  <c r="L761" i="2"/>
  <c r="L758" i="2" s="1"/>
  <c r="L752" i="2" s="1"/>
  <c r="L751" i="2" s="1"/>
  <c r="L750" i="2" s="1"/>
  <c r="J228" i="4"/>
  <c r="J227" i="4" s="1"/>
  <c r="L357" i="2"/>
  <c r="L356" i="2" s="1"/>
  <c r="L389" i="2"/>
  <c r="L386" i="2" s="1"/>
  <c r="J222" i="4"/>
  <c r="J219" i="4" s="1"/>
  <c r="L832" i="2" l="1"/>
  <c r="L831" i="2" s="1"/>
  <c r="L830" i="2" s="1"/>
  <c r="L817" i="2"/>
  <c r="O818" i="2"/>
  <c r="U818" i="2" s="1"/>
  <c r="L269" i="4"/>
  <c r="O273" i="4"/>
  <c r="U273" i="4" s="1"/>
  <c r="M274" i="4"/>
  <c r="S274" i="4" s="1"/>
  <c r="N274" i="4"/>
  <c r="T274" i="4" s="1"/>
  <c r="O274" i="4"/>
  <c r="U274" i="4" s="1"/>
  <c r="M275" i="4"/>
  <c r="S275" i="4" s="1"/>
  <c r="N275" i="4"/>
  <c r="T275" i="4" s="1"/>
  <c r="O275" i="4"/>
  <c r="U275" i="4" s="1"/>
  <c r="K269" i="4"/>
  <c r="M273" i="4"/>
  <c r="S273" i="4" s="1"/>
  <c r="N333" i="4"/>
  <c r="T333" i="4" s="1"/>
  <c r="O333" i="4"/>
  <c r="U333" i="4" s="1"/>
  <c r="N334" i="4"/>
  <c r="T334" i="4" s="1"/>
  <c r="O334" i="4"/>
  <c r="U334" i="4" s="1"/>
  <c r="N335" i="4"/>
  <c r="T335" i="4" s="1"/>
  <c r="O335" i="4"/>
  <c r="U335" i="4" s="1"/>
  <c r="M336" i="4"/>
  <c r="S336" i="4" s="1"/>
  <c r="N336" i="4"/>
  <c r="T336" i="4" s="1"/>
  <c r="O336" i="4"/>
  <c r="U336" i="4" s="1"/>
  <c r="M335" i="4"/>
  <c r="S335" i="4" s="1"/>
  <c r="M333" i="4"/>
  <c r="S333" i="4" s="1"/>
  <c r="N276" i="4"/>
  <c r="T276" i="4" s="1"/>
  <c r="O276" i="4"/>
  <c r="U276" i="4" s="1"/>
  <c r="M277" i="4"/>
  <c r="S277" i="4" s="1"/>
  <c r="N277" i="4"/>
  <c r="T277" i="4" s="1"/>
  <c r="O277" i="4"/>
  <c r="U277" i="4" s="1"/>
  <c r="M278" i="4"/>
  <c r="S278" i="4" s="1"/>
  <c r="N278" i="4"/>
  <c r="T278" i="4" s="1"/>
  <c r="O278" i="4"/>
  <c r="U278" i="4" s="1"/>
  <c r="M279" i="4"/>
  <c r="S279" i="4" s="1"/>
  <c r="N279" i="4"/>
  <c r="T279" i="4" s="1"/>
  <c r="O279" i="4"/>
  <c r="U279" i="4" s="1"/>
  <c r="M276" i="4"/>
  <c r="S276" i="4" s="1"/>
  <c r="M278" i="2"/>
  <c r="N278" i="2"/>
  <c r="L322" i="2"/>
  <c r="O322" i="2" s="1"/>
  <c r="U322" i="2" s="1"/>
  <c r="P320" i="2"/>
  <c r="V320" i="2" s="1"/>
  <c r="Q320" i="2"/>
  <c r="W320" i="2" s="1"/>
  <c r="P321" i="2"/>
  <c r="V321" i="2" s="1"/>
  <c r="Q321" i="2"/>
  <c r="W321" i="2" s="1"/>
  <c r="P322" i="2"/>
  <c r="V322" i="2" s="1"/>
  <c r="Q322" i="2"/>
  <c r="W322" i="2" s="1"/>
  <c r="O323" i="2"/>
  <c r="U323" i="2" s="1"/>
  <c r="P323" i="2"/>
  <c r="V323" i="2" s="1"/>
  <c r="Q323" i="2"/>
  <c r="W323" i="2" s="1"/>
  <c r="P270" i="2"/>
  <c r="V270" i="2" s="1"/>
  <c r="Q270" i="2"/>
  <c r="W270" i="2" s="1"/>
  <c r="P271" i="2"/>
  <c r="V271" i="2" s="1"/>
  <c r="Q271" i="2"/>
  <c r="W271" i="2" s="1"/>
  <c r="P272" i="2"/>
  <c r="V272" i="2" s="1"/>
  <c r="Q272" i="2"/>
  <c r="W272" i="2" s="1"/>
  <c r="O273" i="2"/>
  <c r="U273" i="2" s="1"/>
  <c r="P273" i="2"/>
  <c r="V273" i="2" s="1"/>
  <c r="Q273" i="2"/>
  <c r="W273" i="2" s="1"/>
  <c r="L272" i="2"/>
  <c r="O272" i="2" s="1"/>
  <c r="U272" i="2" s="1"/>
  <c r="L800" i="2" l="1"/>
  <c r="L675" i="2" s="1"/>
  <c r="M334" i="4"/>
  <c r="S334" i="4" s="1"/>
  <c r="N273" i="4"/>
  <c r="T273" i="4" s="1"/>
  <c r="L271" i="2"/>
  <c r="L270" i="2" s="1"/>
  <c r="O270" i="2" s="1"/>
  <c r="U270" i="2" s="1"/>
  <c r="L321" i="2"/>
  <c r="M198" i="2"/>
  <c r="M197" i="2" s="1"/>
  <c r="M196" i="2" s="1"/>
  <c r="L198" i="2"/>
  <c r="O198" i="2" s="1"/>
  <c r="U198" i="2" s="1"/>
  <c r="J458" i="4"/>
  <c r="J457" i="4" s="1"/>
  <c r="J456" i="4" s="1"/>
  <c r="L199" i="2"/>
  <c r="L200" i="2"/>
  <c r="L201" i="2"/>
  <c r="N42" i="4"/>
  <c r="T42" i="4" s="1"/>
  <c r="O42" i="4"/>
  <c r="U42" i="4" s="1"/>
  <c r="M43" i="4"/>
  <c r="S43" i="4" s="1"/>
  <c r="N43" i="4"/>
  <c r="T43" i="4" s="1"/>
  <c r="O43" i="4"/>
  <c r="U43" i="4" s="1"/>
  <c r="N41" i="4"/>
  <c r="T41" i="4" s="1"/>
  <c r="O41" i="4"/>
  <c r="U41" i="4" s="1"/>
  <c r="J42" i="4"/>
  <c r="J41" i="4" s="1"/>
  <c r="M41" i="4" s="1"/>
  <c r="S41" i="4" s="1"/>
  <c r="P596" i="2"/>
  <c r="V596" i="2" s="1"/>
  <c r="Q596" i="2"/>
  <c r="W596" i="2" s="1"/>
  <c r="O597" i="2"/>
  <c r="U597" i="2" s="1"/>
  <c r="P597" i="2"/>
  <c r="V597" i="2" s="1"/>
  <c r="Q597" i="2"/>
  <c r="W597" i="2" s="1"/>
  <c r="P595" i="2"/>
  <c r="V595" i="2" s="1"/>
  <c r="Q595" i="2"/>
  <c r="W595" i="2" s="1"/>
  <c r="L596" i="2"/>
  <c r="O596" i="2" s="1"/>
  <c r="U596" i="2" s="1"/>
  <c r="M453" i="4"/>
  <c r="S453" i="4" s="1"/>
  <c r="N453" i="4"/>
  <c r="T453" i="4" s="1"/>
  <c r="O453" i="4"/>
  <c r="U453" i="4" s="1"/>
  <c r="O452" i="4"/>
  <c r="U452" i="4" s="1"/>
  <c r="K452" i="4"/>
  <c r="K449" i="4" s="1"/>
  <c r="J452" i="4"/>
  <c r="M452" i="4" s="1"/>
  <c r="S452" i="4" s="1"/>
  <c r="J448" i="4"/>
  <c r="K448" i="4"/>
  <c r="Q197" i="2"/>
  <c r="W197" i="2" s="1"/>
  <c r="Q198" i="2"/>
  <c r="W198" i="2" s="1"/>
  <c r="Q196" i="2"/>
  <c r="W196" i="2" s="1"/>
  <c r="M195" i="2"/>
  <c r="L195" i="2"/>
  <c r="J83" i="4"/>
  <c r="L111" i="2"/>
  <c r="N452" i="4" l="1"/>
  <c r="T452" i="4" s="1"/>
  <c r="P198" i="2"/>
  <c r="V198" i="2" s="1"/>
  <c r="L197" i="2"/>
  <c r="L196" i="2" s="1"/>
  <c r="O196" i="2" s="1"/>
  <c r="U196" i="2" s="1"/>
  <c r="O271" i="2"/>
  <c r="U271" i="2" s="1"/>
  <c r="M42" i="4"/>
  <c r="S42" i="4" s="1"/>
  <c r="L320" i="2"/>
  <c r="L286" i="2" s="1"/>
  <c r="O321" i="2"/>
  <c r="U321" i="2" s="1"/>
  <c r="L595" i="2"/>
  <c r="P196" i="2"/>
  <c r="V196" i="2" s="1"/>
  <c r="P197" i="2"/>
  <c r="V197" i="2" s="1"/>
  <c r="N263" i="2"/>
  <c r="N244" i="2" s="1"/>
  <c r="N243" i="2" s="1"/>
  <c r="N242" i="2" s="1"/>
  <c r="N216" i="2" s="1"/>
  <c r="Q267" i="2"/>
  <c r="W267" i="2" s="1"/>
  <c r="Q268" i="2"/>
  <c r="W268" i="2" s="1"/>
  <c r="O269" i="2"/>
  <c r="U269" i="2" s="1"/>
  <c r="P269" i="2"/>
  <c r="V269" i="2" s="1"/>
  <c r="Q269" i="2"/>
  <c r="W269" i="2" s="1"/>
  <c r="M268" i="2"/>
  <c r="M267" i="2" s="1"/>
  <c r="M263" i="2" s="1"/>
  <c r="M244" i="2" s="1"/>
  <c r="M243" i="2" s="1"/>
  <c r="M242" i="2" s="1"/>
  <c r="M216" i="2" s="1"/>
  <c r="L268" i="2"/>
  <c r="O268" i="2" s="1"/>
  <c r="U268" i="2" s="1"/>
  <c r="K546" i="4"/>
  <c r="L546" i="4"/>
  <c r="N561" i="4"/>
  <c r="T561" i="4" s="1"/>
  <c r="O561" i="4"/>
  <c r="U561" i="4" s="1"/>
  <c r="N562" i="4"/>
  <c r="T562" i="4" s="1"/>
  <c r="O562" i="4"/>
  <c r="U562" i="4" s="1"/>
  <c r="M563" i="4"/>
  <c r="S563" i="4" s="1"/>
  <c r="N563" i="4"/>
  <c r="T563" i="4" s="1"/>
  <c r="O563" i="4"/>
  <c r="U563" i="4" s="1"/>
  <c r="M635" i="2"/>
  <c r="M634" i="2" s="1"/>
  <c r="M633" i="2" s="1"/>
  <c r="N635" i="2"/>
  <c r="N634" i="2" s="1"/>
  <c r="N633" i="2" s="1"/>
  <c r="L657" i="2"/>
  <c r="L656" i="2" s="1"/>
  <c r="L641" i="2" s="1"/>
  <c r="L635" i="2" s="1"/>
  <c r="P656" i="2"/>
  <c r="V656" i="2" s="1"/>
  <c r="Q656" i="2"/>
  <c r="W656" i="2" s="1"/>
  <c r="P657" i="2"/>
  <c r="V657" i="2" s="1"/>
  <c r="Q657" i="2"/>
  <c r="W657" i="2" s="1"/>
  <c r="O658" i="2"/>
  <c r="U658" i="2" s="1"/>
  <c r="P658" i="2"/>
  <c r="V658" i="2" s="1"/>
  <c r="Q658" i="2"/>
  <c r="W658" i="2" s="1"/>
  <c r="L184" i="4"/>
  <c r="L183" i="4" s="1"/>
  <c r="K184" i="4"/>
  <c r="K183" i="4" s="1"/>
  <c r="J184" i="4"/>
  <c r="J183" i="4" s="1"/>
  <c r="M349" i="2"/>
  <c r="M348" i="2" s="1"/>
  <c r="M344" i="2" s="1"/>
  <c r="M343" i="2" s="1"/>
  <c r="N349" i="2"/>
  <c r="N348" i="2" s="1"/>
  <c r="N344" i="2" s="1"/>
  <c r="N343" i="2" s="1"/>
  <c r="L349" i="2"/>
  <c r="L348" i="2" s="1"/>
  <c r="M262" i="4"/>
  <c r="S262" i="4" s="1"/>
  <c r="N262" i="4"/>
  <c r="T262" i="4" s="1"/>
  <c r="O262" i="4"/>
  <c r="U262" i="4" s="1"/>
  <c r="L261" i="4"/>
  <c r="L260" i="4" s="1"/>
  <c r="O260" i="4" s="1"/>
  <c r="U260" i="4" s="1"/>
  <c r="K261" i="4"/>
  <c r="K260" i="4" s="1"/>
  <c r="N260" i="4" s="1"/>
  <c r="T260" i="4" s="1"/>
  <c r="J261" i="4"/>
  <c r="J260" i="4" s="1"/>
  <c r="M260" i="4" s="1"/>
  <c r="S260" i="4" s="1"/>
  <c r="K259" i="4"/>
  <c r="K258" i="4" s="1"/>
  <c r="K257" i="4" s="1"/>
  <c r="J259" i="4"/>
  <c r="J258" i="4" s="1"/>
  <c r="J257" i="4" s="1"/>
  <c r="M488" i="2"/>
  <c r="M487" i="2" s="1"/>
  <c r="P487" i="2" s="1"/>
  <c r="V487" i="2" s="1"/>
  <c r="N488" i="2"/>
  <c r="N487" i="2" s="1"/>
  <c r="Q487" i="2" s="1"/>
  <c r="W487" i="2" s="1"/>
  <c r="L488" i="2"/>
  <c r="O488" i="2" s="1"/>
  <c r="U488" i="2" s="1"/>
  <c r="O489" i="2"/>
  <c r="U489" i="2" s="1"/>
  <c r="P489" i="2"/>
  <c r="V489" i="2" s="1"/>
  <c r="Q489" i="2"/>
  <c r="W489" i="2" s="1"/>
  <c r="M486" i="2"/>
  <c r="M485" i="2" s="1"/>
  <c r="M484" i="2" s="1"/>
  <c r="L486" i="2"/>
  <c r="L485" i="2" s="1"/>
  <c r="L484" i="2" s="1"/>
  <c r="M173" i="4"/>
  <c r="S173" i="4" s="1"/>
  <c r="N173" i="4"/>
  <c r="T173" i="4" s="1"/>
  <c r="O173" i="4"/>
  <c r="U173" i="4" s="1"/>
  <c r="L172" i="4"/>
  <c r="L171" i="4" s="1"/>
  <c r="K172" i="4"/>
  <c r="K171" i="4" s="1"/>
  <c r="J172" i="4"/>
  <c r="M172" i="4" s="1"/>
  <c r="S172" i="4" s="1"/>
  <c r="M369" i="2"/>
  <c r="M368" i="2" s="1"/>
  <c r="N369" i="2"/>
  <c r="N368" i="2" s="1"/>
  <c r="L369" i="2"/>
  <c r="L368" i="2" s="1"/>
  <c r="L367" i="2" s="1"/>
  <c r="L366" i="2" s="1"/>
  <c r="O370" i="2"/>
  <c r="U370" i="2" s="1"/>
  <c r="P370" i="2"/>
  <c r="V370" i="2" s="1"/>
  <c r="Q370" i="2"/>
  <c r="W370" i="2" s="1"/>
  <c r="L189" i="4"/>
  <c r="L188" i="4" s="1"/>
  <c r="N480" i="2"/>
  <c r="N479" i="2" s="1"/>
  <c r="J269" i="4"/>
  <c r="L265" i="2"/>
  <c r="L264" i="2" s="1"/>
  <c r="K11" i="4"/>
  <c r="L11" i="4"/>
  <c r="N12" i="4"/>
  <c r="T12" i="4" s="1"/>
  <c r="O12" i="4"/>
  <c r="U12" i="4" s="1"/>
  <c r="N13" i="4"/>
  <c r="T13" i="4" s="1"/>
  <c r="O13" i="4"/>
  <c r="U13" i="4" s="1"/>
  <c r="M14" i="4"/>
  <c r="S14" i="4" s="1"/>
  <c r="N14" i="4"/>
  <c r="T14" i="4" s="1"/>
  <c r="O14" i="4"/>
  <c r="U14" i="4" s="1"/>
  <c r="J13" i="4"/>
  <c r="M13" i="4" s="1"/>
  <c r="S13" i="4" s="1"/>
  <c r="L579" i="2"/>
  <c r="L578" i="2" s="1"/>
  <c r="P578" i="2"/>
  <c r="V578" i="2" s="1"/>
  <c r="Q578" i="2"/>
  <c r="W578" i="2" s="1"/>
  <c r="P579" i="2"/>
  <c r="V579" i="2" s="1"/>
  <c r="Q579" i="2"/>
  <c r="W579" i="2" s="1"/>
  <c r="O580" i="2"/>
  <c r="U580" i="2" s="1"/>
  <c r="P580" i="2"/>
  <c r="V580" i="2" s="1"/>
  <c r="Q580" i="2"/>
  <c r="W580" i="2" s="1"/>
  <c r="J12" i="4" l="1"/>
  <c r="J11" i="4" s="1"/>
  <c r="J171" i="4"/>
  <c r="M171" i="4" s="1"/>
  <c r="S171" i="4" s="1"/>
  <c r="M261" i="4"/>
  <c r="S261" i="4" s="1"/>
  <c r="O197" i="2"/>
  <c r="U197" i="2" s="1"/>
  <c r="L285" i="2"/>
  <c r="O369" i="2"/>
  <c r="U369" i="2" s="1"/>
  <c r="J546" i="4"/>
  <c r="M561" i="4"/>
  <c r="S561" i="4" s="1"/>
  <c r="M562" i="4"/>
  <c r="S562" i="4" s="1"/>
  <c r="K170" i="4"/>
  <c r="L170" i="4"/>
  <c r="L487" i="2"/>
  <c r="O487" i="2" s="1"/>
  <c r="U487" i="2" s="1"/>
  <c r="O320" i="2"/>
  <c r="U320" i="2" s="1"/>
  <c r="O579" i="2"/>
  <c r="U579" i="2" s="1"/>
  <c r="L344" i="2"/>
  <c r="L343" i="2" s="1"/>
  <c r="L267" i="2"/>
  <c r="O267" i="2" s="1"/>
  <c r="U267" i="2" s="1"/>
  <c r="O578" i="2"/>
  <c r="U578" i="2" s="1"/>
  <c r="L577" i="2"/>
  <c r="L576" i="2" s="1"/>
  <c r="L570" i="2" s="1"/>
  <c r="O656" i="2"/>
  <c r="U656" i="2" s="1"/>
  <c r="L634" i="2"/>
  <c r="L633" i="2" s="1"/>
  <c r="O368" i="2"/>
  <c r="U368" i="2" s="1"/>
  <c r="O657" i="2"/>
  <c r="U657" i="2" s="1"/>
  <c r="P267" i="2"/>
  <c r="V267" i="2" s="1"/>
  <c r="P268" i="2"/>
  <c r="V268" i="2" s="1"/>
  <c r="L591" i="2"/>
  <c r="L590" i="2" s="1"/>
  <c r="L589" i="2" s="1"/>
  <c r="O595" i="2"/>
  <c r="U595" i="2" s="1"/>
  <c r="Q488" i="2"/>
  <c r="W488" i="2" s="1"/>
  <c r="P488" i="2"/>
  <c r="V488" i="2" s="1"/>
  <c r="N475" i="2"/>
  <c r="N474" i="2" s="1"/>
  <c r="N473" i="2" s="1"/>
  <c r="M475" i="2"/>
  <c r="M474" i="2" s="1"/>
  <c r="M473" i="2" s="1"/>
  <c r="O171" i="4"/>
  <c r="U171" i="4" s="1"/>
  <c r="O172" i="4"/>
  <c r="U172" i="4" s="1"/>
  <c r="N171" i="4"/>
  <c r="T171" i="4" s="1"/>
  <c r="O261" i="4"/>
  <c r="U261" i="4" s="1"/>
  <c r="N172" i="4"/>
  <c r="T172" i="4" s="1"/>
  <c r="N261" i="4"/>
  <c r="T261" i="4" s="1"/>
  <c r="N367" i="2"/>
  <c r="N366" i="2" s="1"/>
  <c r="N342" i="2" s="1"/>
  <c r="Q368" i="2"/>
  <c r="W368" i="2" s="1"/>
  <c r="M367" i="2"/>
  <c r="M366" i="2" s="1"/>
  <c r="M342" i="2" s="1"/>
  <c r="P368" i="2"/>
  <c r="V368" i="2" s="1"/>
  <c r="Q369" i="2"/>
  <c r="W369" i="2" s="1"/>
  <c r="P369" i="2"/>
  <c r="V369" i="2" s="1"/>
  <c r="J612" i="4"/>
  <c r="J611" i="4" s="1"/>
  <c r="N532" i="2"/>
  <c r="N531" i="2" s="1"/>
  <c r="N527" i="2" s="1"/>
  <c r="L528" i="2"/>
  <c r="M12" i="4" l="1"/>
  <c r="S12" i="4" s="1"/>
  <c r="L279" i="2"/>
  <c r="L278" i="2" s="1"/>
  <c r="L475" i="2"/>
  <c r="L474" i="2" s="1"/>
  <c r="L473" i="2" s="1"/>
  <c r="L342" i="2"/>
  <c r="N334" i="2"/>
  <c r="L263" i="2"/>
  <c r="M334" i="2"/>
  <c r="J450" i="4"/>
  <c r="J449" i="4" s="1"/>
  <c r="L632" i="2"/>
  <c r="L631" i="2" s="1"/>
  <c r="L630" i="2" s="1"/>
  <c r="L629" i="2" s="1"/>
  <c r="L628" i="2" s="1"/>
  <c r="L627" i="2" s="1"/>
  <c r="L569" i="2" s="1"/>
  <c r="L334" i="2" l="1"/>
  <c r="L244" i="2"/>
  <c r="J139" i="4"/>
  <c r="J138" i="4" s="1"/>
  <c r="J137" i="4" s="1"/>
  <c r="L37" i="2"/>
  <c r="L36" i="2" s="1"/>
  <c r="L35" i="2" s="1"/>
  <c r="L34" i="2" s="1"/>
  <c r="L33" i="2" s="1"/>
  <c r="L243" i="2" l="1"/>
  <c r="L242" i="2" s="1"/>
  <c r="L216" i="2" s="1"/>
  <c r="L607" i="4"/>
  <c r="L564" i="4" s="1"/>
  <c r="K607" i="4"/>
  <c r="K564" i="4" s="1"/>
  <c r="J607" i="4"/>
  <c r="J564" i="4" s="1"/>
  <c r="O91" i="4"/>
  <c r="U91" i="4" s="1"/>
  <c r="O92" i="4"/>
  <c r="U92" i="4" s="1"/>
  <c r="O93" i="4"/>
  <c r="U93" i="4" s="1"/>
  <c r="O90" i="4"/>
  <c r="U90" i="4" s="1"/>
  <c r="K93" i="4"/>
  <c r="K92" i="4" s="1"/>
  <c r="K91" i="4" s="1"/>
  <c r="K90" i="4" s="1"/>
  <c r="N90" i="4" s="1"/>
  <c r="T90" i="4" s="1"/>
  <c r="J93" i="4"/>
  <c r="J92" i="4" s="1"/>
  <c r="J91" i="4" s="1"/>
  <c r="J90" i="4" s="1"/>
  <c r="N521" i="2"/>
  <c r="N508" i="2" s="1"/>
  <c r="N507" i="2" s="1"/>
  <c r="L532" i="2"/>
  <c r="L531" i="2" s="1"/>
  <c r="M532" i="2"/>
  <c r="M531" i="2" s="1"/>
  <c r="M527" i="2" s="1"/>
  <c r="M521" i="2" s="1"/>
  <c r="M508" i="2" s="1"/>
  <c r="M507" i="2" s="1"/>
  <c r="M147" i="2"/>
  <c r="P147" i="2" s="1"/>
  <c r="V147" i="2" s="1"/>
  <c r="L147" i="2"/>
  <c r="O147" i="2" s="1"/>
  <c r="U147" i="2" s="1"/>
  <c r="N124" i="2"/>
  <c r="N123" i="2" s="1"/>
  <c r="N122" i="2" s="1"/>
  <c r="Q145" i="2"/>
  <c r="W145" i="2" s="1"/>
  <c r="Q146" i="2"/>
  <c r="W146" i="2" s="1"/>
  <c r="Q147" i="2"/>
  <c r="W147" i="2" s="1"/>
  <c r="Q144" i="2"/>
  <c r="W144" i="2" s="1"/>
  <c r="N93" i="4" l="1"/>
  <c r="T93" i="4" s="1"/>
  <c r="M93" i="4"/>
  <c r="S93" i="4" s="1"/>
  <c r="M90" i="4"/>
  <c r="S90" i="4" s="1"/>
  <c r="M92" i="4"/>
  <c r="S92" i="4" s="1"/>
  <c r="K45" i="4"/>
  <c r="N91" i="4"/>
  <c r="T91" i="4" s="1"/>
  <c r="N92" i="4"/>
  <c r="T92" i="4" s="1"/>
  <c r="M91" i="4"/>
  <c r="S91" i="4" s="1"/>
  <c r="L146" i="2"/>
  <c r="O146" i="2" s="1"/>
  <c r="U146" i="2" s="1"/>
  <c r="M146" i="2"/>
  <c r="L145" i="2" l="1"/>
  <c r="L144" i="2" s="1"/>
  <c r="M145" i="2"/>
  <c r="P146" i="2"/>
  <c r="V146" i="2" s="1"/>
  <c r="O145" i="2" l="1"/>
  <c r="U145" i="2" s="1"/>
  <c r="P145" i="2"/>
  <c r="V145" i="2" s="1"/>
  <c r="M144" i="2"/>
  <c r="L124" i="2"/>
  <c r="L123" i="2" s="1"/>
  <c r="L122" i="2" s="1"/>
  <c r="O144" i="2"/>
  <c r="U144" i="2" s="1"/>
  <c r="J163" i="4"/>
  <c r="J162" i="4" s="1"/>
  <c r="J143" i="4"/>
  <c r="J142" i="4" s="1"/>
  <c r="L66" i="2"/>
  <c r="L65" i="2" s="1"/>
  <c r="L49" i="2"/>
  <c r="L48" i="2" s="1"/>
  <c r="K133" i="4"/>
  <c r="L133" i="4"/>
  <c r="N162" i="4"/>
  <c r="T162" i="4" s="1"/>
  <c r="O162" i="4"/>
  <c r="U162" i="4" s="1"/>
  <c r="N163" i="4"/>
  <c r="T163" i="4" s="1"/>
  <c r="O163" i="4"/>
  <c r="U163" i="4" s="1"/>
  <c r="N161" i="4"/>
  <c r="T161" i="4" s="1"/>
  <c r="O161" i="4"/>
  <c r="U161" i="4" s="1"/>
  <c r="M44" i="2"/>
  <c r="M43" i="2" s="1"/>
  <c r="M32" i="2" s="1"/>
  <c r="N44" i="2"/>
  <c r="N43" i="2" s="1"/>
  <c r="N32" i="2" s="1"/>
  <c r="P65" i="2"/>
  <c r="V65" i="2" s="1"/>
  <c r="Q65" i="2"/>
  <c r="W65" i="2" s="1"/>
  <c r="P66" i="2"/>
  <c r="V66" i="2" s="1"/>
  <c r="Q66" i="2"/>
  <c r="W66" i="2" s="1"/>
  <c r="P64" i="2"/>
  <c r="V64" i="2" s="1"/>
  <c r="Q64" i="2"/>
  <c r="W64" i="2" s="1"/>
  <c r="O66" i="2" l="1"/>
  <c r="U66" i="2" s="1"/>
  <c r="M124" i="2"/>
  <c r="M123" i="2" s="1"/>
  <c r="M122" i="2" s="1"/>
  <c r="P144" i="2"/>
  <c r="V144" i="2" s="1"/>
  <c r="O65" i="2"/>
  <c r="U65" i="2" s="1"/>
  <c r="L64" i="2"/>
  <c r="L63" i="2" s="1"/>
  <c r="M162" i="4"/>
  <c r="S162" i="4" s="1"/>
  <c r="J161" i="4"/>
  <c r="J133" i="4" s="1"/>
  <c r="M163" i="4"/>
  <c r="S163" i="4" s="1"/>
  <c r="K288" i="4"/>
  <c r="L288" i="4"/>
  <c r="N313" i="4"/>
  <c r="T313" i="4" s="1"/>
  <c r="O313" i="4"/>
  <c r="U313" i="4" s="1"/>
  <c r="M314" i="4"/>
  <c r="S314" i="4" s="1"/>
  <c r="N314" i="4"/>
  <c r="T314" i="4" s="1"/>
  <c r="O314" i="4"/>
  <c r="U314" i="4" s="1"/>
  <c r="N312" i="4"/>
  <c r="T312" i="4" s="1"/>
  <c r="O312" i="4"/>
  <c r="U312" i="4" s="1"/>
  <c r="J313" i="4"/>
  <c r="J312" i="4" s="1"/>
  <c r="J289" i="4" s="1"/>
  <c r="P191" i="2"/>
  <c r="V191" i="2" s="1"/>
  <c r="Q191" i="2"/>
  <c r="W191" i="2" s="1"/>
  <c r="M190" i="2"/>
  <c r="P190" i="2" s="1"/>
  <c r="V190" i="2" s="1"/>
  <c r="N190" i="2"/>
  <c r="N189" i="2" s="1"/>
  <c r="N188" i="2" s="1"/>
  <c r="N187" i="2" s="1"/>
  <c r="N186" i="2" s="1"/>
  <c r="N185" i="2" s="1"/>
  <c r="L191" i="2"/>
  <c r="L190" i="2" s="1"/>
  <c r="O190" i="2" s="1"/>
  <c r="U190" i="2" s="1"/>
  <c r="B188" i="2"/>
  <c r="N217" i="4"/>
  <c r="T217" i="4" s="1"/>
  <c r="O217" i="4"/>
  <c r="U217" i="4" s="1"/>
  <c r="N216" i="4"/>
  <c r="T216" i="4" s="1"/>
  <c r="O216" i="4"/>
  <c r="U216" i="4" s="1"/>
  <c r="N218" i="4"/>
  <c r="T218" i="4" s="1"/>
  <c r="O218" i="4"/>
  <c r="U218" i="4" s="1"/>
  <c r="M218" i="4"/>
  <c r="S218" i="4" s="1"/>
  <c r="J217" i="4"/>
  <c r="M217" i="4" s="1"/>
  <c r="S217" i="4" s="1"/>
  <c r="M165" i="2"/>
  <c r="M159" i="2" s="1"/>
  <c r="N165" i="2"/>
  <c r="N159" i="2" s="1"/>
  <c r="P173" i="2"/>
  <c r="V173" i="2" s="1"/>
  <c r="Q173" i="2"/>
  <c r="W173" i="2" s="1"/>
  <c r="P174" i="2"/>
  <c r="V174" i="2" s="1"/>
  <c r="Q174" i="2"/>
  <c r="W174" i="2" s="1"/>
  <c r="P175" i="2"/>
  <c r="V175" i="2" s="1"/>
  <c r="Q175" i="2"/>
  <c r="W175" i="2" s="1"/>
  <c r="P172" i="2"/>
  <c r="V172" i="2" s="1"/>
  <c r="Q172" i="2"/>
  <c r="W172" i="2" s="1"/>
  <c r="L175" i="2"/>
  <c r="L174" i="2" s="1"/>
  <c r="O174" i="2" s="1"/>
  <c r="U174" i="2" s="1"/>
  <c r="L45" i="4"/>
  <c r="N63" i="4"/>
  <c r="T63" i="4" s="1"/>
  <c r="O63" i="4"/>
  <c r="U63" i="4" s="1"/>
  <c r="N64" i="4"/>
  <c r="T64" i="4" s="1"/>
  <c r="O64" i="4"/>
  <c r="U64" i="4" s="1"/>
  <c r="N65" i="4"/>
  <c r="T65" i="4" s="1"/>
  <c r="O65" i="4"/>
  <c r="U65" i="4" s="1"/>
  <c r="M65" i="4"/>
  <c r="S65" i="4" s="1"/>
  <c r="J64" i="4"/>
  <c r="J63" i="4" s="1"/>
  <c r="M63" i="4" s="1"/>
  <c r="S63" i="4" s="1"/>
  <c r="P103" i="2"/>
  <c r="V103" i="2" s="1"/>
  <c r="Q103" i="2"/>
  <c r="W103" i="2" s="1"/>
  <c r="P104" i="2"/>
  <c r="V104" i="2" s="1"/>
  <c r="Q104" i="2"/>
  <c r="W104" i="2" s="1"/>
  <c r="Q105" i="2"/>
  <c r="W105" i="2" s="1"/>
  <c r="P105" i="2"/>
  <c r="V105" i="2" s="1"/>
  <c r="O105" i="2"/>
  <c r="U105" i="2" s="1"/>
  <c r="L104" i="2"/>
  <c r="O104" i="2" s="1"/>
  <c r="U104" i="2" s="1"/>
  <c r="M313" i="4" l="1"/>
  <c r="S313" i="4" s="1"/>
  <c r="M64" i="4"/>
  <c r="S64" i="4" s="1"/>
  <c r="L44" i="2"/>
  <c r="L43" i="2" s="1"/>
  <c r="L32" i="2" s="1"/>
  <c r="J288" i="4"/>
  <c r="M312" i="4"/>
  <c r="S312" i="4" s="1"/>
  <c r="J160" i="4"/>
  <c r="J216" i="4"/>
  <c r="J170" i="4" s="1"/>
  <c r="O191" i="2"/>
  <c r="U191" i="2" s="1"/>
  <c r="O175" i="2"/>
  <c r="U175" i="2" s="1"/>
  <c r="O64" i="2"/>
  <c r="U64" i="2" s="1"/>
  <c r="M161" i="4"/>
  <c r="S161" i="4" s="1"/>
  <c r="Q190" i="2"/>
  <c r="W190" i="2" s="1"/>
  <c r="Q188" i="2"/>
  <c r="W188" i="2" s="1"/>
  <c r="M189" i="2"/>
  <c r="L189" i="2"/>
  <c r="Q187" i="2"/>
  <c r="W187" i="2" s="1"/>
  <c r="Q189" i="2"/>
  <c r="W189" i="2" s="1"/>
  <c r="L103" i="2"/>
  <c r="O103" i="2" s="1"/>
  <c r="U103" i="2" s="1"/>
  <c r="L173" i="2"/>
  <c r="M216" i="4" l="1"/>
  <c r="S216" i="4" s="1"/>
  <c r="M188" i="2"/>
  <c r="P189" i="2"/>
  <c r="V189" i="2" s="1"/>
  <c r="L188" i="2"/>
  <c r="O189" i="2"/>
  <c r="U189" i="2" s="1"/>
  <c r="O173" i="2"/>
  <c r="U173" i="2" s="1"/>
  <c r="L172" i="2"/>
  <c r="M187" i="2" l="1"/>
  <c r="P188" i="2"/>
  <c r="V188" i="2" s="1"/>
  <c r="O188" i="2"/>
  <c r="U188" i="2" s="1"/>
  <c r="L187" i="2"/>
  <c r="L165" i="2"/>
  <c r="L159" i="2" s="1"/>
  <c r="O172" i="2"/>
  <c r="U172" i="2" s="1"/>
  <c r="P187" i="2" l="1"/>
  <c r="V187" i="2" s="1"/>
  <c r="O187" i="2"/>
  <c r="U187" i="2" s="1"/>
  <c r="K44" i="4"/>
  <c r="K10" i="4" s="1"/>
  <c r="K635" i="4" s="1"/>
  <c r="L44" i="4"/>
  <c r="L10" i="4" s="1"/>
  <c r="L635" i="4" s="1"/>
  <c r="J82" i="4"/>
  <c r="J81" i="4" s="1"/>
  <c r="J45" i="4" s="1"/>
  <c r="J44" i="4" s="1"/>
  <c r="M102" i="2"/>
  <c r="M101" i="2" s="1"/>
  <c r="M100" i="2" s="1"/>
  <c r="M80" i="2" s="1"/>
  <c r="N102" i="2"/>
  <c r="N101" i="2" s="1"/>
  <c r="N100" i="2" s="1"/>
  <c r="N80" i="2" s="1"/>
  <c r="N13" i="2" s="1"/>
  <c r="N909" i="2" s="1"/>
  <c r="L110" i="2"/>
  <c r="L109" i="2" s="1"/>
  <c r="L640" i="4" l="1"/>
  <c r="L102" i="2"/>
  <c r="L101" i="2" s="1"/>
  <c r="O20" i="2"/>
  <c r="U20" i="2" s="1"/>
  <c r="P20" i="2"/>
  <c r="V20" i="2" s="1"/>
  <c r="Q20" i="2"/>
  <c r="W20" i="2" s="1"/>
  <c r="O26" i="2"/>
  <c r="U26" i="2" s="1"/>
  <c r="P26" i="2"/>
  <c r="V26" i="2" s="1"/>
  <c r="Q26" i="2"/>
  <c r="W26" i="2" s="1"/>
  <c r="O31" i="2"/>
  <c r="U31" i="2" s="1"/>
  <c r="P31" i="2"/>
  <c r="V31" i="2" s="1"/>
  <c r="Q31" i="2"/>
  <c r="W31" i="2" s="1"/>
  <c r="O37" i="2"/>
  <c r="U37" i="2" s="1"/>
  <c r="P37" i="2"/>
  <c r="V37" i="2" s="1"/>
  <c r="Q37" i="2"/>
  <c r="W37" i="2" s="1"/>
  <c r="O39" i="2"/>
  <c r="U39" i="2" s="1"/>
  <c r="P39" i="2"/>
  <c r="V39" i="2" s="1"/>
  <c r="Q39" i="2"/>
  <c r="W39" i="2" s="1"/>
  <c r="P40" i="2"/>
  <c r="V40" i="2" s="1"/>
  <c r="Q40" i="2"/>
  <c r="W40" i="2" s="1"/>
  <c r="P41" i="2"/>
  <c r="V41" i="2" s="1"/>
  <c r="Q41" i="2"/>
  <c r="W41" i="2" s="1"/>
  <c r="O42" i="2"/>
  <c r="U42" i="2" s="1"/>
  <c r="P42" i="2"/>
  <c r="V42" i="2" s="1"/>
  <c r="Q42" i="2"/>
  <c r="W42" i="2" s="1"/>
  <c r="O50" i="2"/>
  <c r="U50" i="2" s="1"/>
  <c r="P50" i="2"/>
  <c r="V50" i="2" s="1"/>
  <c r="Q50" i="2"/>
  <c r="W50" i="2" s="1"/>
  <c r="O53" i="2"/>
  <c r="U53" i="2" s="1"/>
  <c r="P53" i="2"/>
  <c r="V53" i="2" s="1"/>
  <c r="Q53" i="2"/>
  <c r="W53" i="2" s="1"/>
  <c r="O56" i="2"/>
  <c r="U56" i="2" s="1"/>
  <c r="P56" i="2"/>
  <c r="V56" i="2" s="1"/>
  <c r="Q56" i="2"/>
  <c r="W56" i="2" s="1"/>
  <c r="O59" i="2"/>
  <c r="U59" i="2" s="1"/>
  <c r="P59" i="2"/>
  <c r="V59" i="2" s="1"/>
  <c r="Q59" i="2"/>
  <c r="W59" i="2" s="1"/>
  <c r="O62" i="2"/>
  <c r="U62" i="2" s="1"/>
  <c r="P62" i="2"/>
  <c r="V62" i="2" s="1"/>
  <c r="Q62" i="2"/>
  <c r="W62" i="2" s="1"/>
  <c r="O69" i="2"/>
  <c r="U69" i="2" s="1"/>
  <c r="P69" i="2"/>
  <c r="V69" i="2" s="1"/>
  <c r="Q69" i="2"/>
  <c r="W69" i="2" s="1"/>
  <c r="O75" i="2"/>
  <c r="U75" i="2" s="1"/>
  <c r="P75" i="2"/>
  <c r="V75" i="2" s="1"/>
  <c r="Q75" i="2"/>
  <c r="W75" i="2" s="1"/>
  <c r="O77" i="2"/>
  <c r="U77" i="2" s="1"/>
  <c r="P77" i="2"/>
  <c r="V77" i="2" s="1"/>
  <c r="Q77" i="2"/>
  <c r="W77" i="2" s="1"/>
  <c r="O79" i="2"/>
  <c r="U79" i="2" s="1"/>
  <c r="P79" i="2"/>
  <c r="V79" i="2" s="1"/>
  <c r="Q79" i="2"/>
  <c r="W79" i="2" s="1"/>
  <c r="O93" i="2"/>
  <c r="U93" i="2" s="1"/>
  <c r="P93" i="2"/>
  <c r="V93" i="2" s="1"/>
  <c r="Q93" i="2"/>
  <c r="W93" i="2" s="1"/>
  <c r="O108" i="2"/>
  <c r="P108" i="2"/>
  <c r="Q108" i="2"/>
  <c r="W108" i="2" s="1"/>
  <c r="O111" i="2"/>
  <c r="U111" i="2" s="1"/>
  <c r="P111" i="2"/>
  <c r="V111" i="2" s="1"/>
  <c r="Q111" i="2"/>
  <c r="W111" i="2" s="1"/>
  <c r="O121" i="2"/>
  <c r="U121" i="2" s="1"/>
  <c r="P121" i="2"/>
  <c r="V121" i="2" s="1"/>
  <c r="Q121" i="2"/>
  <c r="W121" i="2" s="1"/>
  <c r="O127" i="2"/>
  <c r="U127" i="2" s="1"/>
  <c r="P127" i="2"/>
  <c r="V127" i="2" s="1"/>
  <c r="Q127" i="2"/>
  <c r="W127" i="2" s="1"/>
  <c r="O129" i="2"/>
  <c r="U129" i="2" s="1"/>
  <c r="P129" i="2"/>
  <c r="V129" i="2" s="1"/>
  <c r="Q129" i="2"/>
  <c r="W129" i="2" s="1"/>
  <c r="O131" i="2"/>
  <c r="U131" i="2" s="1"/>
  <c r="P131" i="2"/>
  <c r="V131" i="2" s="1"/>
  <c r="Q131" i="2"/>
  <c r="W131" i="2" s="1"/>
  <c r="O151" i="2"/>
  <c r="U151" i="2" s="1"/>
  <c r="P151" i="2"/>
  <c r="V151" i="2" s="1"/>
  <c r="Q151" i="2"/>
  <c r="W151" i="2" s="1"/>
  <c r="O158" i="2"/>
  <c r="U158" i="2" s="1"/>
  <c r="P158" i="2"/>
  <c r="V158" i="2" s="1"/>
  <c r="Q158" i="2"/>
  <c r="W158" i="2" s="1"/>
  <c r="O164" i="2"/>
  <c r="U164" i="2" s="1"/>
  <c r="P164" i="2"/>
  <c r="V164" i="2" s="1"/>
  <c r="Q164" i="2"/>
  <c r="W164" i="2" s="1"/>
  <c r="O171" i="2"/>
  <c r="U171" i="2" s="1"/>
  <c r="P171" i="2"/>
  <c r="V171" i="2" s="1"/>
  <c r="Q171" i="2"/>
  <c r="W171" i="2" s="1"/>
  <c r="O181" i="2"/>
  <c r="U181" i="2" s="1"/>
  <c r="P181" i="2"/>
  <c r="V181" i="2" s="1"/>
  <c r="Q181" i="2"/>
  <c r="W181" i="2" s="1"/>
  <c r="O184" i="2"/>
  <c r="U184" i="2" s="1"/>
  <c r="P184" i="2"/>
  <c r="V184" i="2" s="1"/>
  <c r="Q184" i="2"/>
  <c r="W184" i="2" s="1"/>
  <c r="O195" i="2"/>
  <c r="U195" i="2" s="1"/>
  <c r="P195" i="2"/>
  <c r="V195" i="2" s="1"/>
  <c r="Q195" i="2"/>
  <c r="W195" i="2" s="1"/>
  <c r="P199" i="2"/>
  <c r="V199" i="2" s="1"/>
  <c r="Q199" i="2"/>
  <c r="W199" i="2" s="1"/>
  <c r="P200" i="2"/>
  <c r="V200" i="2" s="1"/>
  <c r="Q200" i="2"/>
  <c r="W200" i="2" s="1"/>
  <c r="O201" i="2"/>
  <c r="U201" i="2" s="1"/>
  <c r="P201" i="2"/>
  <c r="V201" i="2" s="1"/>
  <c r="Q201" i="2"/>
  <c r="W201" i="2" s="1"/>
  <c r="O208" i="2"/>
  <c r="U208" i="2" s="1"/>
  <c r="P208" i="2"/>
  <c r="V208" i="2" s="1"/>
  <c r="Q208" i="2"/>
  <c r="W208" i="2" s="1"/>
  <c r="O211" i="2"/>
  <c r="U211" i="2" s="1"/>
  <c r="P211" i="2"/>
  <c r="V211" i="2" s="1"/>
  <c r="Q211" i="2"/>
  <c r="W211" i="2" s="1"/>
  <c r="O223" i="2"/>
  <c r="U223" i="2" s="1"/>
  <c r="P223" i="2"/>
  <c r="V223" i="2" s="1"/>
  <c r="Q223" i="2"/>
  <c r="W223" i="2" s="1"/>
  <c r="O226" i="2"/>
  <c r="U226" i="2" s="1"/>
  <c r="P226" i="2"/>
  <c r="V226" i="2" s="1"/>
  <c r="Q226" i="2"/>
  <c r="W226" i="2" s="1"/>
  <c r="O231" i="2"/>
  <c r="U231" i="2" s="1"/>
  <c r="P231" i="2"/>
  <c r="V231" i="2" s="1"/>
  <c r="Q231" i="2"/>
  <c r="W231" i="2" s="1"/>
  <c r="O238" i="2"/>
  <c r="U238" i="2" s="1"/>
  <c r="P238" i="2"/>
  <c r="V238" i="2" s="1"/>
  <c r="Q238" i="2"/>
  <c r="W238" i="2" s="1"/>
  <c r="O241" i="2"/>
  <c r="U241" i="2" s="1"/>
  <c r="P241" i="2"/>
  <c r="V241" i="2" s="1"/>
  <c r="Q241" i="2"/>
  <c r="W241" i="2" s="1"/>
  <c r="O247" i="2"/>
  <c r="U247" i="2" s="1"/>
  <c r="P247" i="2"/>
  <c r="V247" i="2" s="1"/>
  <c r="Q247" i="2"/>
  <c r="W247" i="2" s="1"/>
  <c r="O253" i="2"/>
  <c r="U253" i="2" s="1"/>
  <c r="P253" i="2"/>
  <c r="V253" i="2" s="1"/>
  <c r="Q253" i="2"/>
  <c r="W253" i="2" s="1"/>
  <c r="O256" i="2"/>
  <c r="U256" i="2" s="1"/>
  <c r="P256" i="2"/>
  <c r="V256" i="2" s="1"/>
  <c r="Q256" i="2"/>
  <c r="W256" i="2" s="1"/>
  <c r="O259" i="2"/>
  <c r="U259" i="2" s="1"/>
  <c r="P259" i="2"/>
  <c r="V259" i="2" s="1"/>
  <c r="Q259" i="2"/>
  <c r="W259" i="2" s="1"/>
  <c r="O262" i="2"/>
  <c r="U262" i="2" s="1"/>
  <c r="P262" i="2"/>
  <c r="V262" i="2" s="1"/>
  <c r="Q262" i="2"/>
  <c r="W262" i="2" s="1"/>
  <c r="O266" i="2"/>
  <c r="U266" i="2" s="1"/>
  <c r="P266" i="2"/>
  <c r="V266" i="2" s="1"/>
  <c r="Q266" i="2"/>
  <c r="W266" i="2" s="1"/>
  <c r="O284" i="2"/>
  <c r="U284" i="2" s="1"/>
  <c r="P284" i="2"/>
  <c r="V284" i="2" s="1"/>
  <c r="Q284" i="2"/>
  <c r="W284" i="2" s="1"/>
  <c r="O289" i="2"/>
  <c r="P289" i="2"/>
  <c r="V289" i="2" s="1"/>
  <c r="Q289" i="2"/>
  <c r="W289" i="2" s="1"/>
  <c r="O292" i="2"/>
  <c r="U292" i="2" s="1"/>
  <c r="P292" i="2"/>
  <c r="V292" i="2" s="1"/>
  <c r="Q292" i="2"/>
  <c r="W292" i="2" s="1"/>
  <c r="O295" i="2"/>
  <c r="U295" i="2" s="1"/>
  <c r="P295" i="2"/>
  <c r="V295" i="2" s="1"/>
  <c r="Q295" i="2"/>
  <c r="W295" i="2" s="1"/>
  <c r="O298" i="2"/>
  <c r="U298" i="2" s="1"/>
  <c r="P298" i="2"/>
  <c r="V298" i="2" s="1"/>
  <c r="Q298" i="2"/>
  <c r="W298" i="2" s="1"/>
  <c r="O301" i="2"/>
  <c r="U301" i="2" s="1"/>
  <c r="P301" i="2"/>
  <c r="V301" i="2" s="1"/>
  <c r="Q301" i="2"/>
  <c r="W301" i="2" s="1"/>
  <c r="O304" i="2"/>
  <c r="U304" i="2" s="1"/>
  <c r="P304" i="2"/>
  <c r="V304" i="2" s="1"/>
  <c r="Q304" i="2"/>
  <c r="W304" i="2" s="1"/>
  <c r="O307" i="2"/>
  <c r="U307" i="2" s="1"/>
  <c r="P307" i="2"/>
  <c r="V307" i="2" s="1"/>
  <c r="Q307" i="2"/>
  <c r="W307" i="2" s="1"/>
  <c r="O310" i="2"/>
  <c r="U310" i="2" s="1"/>
  <c r="P310" i="2"/>
  <c r="V310" i="2" s="1"/>
  <c r="Q310" i="2"/>
  <c r="W310" i="2" s="1"/>
  <c r="O313" i="2"/>
  <c r="U313" i="2" s="1"/>
  <c r="P313" i="2"/>
  <c r="V313" i="2" s="1"/>
  <c r="Q313" i="2"/>
  <c r="W313" i="2" s="1"/>
  <c r="O319" i="2"/>
  <c r="U319" i="2" s="1"/>
  <c r="P319" i="2"/>
  <c r="V319" i="2" s="1"/>
  <c r="Q319" i="2"/>
  <c r="W319" i="2" s="1"/>
  <c r="O331" i="2"/>
  <c r="U331" i="2" s="1"/>
  <c r="P331" i="2"/>
  <c r="V331" i="2" s="1"/>
  <c r="Q331" i="2"/>
  <c r="W331" i="2" s="1"/>
  <c r="O341" i="2"/>
  <c r="U341" i="2" s="1"/>
  <c r="P341" i="2"/>
  <c r="V341" i="2" s="1"/>
  <c r="Q341" i="2"/>
  <c r="W341" i="2" s="1"/>
  <c r="O347" i="2"/>
  <c r="U347" i="2" s="1"/>
  <c r="P347" i="2"/>
  <c r="V347" i="2" s="1"/>
  <c r="Q347" i="2"/>
  <c r="W347" i="2" s="1"/>
  <c r="O352" i="2"/>
  <c r="U352" i="2" s="1"/>
  <c r="P352" i="2"/>
  <c r="V352" i="2" s="1"/>
  <c r="Q352" i="2"/>
  <c r="W352" i="2" s="1"/>
  <c r="O355" i="2"/>
  <c r="U355" i="2" s="1"/>
  <c r="P355" i="2"/>
  <c r="V355" i="2" s="1"/>
  <c r="Q355" i="2"/>
  <c r="W355" i="2" s="1"/>
  <c r="O358" i="2"/>
  <c r="U358" i="2" s="1"/>
  <c r="P358" i="2"/>
  <c r="V358" i="2" s="1"/>
  <c r="Q358" i="2"/>
  <c r="W358" i="2" s="1"/>
  <c r="O361" i="2"/>
  <c r="U361" i="2" s="1"/>
  <c r="P361" i="2"/>
  <c r="V361" i="2" s="1"/>
  <c r="Q361" i="2"/>
  <c r="W361" i="2" s="1"/>
  <c r="O373" i="2"/>
  <c r="U373" i="2" s="1"/>
  <c r="P373" i="2"/>
  <c r="V373" i="2" s="1"/>
  <c r="Q373" i="2"/>
  <c r="W373" i="2" s="1"/>
  <c r="O376" i="2"/>
  <c r="U376" i="2" s="1"/>
  <c r="P376" i="2"/>
  <c r="V376" i="2" s="1"/>
  <c r="Q376" i="2"/>
  <c r="W376" i="2" s="1"/>
  <c r="O379" i="2"/>
  <c r="U379" i="2" s="1"/>
  <c r="P379" i="2"/>
  <c r="V379" i="2" s="1"/>
  <c r="Q379" i="2"/>
  <c r="W379" i="2" s="1"/>
  <c r="O382" i="2"/>
  <c r="U382" i="2" s="1"/>
  <c r="P382" i="2"/>
  <c r="V382" i="2" s="1"/>
  <c r="Q382" i="2"/>
  <c r="W382" i="2" s="1"/>
  <c r="O385" i="2"/>
  <c r="U385" i="2" s="1"/>
  <c r="P385" i="2"/>
  <c r="V385" i="2" s="1"/>
  <c r="Q385" i="2"/>
  <c r="W385" i="2" s="1"/>
  <c r="O388" i="2"/>
  <c r="U388" i="2" s="1"/>
  <c r="P388" i="2"/>
  <c r="V388" i="2" s="1"/>
  <c r="Q388" i="2"/>
  <c r="W388" i="2" s="1"/>
  <c r="O390" i="2"/>
  <c r="U390" i="2" s="1"/>
  <c r="P390" i="2"/>
  <c r="V390" i="2" s="1"/>
  <c r="Q390" i="2"/>
  <c r="W390" i="2" s="1"/>
  <c r="O393" i="2"/>
  <c r="U393" i="2" s="1"/>
  <c r="P393" i="2"/>
  <c r="V393" i="2" s="1"/>
  <c r="Q393" i="2"/>
  <c r="W393" i="2" s="1"/>
  <c r="O396" i="2"/>
  <c r="U396" i="2" s="1"/>
  <c r="P396" i="2"/>
  <c r="V396" i="2" s="1"/>
  <c r="Q396" i="2"/>
  <c r="W396" i="2" s="1"/>
  <c r="O404" i="2"/>
  <c r="U404" i="2" s="1"/>
  <c r="P404" i="2"/>
  <c r="V404" i="2" s="1"/>
  <c r="Q404" i="2"/>
  <c r="W404" i="2" s="1"/>
  <c r="P408" i="2"/>
  <c r="V408" i="2" s="1"/>
  <c r="Q408" i="2"/>
  <c r="W408" i="2" s="1"/>
  <c r="P411" i="2"/>
  <c r="V411" i="2" s="1"/>
  <c r="Q411" i="2"/>
  <c r="W411" i="2" s="1"/>
  <c r="O420" i="2"/>
  <c r="U420" i="2" s="1"/>
  <c r="P420" i="2"/>
  <c r="V420" i="2" s="1"/>
  <c r="Q420" i="2"/>
  <c r="W420" i="2" s="1"/>
  <c r="O423" i="2"/>
  <c r="U423" i="2" s="1"/>
  <c r="P423" i="2"/>
  <c r="V423" i="2" s="1"/>
  <c r="Q423" i="2"/>
  <c r="W423" i="2" s="1"/>
  <c r="O426" i="2"/>
  <c r="U426" i="2" s="1"/>
  <c r="P426" i="2"/>
  <c r="V426" i="2" s="1"/>
  <c r="Q426" i="2"/>
  <c r="W426" i="2" s="1"/>
  <c r="O429" i="2"/>
  <c r="U429" i="2" s="1"/>
  <c r="P429" i="2"/>
  <c r="V429" i="2" s="1"/>
  <c r="Q429" i="2"/>
  <c r="W429" i="2" s="1"/>
  <c r="O434" i="2"/>
  <c r="U434" i="2" s="1"/>
  <c r="P434" i="2"/>
  <c r="V434" i="2" s="1"/>
  <c r="Q434" i="2"/>
  <c r="W434" i="2" s="1"/>
  <c r="O440" i="2"/>
  <c r="U440" i="2" s="1"/>
  <c r="P440" i="2"/>
  <c r="V440" i="2" s="1"/>
  <c r="Q440" i="2"/>
  <c r="W440" i="2" s="1"/>
  <c r="O444" i="2"/>
  <c r="U444" i="2" s="1"/>
  <c r="P444" i="2"/>
  <c r="V444" i="2" s="1"/>
  <c r="Q444" i="2"/>
  <c r="W444" i="2" s="1"/>
  <c r="P448" i="2"/>
  <c r="V448" i="2" s="1"/>
  <c r="Q448" i="2"/>
  <c r="W448" i="2" s="1"/>
  <c r="O450" i="2"/>
  <c r="U450" i="2" s="1"/>
  <c r="P450" i="2"/>
  <c r="V450" i="2" s="1"/>
  <c r="Q450" i="2"/>
  <c r="W450" i="2" s="1"/>
  <c r="O452" i="2"/>
  <c r="U452" i="2" s="1"/>
  <c r="P452" i="2"/>
  <c r="V452" i="2" s="1"/>
  <c r="Q452" i="2"/>
  <c r="W452" i="2" s="1"/>
  <c r="O457" i="2"/>
  <c r="U457" i="2" s="1"/>
  <c r="P457" i="2"/>
  <c r="V457" i="2" s="1"/>
  <c r="Q457" i="2"/>
  <c r="W457" i="2" s="1"/>
  <c r="O459" i="2"/>
  <c r="U459" i="2" s="1"/>
  <c r="P459" i="2"/>
  <c r="V459" i="2" s="1"/>
  <c r="Q459" i="2"/>
  <c r="W459" i="2" s="1"/>
  <c r="O465" i="2"/>
  <c r="U465" i="2" s="1"/>
  <c r="P465" i="2"/>
  <c r="V465" i="2" s="1"/>
  <c r="Q465" i="2"/>
  <c r="W465" i="2" s="1"/>
  <c r="O468" i="2"/>
  <c r="U468" i="2" s="1"/>
  <c r="P468" i="2"/>
  <c r="V468" i="2" s="1"/>
  <c r="Q468" i="2"/>
  <c r="W468" i="2" s="1"/>
  <c r="O472" i="2"/>
  <c r="U472" i="2" s="1"/>
  <c r="P472" i="2"/>
  <c r="V472" i="2" s="1"/>
  <c r="Q472" i="2"/>
  <c r="W472" i="2" s="1"/>
  <c r="O478" i="2"/>
  <c r="P478" i="2"/>
  <c r="V478" i="2" s="1"/>
  <c r="Q478" i="2"/>
  <c r="W478" i="2" s="1"/>
  <c r="O483" i="2"/>
  <c r="U483" i="2" s="1"/>
  <c r="P483" i="2"/>
  <c r="V483" i="2" s="1"/>
  <c r="Q483" i="2"/>
  <c r="W483" i="2" s="1"/>
  <c r="O486" i="2"/>
  <c r="U486" i="2" s="1"/>
  <c r="P486" i="2"/>
  <c r="V486" i="2" s="1"/>
  <c r="Q486" i="2"/>
  <c r="W486" i="2" s="1"/>
  <c r="O501" i="2"/>
  <c r="U501" i="2" s="1"/>
  <c r="P501" i="2"/>
  <c r="V501" i="2" s="1"/>
  <c r="Q501" i="2"/>
  <c r="W501" i="2" s="1"/>
  <c r="O506" i="2"/>
  <c r="U506" i="2" s="1"/>
  <c r="P506" i="2"/>
  <c r="V506" i="2" s="1"/>
  <c r="Q506" i="2"/>
  <c r="W506" i="2" s="1"/>
  <c r="O513" i="2"/>
  <c r="U513" i="2" s="1"/>
  <c r="P513" i="2"/>
  <c r="V513" i="2" s="1"/>
  <c r="Q513" i="2"/>
  <c r="W513" i="2" s="1"/>
  <c r="O515" i="2"/>
  <c r="U515" i="2" s="1"/>
  <c r="P515" i="2"/>
  <c r="V515" i="2" s="1"/>
  <c r="Q515" i="2"/>
  <c r="W515" i="2" s="1"/>
  <c r="O520" i="2"/>
  <c r="U520" i="2" s="1"/>
  <c r="P520" i="2"/>
  <c r="V520" i="2" s="1"/>
  <c r="Q520" i="2"/>
  <c r="W520" i="2" s="1"/>
  <c r="O526" i="2"/>
  <c r="U526" i="2" s="1"/>
  <c r="P526" i="2"/>
  <c r="V526" i="2" s="1"/>
  <c r="Q526" i="2"/>
  <c r="W526" i="2" s="1"/>
  <c r="O530" i="2"/>
  <c r="U530" i="2" s="1"/>
  <c r="P530" i="2"/>
  <c r="V530" i="2" s="1"/>
  <c r="Q530" i="2"/>
  <c r="W530" i="2" s="1"/>
  <c r="P533" i="2"/>
  <c r="V533" i="2" s="1"/>
  <c r="O542" i="2"/>
  <c r="U542" i="2" s="1"/>
  <c r="P542" i="2"/>
  <c r="V542" i="2" s="1"/>
  <c r="Q542" i="2"/>
  <c r="W542" i="2" s="1"/>
  <c r="O548" i="2"/>
  <c r="U548" i="2" s="1"/>
  <c r="P548" i="2"/>
  <c r="V548" i="2" s="1"/>
  <c r="Q548" i="2"/>
  <c r="W548" i="2" s="1"/>
  <c r="O554" i="2"/>
  <c r="U554" i="2" s="1"/>
  <c r="P554" i="2"/>
  <c r="V554" i="2" s="1"/>
  <c r="Q554" i="2"/>
  <c r="W554" i="2" s="1"/>
  <c r="O560" i="2"/>
  <c r="U560" i="2" s="1"/>
  <c r="P560" i="2"/>
  <c r="V560" i="2" s="1"/>
  <c r="Q560" i="2"/>
  <c r="W560" i="2" s="1"/>
  <c r="O563" i="2"/>
  <c r="U563" i="2" s="1"/>
  <c r="P563" i="2"/>
  <c r="V563" i="2" s="1"/>
  <c r="Q563" i="2"/>
  <c r="W563" i="2" s="1"/>
  <c r="O568" i="2"/>
  <c r="U568" i="2" s="1"/>
  <c r="P568" i="2"/>
  <c r="V568" i="2" s="1"/>
  <c r="Q568" i="2"/>
  <c r="W568" i="2" s="1"/>
  <c r="O575" i="2"/>
  <c r="U575" i="2" s="1"/>
  <c r="P575" i="2"/>
  <c r="V575" i="2" s="1"/>
  <c r="Q575" i="2"/>
  <c r="W575" i="2" s="1"/>
  <c r="O583" i="2"/>
  <c r="U583" i="2" s="1"/>
  <c r="P583" i="2"/>
  <c r="V583" i="2" s="1"/>
  <c r="Q583" i="2"/>
  <c r="W583" i="2" s="1"/>
  <c r="O588" i="2"/>
  <c r="U588" i="2" s="1"/>
  <c r="P588" i="2"/>
  <c r="V588" i="2" s="1"/>
  <c r="Q588" i="2"/>
  <c r="W588" i="2" s="1"/>
  <c r="O594" i="2"/>
  <c r="U594" i="2" s="1"/>
  <c r="P594" i="2"/>
  <c r="V594" i="2" s="1"/>
  <c r="Q594" i="2"/>
  <c r="W594" i="2" s="1"/>
  <c r="O602" i="2"/>
  <c r="U602" i="2" s="1"/>
  <c r="P602" i="2"/>
  <c r="V602" i="2" s="1"/>
  <c r="Q602" i="2"/>
  <c r="W602" i="2" s="1"/>
  <c r="P605" i="2"/>
  <c r="V605" i="2" s="1"/>
  <c r="Q605" i="2"/>
  <c r="W605" i="2" s="1"/>
  <c r="O610" i="2"/>
  <c r="U610" i="2" s="1"/>
  <c r="P610" i="2"/>
  <c r="V610" i="2" s="1"/>
  <c r="Q610" i="2"/>
  <c r="W610" i="2" s="1"/>
  <c r="O613" i="2"/>
  <c r="U613" i="2" s="1"/>
  <c r="P613" i="2"/>
  <c r="V613" i="2" s="1"/>
  <c r="Q613" i="2"/>
  <c r="W613" i="2" s="1"/>
  <c r="O616" i="2"/>
  <c r="U616" i="2" s="1"/>
  <c r="P616" i="2"/>
  <c r="V616" i="2" s="1"/>
  <c r="Q616" i="2"/>
  <c r="W616" i="2" s="1"/>
  <c r="O620" i="2"/>
  <c r="U620" i="2" s="1"/>
  <c r="P620" i="2"/>
  <c r="V620" i="2" s="1"/>
  <c r="Q620" i="2"/>
  <c r="W620" i="2" s="1"/>
  <c r="O626" i="2"/>
  <c r="U626" i="2" s="1"/>
  <c r="P626" i="2"/>
  <c r="V626" i="2" s="1"/>
  <c r="Q626" i="2"/>
  <c r="W626" i="2" s="1"/>
  <c r="O632" i="2"/>
  <c r="U632" i="2" s="1"/>
  <c r="P632" i="2"/>
  <c r="V632" i="2" s="1"/>
  <c r="Q632" i="2"/>
  <c r="W632" i="2" s="1"/>
  <c r="O640" i="2"/>
  <c r="U640" i="2" s="1"/>
  <c r="P640" i="2"/>
  <c r="V640" i="2" s="1"/>
  <c r="Q640" i="2"/>
  <c r="W640" i="2" s="1"/>
  <c r="P644" i="2"/>
  <c r="V644" i="2" s="1"/>
  <c r="Q644" i="2"/>
  <c r="W644" i="2" s="1"/>
  <c r="O646" i="2"/>
  <c r="U646" i="2" s="1"/>
  <c r="P646" i="2"/>
  <c r="V646" i="2" s="1"/>
  <c r="Q646" i="2"/>
  <c r="W646" i="2" s="1"/>
  <c r="O652" i="2"/>
  <c r="U652" i="2" s="1"/>
  <c r="P652" i="2"/>
  <c r="V652" i="2" s="1"/>
  <c r="Q652" i="2"/>
  <c r="W652" i="2" s="1"/>
  <c r="O655" i="2"/>
  <c r="U655" i="2" s="1"/>
  <c r="P655" i="2"/>
  <c r="V655" i="2" s="1"/>
  <c r="Q655" i="2"/>
  <c r="W655" i="2" s="1"/>
  <c r="O664" i="2"/>
  <c r="P664" i="2"/>
  <c r="V664" i="2" s="1"/>
  <c r="Q664" i="2"/>
  <c r="O671" i="2"/>
  <c r="U671" i="2" s="1"/>
  <c r="P671" i="2"/>
  <c r="V671" i="2" s="1"/>
  <c r="Q671" i="2"/>
  <c r="W671" i="2" s="1"/>
  <c r="O674" i="2"/>
  <c r="U674" i="2" s="1"/>
  <c r="P674" i="2"/>
  <c r="V674" i="2" s="1"/>
  <c r="Q674" i="2"/>
  <c r="W674" i="2" s="1"/>
  <c r="O682" i="2"/>
  <c r="U682" i="2" s="1"/>
  <c r="P682" i="2"/>
  <c r="V682" i="2" s="1"/>
  <c r="Q682" i="2"/>
  <c r="W682" i="2" s="1"/>
  <c r="O688" i="2"/>
  <c r="U688" i="2" s="1"/>
  <c r="P688" i="2"/>
  <c r="V688" i="2" s="1"/>
  <c r="Q688" i="2"/>
  <c r="W688" i="2" s="1"/>
  <c r="O690" i="2"/>
  <c r="U690" i="2" s="1"/>
  <c r="P690" i="2"/>
  <c r="V690" i="2" s="1"/>
  <c r="Q690" i="2"/>
  <c r="W690" i="2" s="1"/>
  <c r="O693" i="2"/>
  <c r="U693" i="2" s="1"/>
  <c r="P693" i="2"/>
  <c r="V693" i="2" s="1"/>
  <c r="Q693" i="2"/>
  <c r="W693" i="2" s="1"/>
  <c r="O695" i="2"/>
  <c r="U695" i="2" s="1"/>
  <c r="P695" i="2"/>
  <c r="V695" i="2" s="1"/>
  <c r="Q695" i="2"/>
  <c r="W695" i="2" s="1"/>
  <c r="O697" i="2"/>
  <c r="U697" i="2" s="1"/>
  <c r="P697" i="2"/>
  <c r="V697" i="2" s="1"/>
  <c r="Q697" i="2"/>
  <c r="W697" i="2" s="1"/>
  <c r="O701" i="2"/>
  <c r="U701" i="2" s="1"/>
  <c r="P701" i="2"/>
  <c r="V701" i="2" s="1"/>
  <c r="Q701" i="2"/>
  <c r="W701" i="2" s="1"/>
  <c r="O703" i="2"/>
  <c r="U703" i="2" s="1"/>
  <c r="P703" i="2"/>
  <c r="V703" i="2" s="1"/>
  <c r="Q703" i="2"/>
  <c r="W703" i="2" s="1"/>
  <c r="O707" i="2"/>
  <c r="U707" i="2" s="1"/>
  <c r="P707" i="2"/>
  <c r="V707" i="2" s="1"/>
  <c r="Q707" i="2"/>
  <c r="W707" i="2" s="1"/>
  <c r="O713" i="2"/>
  <c r="U713" i="2" s="1"/>
  <c r="P713" i="2"/>
  <c r="V713" i="2" s="1"/>
  <c r="Q713" i="2"/>
  <c r="W713" i="2" s="1"/>
  <c r="O718" i="2"/>
  <c r="U718" i="2" s="1"/>
  <c r="P718" i="2"/>
  <c r="V718" i="2" s="1"/>
  <c r="Q718" i="2"/>
  <c r="W718" i="2" s="1"/>
  <c r="O723" i="2"/>
  <c r="U723" i="2" s="1"/>
  <c r="P723" i="2"/>
  <c r="V723" i="2" s="1"/>
  <c r="Q723" i="2"/>
  <c r="W723" i="2" s="1"/>
  <c r="O728" i="2"/>
  <c r="U728" i="2" s="1"/>
  <c r="P728" i="2"/>
  <c r="V728" i="2" s="1"/>
  <c r="Q728" i="2"/>
  <c r="W728" i="2" s="1"/>
  <c r="O732" i="2"/>
  <c r="U732" i="2" s="1"/>
  <c r="P732" i="2"/>
  <c r="V732" i="2" s="1"/>
  <c r="Q732" i="2"/>
  <c r="W732" i="2" s="1"/>
  <c r="O736" i="2"/>
  <c r="U736" i="2" s="1"/>
  <c r="P736" i="2"/>
  <c r="V736" i="2" s="1"/>
  <c r="Q736" i="2"/>
  <c r="W736" i="2" s="1"/>
  <c r="O738" i="2"/>
  <c r="U738" i="2" s="1"/>
  <c r="P738" i="2"/>
  <c r="V738" i="2" s="1"/>
  <c r="Q738" i="2"/>
  <c r="W738" i="2" s="1"/>
  <c r="P741" i="2"/>
  <c r="V741" i="2" s="1"/>
  <c r="Q741" i="2"/>
  <c r="W741" i="2" s="1"/>
  <c r="O745" i="2"/>
  <c r="U745" i="2" s="1"/>
  <c r="P745" i="2"/>
  <c r="V745" i="2" s="1"/>
  <c r="Q745" i="2"/>
  <c r="W745" i="2" s="1"/>
  <c r="O749" i="2"/>
  <c r="U749" i="2" s="1"/>
  <c r="P749" i="2"/>
  <c r="V749" i="2" s="1"/>
  <c r="Q749" i="2"/>
  <c r="W749" i="2" s="1"/>
  <c r="O755" i="2"/>
  <c r="U755" i="2" s="1"/>
  <c r="P755" i="2"/>
  <c r="V755" i="2" s="1"/>
  <c r="Q755" i="2"/>
  <c r="W755" i="2" s="1"/>
  <c r="O757" i="2"/>
  <c r="U757" i="2" s="1"/>
  <c r="P757" i="2"/>
  <c r="V757" i="2" s="1"/>
  <c r="Q757" i="2"/>
  <c r="W757" i="2" s="1"/>
  <c r="O760" i="2"/>
  <c r="U760" i="2" s="1"/>
  <c r="P760" i="2"/>
  <c r="V760" i="2" s="1"/>
  <c r="Q760" i="2"/>
  <c r="W760" i="2" s="1"/>
  <c r="O762" i="2"/>
  <c r="U762" i="2" s="1"/>
  <c r="P762" i="2"/>
  <c r="V762" i="2" s="1"/>
  <c r="Q762" i="2"/>
  <c r="W762" i="2" s="1"/>
  <c r="O764" i="2"/>
  <c r="U764" i="2" s="1"/>
  <c r="P764" i="2"/>
  <c r="V764" i="2" s="1"/>
  <c r="Q764" i="2"/>
  <c r="W764" i="2" s="1"/>
  <c r="O767" i="2"/>
  <c r="U767" i="2" s="1"/>
  <c r="P767" i="2"/>
  <c r="V767" i="2" s="1"/>
  <c r="Q767" i="2"/>
  <c r="W767" i="2" s="1"/>
  <c r="P768" i="2"/>
  <c r="V768" i="2" s="1"/>
  <c r="Q768" i="2"/>
  <c r="W768" i="2" s="1"/>
  <c r="O770" i="2"/>
  <c r="U770" i="2" s="1"/>
  <c r="P770" i="2"/>
  <c r="V770" i="2" s="1"/>
  <c r="Q770" i="2"/>
  <c r="W770" i="2" s="1"/>
  <c r="O772" i="2"/>
  <c r="U772" i="2" s="1"/>
  <c r="P772" i="2"/>
  <c r="V772" i="2" s="1"/>
  <c r="Q772" i="2"/>
  <c r="W772" i="2" s="1"/>
  <c r="O775" i="2"/>
  <c r="U775" i="2" s="1"/>
  <c r="P775" i="2"/>
  <c r="V775" i="2" s="1"/>
  <c r="Q775" i="2"/>
  <c r="W775" i="2" s="1"/>
  <c r="O780" i="2"/>
  <c r="U780" i="2" s="1"/>
  <c r="P780" i="2"/>
  <c r="V780" i="2" s="1"/>
  <c r="Q780" i="2"/>
  <c r="W780" i="2" s="1"/>
  <c r="O787" i="2"/>
  <c r="U787" i="2" s="1"/>
  <c r="P787" i="2"/>
  <c r="V787" i="2" s="1"/>
  <c r="Q787" i="2"/>
  <c r="W787" i="2" s="1"/>
  <c r="O793" i="2"/>
  <c r="U793" i="2" s="1"/>
  <c r="P793" i="2"/>
  <c r="V793" i="2" s="1"/>
  <c r="Q793" i="2"/>
  <c r="W793" i="2" s="1"/>
  <c r="O795" i="2"/>
  <c r="U795" i="2" s="1"/>
  <c r="P795" i="2"/>
  <c r="V795" i="2" s="1"/>
  <c r="Q795" i="2"/>
  <c r="W795" i="2" s="1"/>
  <c r="O799" i="2"/>
  <c r="U799" i="2" s="1"/>
  <c r="P799" i="2"/>
  <c r="V799" i="2" s="1"/>
  <c r="Q799" i="2"/>
  <c r="W799" i="2" s="1"/>
  <c r="O807" i="2"/>
  <c r="P807" i="2"/>
  <c r="Q807" i="2"/>
  <c r="O813" i="2"/>
  <c r="U813" i="2" s="1"/>
  <c r="P813" i="2"/>
  <c r="V813" i="2" s="1"/>
  <c r="Q813" i="2"/>
  <c r="W813" i="2" s="1"/>
  <c r="O816" i="2"/>
  <c r="U816" i="2" s="1"/>
  <c r="P816" i="2"/>
  <c r="V816" i="2" s="1"/>
  <c r="Q816" i="2"/>
  <c r="W816" i="2" s="1"/>
  <c r="O829" i="2"/>
  <c r="U829" i="2" s="1"/>
  <c r="P829" i="2"/>
  <c r="V829" i="2" s="1"/>
  <c r="Q829" i="2"/>
  <c r="W829" i="2" s="1"/>
  <c r="O835" i="2"/>
  <c r="U835" i="2" s="1"/>
  <c r="P835" i="2"/>
  <c r="V835" i="2" s="1"/>
  <c r="Q835" i="2"/>
  <c r="W835" i="2" s="1"/>
  <c r="O838" i="2"/>
  <c r="U838" i="2" s="1"/>
  <c r="P838" i="2"/>
  <c r="V838" i="2" s="1"/>
  <c r="Q838" i="2"/>
  <c r="W838" i="2" s="1"/>
  <c r="O840" i="2"/>
  <c r="U840" i="2" s="1"/>
  <c r="P840" i="2"/>
  <c r="V840" i="2" s="1"/>
  <c r="Q840" i="2"/>
  <c r="W840" i="2" s="1"/>
  <c r="O849" i="2"/>
  <c r="U849" i="2" s="1"/>
  <c r="P849" i="2"/>
  <c r="V849" i="2" s="1"/>
  <c r="Q849" i="2"/>
  <c r="W849" i="2" s="1"/>
  <c r="O852" i="2"/>
  <c r="U852" i="2" s="1"/>
  <c r="P852" i="2"/>
  <c r="V852" i="2" s="1"/>
  <c r="Q852" i="2"/>
  <c r="W852" i="2" s="1"/>
  <c r="O857" i="2"/>
  <c r="U857" i="2" s="1"/>
  <c r="P857" i="2"/>
  <c r="V857" i="2" s="1"/>
  <c r="Q857" i="2"/>
  <c r="W857" i="2" s="1"/>
  <c r="O859" i="2"/>
  <c r="U859" i="2" s="1"/>
  <c r="P859" i="2"/>
  <c r="V859" i="2" s="1"/>
  <c r="Q859" i="2"/>
  <c r="W859" i="2" s="1"/>
  <c r="O870" i="2"/>
  <c r="U870" i="2" s="1"/>
  <c r="P870" i="2"/>
  <c r="V870" i="2" s="1"/>
  <c r="Q870" i="2"/>
  <c r="W870" i="2" s="1"/>
  <c r="O872" i="2"/>
  <c r="U872" i="2" s="1"/>
  <c r="P872" i="2"/>
  <c r="V872" i="2" s="1"/>
  <c r="Q872" i="2"/>
  <c r="W872" i="2" s="1"/>
  <c r="O876" i="2"/>
  <c r="U876" i="2" s="1"/>
  <c r="P876" i="2"/>
  <c r="V876" i="2" s="1"/>
  <c r="Q876" i="2"/>
  <c r="W876" i="2" s="1"/>
  <c r="O884" i="2"/>
  <c r="U884" i="2" s="1"/>
  <c r="P884" i="2"/>
  <c r="V884" i="2" s="1"/>
  <c r="Q884" i="2"/>
  <c r="W884" i="2" s="1"/>
  <c r="P888" i="2"/>
  <c r="V888" i="2" s="1"/>
  <c r="Q888" i="2"/>
  <c r="W888" i="2" s="1"/>
  <c r="O890" i="2"/>
  <c r="U890" i="2" s="1"/>
  <c r="P890" i="2"/>
  <c r="V890" i="2" s="1"/>
  <c r="Q890" i="2"/>
  <c r="W890" i="2" s="1"/>
  <c r="O892" i="2"/>
  <c r="U892" i="2" s="1"/>
  <c r="P892" i="2"/>
  <c r="V892" i="2" s="1"/>
  <c r="Q892" i="2"/>
  <c r="W892" i="2" s="1"/>
  <c r="O896" i="2"/>
  <c r="U896" i="2" s="1"/>
  <c r="P896" i="2"/>
  <c r="V896" i="2" s="1"/>
  <c r="Q896" i="2"/>
  <c r="W896" i="2" s="1"/>
  <c r="O901" i="2"/>
  <c r="U901" i="2" s="1"/>
  <c r="P901" i="2"/>
  <c r="V901" i="2" s="1"/>
  <c r="Q901" i="2"/>
  <c r="W901" i="2" s="1"/>
  <c r="O903" i="2"/>
  <c r="U903" i="2" s="1"/>
  <c r="P903" i="2"/>
  <c r="V903" i="2" s="1"/>
  <c r="Q903" i="2"/>
  <c r="W903" i="2" s="1"/>
  <c r="O907" i="2"/>
  <c r="U907" i="2" s="1"/>
  <c r="P907" i="2"/>
  <c r="V907" i="2" s="1"/>
  <c r="Q907" i="2"/>
  <c r="W907" i="2" s="1"/>
  <c r="P908" i="2"/>
  <c r="V908" i="2" s="1"/>
  <c r="Q908" i="2"/>
  <c r="W908" i="2" s="1"/>
  <c r="M17" i="4"/>
  <c r="S17" i="4" s="1"/>
  <c r="N17" i="4"/>
  <c r="T17" i="4" s="1"/>
  <c r="O17" i="4"/>
  <c r="U17" i="4" s="1"/>
  <c r="M20" i="4"/>
  <c r="S20" i="4" s="1"/>
  <c r="N20" i="4"/>
  <c r="T20" i="4" s="1"/>
  <c r="O20" i="4"/>
  <c r="U20" i="4" s="1"/>
  <c r="M23" i="4"/>
  <c r="S23" i="4" s="1"/>
  <c r="N23" i="4"/>
  <c r="T23" i="4" s="1"/>
  <c r="O23" i="4"/>
  <c r="U23" i="4" s="1"/>
  <c r="N26" i="4"/>
  <c r="T26" i="4" s="1"/>
  <c r="O26" i="4"/>
  <c r="U26" i="4" s="1"/>
  <c r="M28" i="4"/>
  <c r="S28" i="4" s="1"/>
  <c r="N28" i="4"/>
  <c r="T28" i="4" s="1"/>
  <c r="O28" i="4"/>
  <c r="U28" i="4" s="1"/>
  <c r="M31" i="4"/>
  <c r="S31" i="4" s="1"/>
  <c r="N31" i="4"/>
  <c r="T31" i="4" s="1"/>
  <c r="O31" i="4"/>
  <c r="U31" i="4" s="1"/>
  <c r="M34" i="4"/>
  <c r="S34" i="4" s="1"/>
  <c r="N34" i="4"/>
  <c r="T34" i="4" s="1"/>
  <c r="O34" i="4"/>
  <c r="U34" i="4" s="1"/>
  <c r="M37" i="4"/>
  <c r="S37" i="4" s="1"/>
  <c r="N37" i="4"/>
  <c r="T37" i="4" s="1"/>
  <c r="O37" i="4"/>
  <c r="U37" i="4" s="1"/>
  <c r="M40" i="4"/>
  <c r="S40" i="4" s="1"/>
  <c r="N40" i="4"/>
  <c r="T40" i="4" s="1"/>
  <c r="O40" i="4"/>
  <c r="U40" i="4" s="1"/>
  <c r="M48" i="4"/>
  <c r="S48" i="4" s="1"/>
  <c r="N48" i="4"/>
  <c r="T48" i="4" s="1"/>
  <c r="O48" i="4"/>
  <c r="U48" i="4" s="1"/>
  <c r="M51" i="4"/>
  <c r="S51" i="4" s="1"/>
  <c r="N51" i="4"/>
  <c r="T51" i="4" s="1"/>
  <c r="O51" i="4"/>
  <c r="U51" i="4" s="1"/>
  <c r="M53" i="4"/>
  <c r="S53" i="4" s="1"/>
  <c r="N53" i="4"/>
  <c r="T53" i="4" s="1"/>
  <c r="O53" i="4"/>
  <c r="U53" i="4" s="1"/>
  <c r="M55" i="4"/>
  <c r="S55" i="4" s="1"/>
  <c r="N55" i="4"/>
  <c r="T55" i="4" s="1"/>
  <c r="O55" i="4"/>
  <c r="U55" i="4" s="1"/>
  <c r="M58" i="4"/>
  <c r="S58" i="4" s="1"/>
  <c r="N58" i="4"/>
  <c r="T58" i="4" s="1"/>
  <c r="O58" i="4"/>
  <c r="U58" i="4" s="1"/>
  <c r="M60" i="4"/>
  <c r="S60" i="4" s="1"/>
  <c r="N60" i="4"/>
  <c r="T60" i="4" s="1"/>
  <c r="O60" i="4"/>
  <c r="U60" i="4" s="1"/>
  <c r="M62" i="4"/>
  <c r="S62" i="4" s="1"/>
  <c r="N62" i="4"/>
  <c r="T62" i="4" s="1"/>
  <c r="O62" i="4"/>
  <c r="U62" i="4" s="1"/>
  <c r="M68" i="4"/>
  <c r="S68" i="4" s="1"/>
  <c r="N68" i="4"/>
  <c r="T68" i="4" s="1"/>
  <c r="O68" i="4"/>
  <c r="U68" i="4" s="1"/>
  <c r="M74" i="4"/>
  <c r="N74" i="4"/>
  <c r="O74" i="4"/>
  <c r="U74" i="4" s="1"/>
  <c r="M83" i="4"/>
  <c r="S83" i="4" s="1"/>
  <c r="N83" i="4"/>
  <c r="T83" i="4" s="1"/>
  <c r="O83" i="4"/>
  <c r="U83" i="4" s="1"/>
  <c r="M86" i="4"/>
  <c r="S86" i="4" s="1"/>
  <c r="N86" i="4"/>
  <c r="T86" i="4" s="1"/>
  <c r="O86" i="4"/>
  <c r="U86" i="4" s="1"/>
  <c r="M89" i="4"/>
  <c r="S89" i="4" s="1"/>
  <c r="N89" i="4"/>
  <c r="T89" i="4" s="1"/>
  <c r="O89" i="4"/>
  <c r="U89" i="4" s="1"/>
  <c r="M100" i="4"/>
  <c r="S100" i="4" s="1"/>
  <c r="N100" i="4"/>
  <c r="T100" i="4" s="1"/>
  <c r="O100" i="4"/>
  <c r="U100" i="4" s="1"/>
  <c r="N101" i="4"/>
  <c r="T101" i="4" s="1"/>
  <c r="O101" i="4"/>
  <c r="U101" i="4" s="1"/>
  <c r="N102" i="4"/>
  <c r="T102" i="4" s="1"/>
  <c r="O102" i="4"/>
  <c r="U102" i="4" s="1"/>
  <c r="M103" i="4"/>
  <c r="S103" i="4" s="1"/>
  <c r="N103" i="4"/>
  <c r="T103" i="4" s="1"/>
  <c r="O103" i="4"/>
  <c r="U103" i="4" s="1"/>
  <c r="M106" i="4"/>
  <c r="S106" i="4" s="1"/>
  <c r="N106" i="4"/>
  <c r="T106" i="4" s="1"/>
  <c r="O106" i="4"/>
  <c r="U106" i="4" s="1"/>
  <c r="M111" i="4"/>
  <c r="S111" i="4" s="1"/>
  <c r="N111" i="4"/>
  <c r="T111" i="4" s="1"/>
  <c r="O111" i="4"/>
  <c r="U111" i="4" s="1"/>
  <c r="M122" i="4"/>
  <c r="S122" i="4" s="1"/>
  <c r="N122" i="4"/>
  <c r="T122" i="4" s="1"/>
  <c r="O122" i="4"/>
  <c r="U122" i="4" s="1"/>
  <c r="M125" i="4"/>
  <c r="S125" i="4" s="1"/>
  <c r="N125" i="4"/>
  <c r="T125" i="4" s="1"/>
  <c r="O125" i="4"/>
  <c r="U125" i="4" s="1"/>
  <c r="M132" i="4"/>
  <c r="S132" i="4" s="1"/>
  <c r="N132" i="4"/>
  <c r="T132" i="4" s="1"/>
  <c r="O132" i="4"/>
  <c r="U132" i="4" s="1"/>
  <c r="M139" i="4"/>
  <c r="S139" i="4" s="1"/>
  <c r="N139" i="4"/>
  <c r="T139" i="4" s="1"/>
  <c r="O139" i="4"/>
  <c r="U139" i="4" s="1"/>
  <c r="M141" i="4"/>
  <c r="S141" i="4" s="1"/>
  <c r="N141" i="4"/>
  <c r="T141" i="4" s="1"/>
  <c r="O141" i="4"/>
  <c r="U141" i="4" s="1"/>
  <c r="M144" i="4"/>
  <c r="S144" i="4" s="1"/>
  <c r="N144" i="4"/>
  <c r="T144" i="4" s="1"/>
  <c r="O144" i="4"/>
  <c r="U144" i="4" s="1"/>
  <c r="M147" i="4"/>
  <c r="S147" i="4" s="1"/>
  <c r="N147" i="4"/>
  <c r="T147" i="4" s="1"/>
  <c r="O147" i="4"/>
  <c r="U147" i="4" s="1"/>
  <c r="M150" i="4"/>
  <c r="S150" i="4" s="1"/>
  <c r="N150" i="4"/>
  <c r="T150" i="4" s="1"/>
  <c r="O150" i="4"/>
  <c r="U150" i="4" s="1"/>
  <c r="M153" i="4"/>
  <c r="S153" i="4" s="1"/>
  <c r="N153" i="4"/>
  <c r="T153" i="4" s="1"/>
  <c r="O153" i="4"/>
  <c r="U153" i="4" s="1"/>
  <c r="N154" i="4"/>
  <c r="T154" i="4" s="1"/>
  <c r="O154" i="4"/>
  <c r="U154" i="4" s="1"/>
  <c r="N155" i="4"/>
  <c r="T155" i="4" s="1"/>
  <c r="O155" i="4"/>
  <c r="U155" i="4" s="1"/>
  <c r="M156" i="4"/>
  <c r="S156" i="4" s="1"/>
  <c r="N156" i="4"/>
  <c r="T156" i="4" s="1"/>
  <c r="O156" i="4"/>
  <c r="U156" i="4" s="1"/>
  <c r="M159" i="4"/>
  <c r="S159" i="4" s="1"/>
  <c r="N159" i="4"/>
  <c r="T159" i="4" s="1"/>
  <c r="O159" i="4"/>
  <c r="U159" i="4" s="1"/>
  <c r="M166" i="4"/>
  <c r="S166" i="4" s="1"/>
  <c r="N166" i="4"/>
  <c r="T166" i="4" s="1"/>
  <c r="O166" i="4"/>
  <c r="U166" i="4" s="1"/>
  <c r="M169" i="4"/>
  <c r="S169" i="4" s="1"/>
  <c r="N169" i="4"/>
  <c r="T169" i="4" s="1"/>
  <c r="O169" i="4"/>
  <c r="U169" i="4" s="1"/>
  <c r="M176" i="4"/>
  <c r="N176" i="4"/>
  <c r="T176" i="4" s="1"/>
  <c r="O176" i="4"/>
  <c r="U176" i="4" s="1"/>
  <c r="M179" i="4"/>
  <c r="S179" i="4" s="1"/>
  <c r="N179" i="4"/>
  <c r="T179" i="4" s="1"/>
  <c r="O179" i="4"/>
  <c r="U179" i="4" s="1"/>
  <c r="M182" i="4"/>
  <c r="S182" i="4" s="1"/>
  <c r="N182" i="4"/>
  <c r="T182" i="4" s="1"/>
  <c r="O182" i="4"/>
  <c r="U182" i="4" s="1"/>
  <c r="M187" i="4"/>
  <c r="S187" i="4" s="1"/>
  <c r="N187" i="4"/>
  <c r="T187" i="4" s="1"/>
  <c r="O187" i="4"/>
  <c r="U187" i="4" s="1"/>
  <c r="M192" i="4"/>
  <c r="S192" i="4" s="1"/>
  <c r="N192" i="4"/>
  <c r="T192" i="4" s="1"/>
  <c r="O192" i="4"/>
  <c r="U192" i="4" s="1"/>
  <c r="N195" i="4"/>
  <c r="T195" i="4" s="1"/>
  <c r="O195" i="4"/>
  <c r="U195" i="4" s="1"/>
  <c r="M197" i="4"/>
  <c r="S197" i="4" s="1"/>
  <c r="N197" i="4"/>
  <c r="T197" i="4" s="1"/>
  <c r="O197" i="4"/>
  <c r="U197" i="4" s="1"/>
  <c r="M199" i="4"/>
  <c r="S199" i="4" s="1"/>
  <c r="N199" i="4"/>
  <c r="T199" i="4" s="1"/>
  <c r="O199" i="4"/>
  <c r="U199" i="4" s="1"/>
  <c r="M201" i="4"/>
  <c r="S201" i="4" s="1"/>
  <c r="N201" i="4"/>
  <c r="T201" i="4" s="1"/>
  <c r="O201" i="4"/>
  <c r="U201" i="4" s="1"/>
  <c r="M202" i="4"/>
  <c r="S202" i="4" s="1"/>
  <c r="N202" i="4"/>
  <c r="T202" i="4" s="1"/>
  <c r="O202" i="4"/>
  <c r="U202" i="4" s="1"/>
  <c r="M203" i="4"/>
  <c r="S203" i="4" s="1"/>
  <c r="N203" i="4"/>
  <c r="T203" i="4" s="1"/>
  <c r="O203" i="4"/>
  <c r="U203" i="4" s="1"/>
  <c r="M204" i="4"/>
  <c r="S204" i="4" s="1"/>
  <c r="N204" i="4"/>
  <c r="T204" i="4" s="1"/>
  <c r="O204" i="4"/>
  <c r="U204" i="4" s="1"/>
  <c r="M205" i="4"/>
  <c r="S205" i="4" s="1"/>
  <c r="N205" i="4"/>
  <c r="T205" i="4" s="1"/>
  <c r="O205" i="4"/>
  <c r="U205" i="4" s="1"/>
  <c r="M206" i="4"/>
  <c r="S206" i="4" s="1"/>
  <c r="N206" i="4"/>
  <c r="T206" i="4" s="1"/>
  <c r="O206" i="4"/>
  <c r="U206" i="4" s="1"/>
  <c r="M209" i="4"/>
  <c r="S209" i="4" s="1"/>
  <c r="N209" i="4"/>
  <c r="T209" i="4" s="1"/>
  <c r="O209" i="4"/>
  <c r="U209" i="4" s="1"/>
  <c r="M212" i="4"/>
  <c r="S212" i="4" s="1"/>
  <c r="N212" i="4"/>
  <c r="T212" i="4" s="1"/>
  <c r="O212" i="4"/>
  <c r="U212" i="4" s="1"/>
  <c r="M215" i="4"/>
  <c r="S215" i="4" s="1"/>
  <c r="N215" i="4"/>
  <c r="T215" i="4" s="1"/>
  <c r="O215" i="4"/>
  <c r="U215" i="4" s="1"/>
  <c r="M221" i="4"/>
  <c r="S221" i="4" s="1"/>
  <c r="N221" i="4"/>
  <c r="T221" i="4" s="1"/>
  <c r="O221" i="4"/>
  <c r="U221" i="4" s="1"/>
  <c r="M223" i="4"/>
  <c r="S223" i="4" s="1"/>
  <c r="N223" i="4"/>
  <c r="T223" i="4" s="1"/>
  <c r="O223" i="4"/>
  <c r="U223" i="4" s="1"/>
  <c r="M226" i="4"/>
  <c r="S226" i="4" s="1"/>
  <c r="N226" i="4"/>
  <c r="T226" i="4" s="1"/>
  <c r="O226" i="4"/>
  <c r="U226" i="4" s="1"/>
  <c r="M229" i="4"/>
  <c r="S229" i="4" s="1"/>
  <c r="N229" i="4"/>
  <c r="T229" i="4" s="1"/>
  <c r="O229" i="4"/>
  <c r="U229" i="4" s="1"/>
  <c r="M232" i="4"/>
  <c r="S232" i="4" s="1"/>
  <c r="N232" i="4"/>
  <c r="T232" i="4" s="1"/>
  <c r="O232" i="4"/>
  <c r="U232" i="4" s="1"/>
  <c r="M238" i="4"/>
  <c r="S238" i="4" s="1"/>
  <c r="N238" i="4"/>
  <c r="T238" i="4" s="1"/>
  <c r="O238" i="4"/>
  <c r="U238" i="4" s="1"/>
  <c r="M241" i="4"/>
  <c r="S241" i="4" s="1"/>
  <c r="N241" i="4"/>
  <c r="T241" i="4" s="1"/>
  <c r="O241" i="4"/>
  <c r="U241" i="4" s="1"/>
  <c r="M244" i="4"/>
  <c r="S244" i="4" s="1"/>
  <c r="N244" i="4"/>
  <c r="T244" i="4" s="1"/>
  <c r="O244" i="4"/>
  <c r="U244" i="4" s="1"/>
  <c r="M247" i="4"/>
  <c r="S247" i="4" s="1"/>
  <c r="N247" i="4"/>
  <c r="T247" i="4" s="1"/>
  <c r="O247" i="4"/>
  <c r="U247" i="4" s="1"/>
  <c r="M250" i="4"/>
  <c r="S250" i="4" s="1"/>
  <c r="N250" i="4"/>
  <c r="T250" i="4" s="1"/>
  <c r="O250" i="4"/>
  <c r="U250" i="4" s="1"/>
  <c r="M253" i="4"/>
  <c r="S253" i="4" s="1"/>
  <c r="N253" i="4"/>
  <c r="T253" i="4" s="1"/>
  <c r="O253" i="4"/>
  <c r="U253" i="4" s="1"/>
  <c r="M256" i="4"/>
  <c r="S256" i="4" s="1"/>
  <c r="N256" i="4"/>
  <c r="T256" i="4" s="1"/>
  <c r="O256" i="4"/>
  <c r="U256" i="4" s="1"/>
  <c r="M259" i="4"/>
  <c r="S259" i="4" s="1"/>
  <c r="N259" i="4"/>
  <c r="T259" i="4" s="1"/>
  <c r="O259" i="4"/>
  <c r="U259" i="4" s="1"/>
  <c r="M268" i="4"/>
  <c r="S268" i="4" s="1"/>
  <c r="N268" i="4"/>
  <c r="T268" i="4" s="1"/>
  <c r="O268" i="4"/>
  <c r="U268" i="4" s="1"/>
  <c r="M272" i="4"/>
  <c r="S272" i="4" s="1"/>
  <c r="N272" i="4"/>
  <c r="T272" i="4" s="1"/>
  <c r="O272" i="4"/>
  <c r="U272" i="4" s="1"/>
  <c r="M284" i="4"/>
  <c r="S284" i="4" s="1"/>
  <c r="N284" i="4"/>
  <c r="T284" i="4" s="1"/>
  <c r="O284" i="4"/>
  <c r="U284" i="4" s="1"/>
  <c r="M285" i="4"/>
  <c r="S285" i="4" s="1"/>
  <c r="N285" i="4"/>
  <c r="T285" i="4" s="1"/>
  <c r="O285" i="4"/>
  <c r="U285" i="4" s="1"/>
  <c r="M286" i="4"/>
  <c r="S286" i="4" s="1"/>
  <c r="N286" i="4"/>
  <c r="T286" i="4" s="1"/>
  <c r="O286" i="4"/>
  <c r="U286" i="4" s="1"/>
  <c r="M287" i="4"/>
  <c r="S287" i="4" s="1"/>
  <c r="N287" i="4"/>
  <c r="T287" i="4" s="1"/>
  <c r="O287" i="4"/>
  <c r="U287" i="4" s="1"/>
  <c r="M292" i="4"/>
  <c r="N292" i="4"/>
  <c r="T292" i="4" s="1"/>
  <c r="O292" i="4"/>
  <c r="U292" i="4" s="1"/>
  <c r="M297" i="4"/>
  <c r="S297" i="4" s="1"/>
  <c r="N297" i="4"/>
  <c r="T297" i="4" s="1"/>
  <c r="O297" i="4"/>
  <c r="U297" i="4" s="1"/>
  <c r="M302" i="4"/>
  <c r="S302" i="4" s="1"/>
  <c r="N302" i="4"/>
  <c r="T302" i="4" s="1"/>
  <c r="O302" i="4"/>
  <c r="U302" i="4" s="1"/>
  <c r="M305" i="4"/>
  <c r="S305" i="4" s="1"/>
  <c r="N305" i="4"/>
  <c r="T305" i="4" s="1"/>
  <c r="O305" i="4"/>
  <c r="U305" i="4" s="1"/>
  <c r="M308" i="4"/>
  <c r="S308" i="4" s="1"/>
  <c r="N308" i="4"/>
  <c r="T308" i="4" s="1"/>
  <c r="O308" i="4"/>
  <c r="U308" i="4" s="1"/>
  <c r="M311" i="4"/>
  <c r="S311" i="4" s="1"/>
  <c r="N311" i="4"/>
  <c r="T311" i="4" s="1"/>
  <c r="O311" i="4"/>
  <c r="U311" i="4" s="1"/>
  <c r="M317" i="4"/>
  <c r="S317" i="4" s="1"/>
  <c r="N317" i="4"/>
  <c r="T317" i="4" s="1"/>
  <c r="O317" i="4"/>
  <c r="U317" i="4" s="1"/>
  <c r="M320" i="4"/>
  <c r="S320" i="4" s="1"/>
  <c r="N320" i="4"/>
  <c r="T320" i="4" s="1"/>
  <c r="O320" i="4"/>
  <c r="U320" i="4" s="1"/>
  <c r="M323" i="4"/>
  <c r="S323" i="4" s="1"/>
  <c r="N323" i="4"/>
  <c r="T323" i="4" s="1"/>
  <c r="O323" i="4"/>
  <c r="U323" i="4" s="1"/>
  <c r="M326" i="4"/>
  <c r="S326" i="4" s="1"/>
  <c r="N326" i="4"/>
  <c r="T326" i="4" s="1"/>
  <c r="O326" i="4"/>
  <c r="U326" i="4" s="1"/>
  <c r="M332" i="4"/>
  <c r="S332" i="4" s="1"/>
  <c r="N332" i="4"/>
  <c r="T332" i="4" s="1"/>
  <c r="O332" i="4"/>
  <c r="U332" i="4" s="1"/>
  <c r="M340" i="4"/>
  <c r="S340" i="4" s="1"/>
  <c r="N340" i="4"/>
  <c r="T340" i="4" s="1"/>
  <c r="O340" i="4"/>
  <c r="U340" i="4" s="1"/>
  <c r="M343" i="4"/>
  <c r="S343" i="4" s="1"/>
  <c r="N343" i="4"/>
  <c r="T343" i="4" s="1"/>
  <c r="O343" i="4"/>
  <c r="U343" i="4" s="1"/>
  <c r="M347" i="4"/>
  <c r="S347" i="4" s="1"/>
  <c r="N347" i="4"/>
  <c r="T347" i="4" s="1"/>
  <c r="O347" i="4"/>
  <c r="U347" i="4" s="1"/>
  <c r="M350" i="4"/>
  <c r="S350" i="4" s="1"/>
  <c r="N350" i="4"/>
  <c r="T350" i="4" s="1"/>
  <c r="O350" i="4"/>
  <c r="U350" i="4" s="1"/>
  <c r="M355" i="4"/>
  <c r="S355" i="4" s="1"/>
  <c r="N355" i="4"/>
  <c r="T355" i="4" s="1"/>
  <c r="O355" i="4"/>
  <c r="U355" i="4" s="1"/>
  <c r="M357" i="4"/>
  <c r="S357" i="4" s="1"/>
  <c r="N357" i="4"/>
  <c r="T357" i="4" s="1"/>
  <c r="O357" i="4"/>
  <c r="U357" i="4" s="1"/>
  <c r="M361" i="4"/>
  <c r="S361" i="4" s="1"/>
  <c r="N361" i="4"/>
  <c r="T361" i="4" s="1"/>
  <c r="O361" i="4"/>
  <c r="U361" i="4" s="1"/>
  <c r="M365" i="4"/>
  <c r="S365" i="4" s="1"/>
  <c r="N365" i="4"/>
  <c r="T365" i="4" s="1"/>
  <c r="O365" i="4"/>
  <c r="U365" i="4" s="1"/>
  <c r="M367" i="4"/>
  <c r="S367" i="4" s="1"/>
  <c r="N367" i="4"/>
  <c r="T367" i="4" s="1"/>
  <c r="O367" i="4"/>
  <c r="U367" i="4" s="1"/>
  <c r="M371" i="4"/>
  <c r="S371" i="4" s="1"/>
  <c r="N371" i="4"/>
  <c r="T371" i="4" s="1"/>
  <c r="O371" i="4"/>
  <c r="U371" i="4" s="1"/>
  <c r="M374" i="4"/>
  <c r="S374" i="4" s="1"/>
  <c r="N374" i="4"/>
  <c r="T374" i="4" s="1"/>
  <c r="O374" i="4"/>
  <c r="U374" i="4" s="1"/>
  <c r="M375" i="4"/>
  <c r="S375" i="4" s="1"/>
  <c r="N375" i="4"/>
  <c r="T375" i="4" s="1"/>
  <c r="O375" i="4"/>
  <c r="U375" i="4" s="1"/>
  <c r="M376" i="4"/>
  <c r="S376" i="4" s="1"/>
  <c r="N376" i="4"/>
  <c r="T376" i="4" s="1"/>
  <c r="O376" i="4"/>
  <c r="U376" i="4" s="1"/>
  <c r="M377" i="4"/>
  <c r="S377" i="4" s="1"/>
  <c r="N377" i="4"/>
  <c r="T377" i="4" s="1"/>
  <c r="O377" i="4"/>
  <c r="U377" i="4" s="1"/>
  <c r="M380" i="4"/>
  <c r="S380" i="4" s="1"/>
  <c r="N380" i="4"/>
  <c r="T380" i="4" s="1"/>
  <c r="O380" i="4"/>
  <c r="U380" i="4" s="1"/>
  <c r="M382" i="4"/>
  <c r="S382" i="4" s="1"/>
  <c r="N382" i="4"/>
  <c r="T382" i="4" s="1"/>
  <c r="O382" i="4"/>
  <c r="U382" i="4" s="1"/>
  <c r="M391" i="4"/>
  <c r="S391" i="4" s="1"/>
  <c r="N391" i="4"/>
  <c r="T391" i="4" s="1"/>
  <c r="O391" i="4"/>
  <c r="U391" i="4" s="1"/>
  <c r="M394" i="4"/>
  <c r="S394" i="4" s="1"/>
  <c r="N394" i="4"/>
  <c r="T394" i="4" s="1"/>
  <c r="O394" i="4"/>
  <c r="U394" i="4" s="1"/>
  <c r="M398" i="4"/>
  <c r="N398" i="4"/>
  <c r="O398" i="4"/>
  <c r="M401" i="4"/>
  <c r="S401" i="4" s="1"/>
  <c r="N401" i="4"/>
  <c r="T401" i="4" s="1"/>
  <c r="O401" i="4"/>
  <c r="U401" i="4" s="1"/>
  <c r="M404" i="4"/>
  <c r="S404" i="4" s="1"/>
  <c r="N404" i="4"/>
  <c r="T404" i="4" s="1"/>
  <c r="O404" i="4"/>
  <c r="U404" i="4" s="1"/>
  <c r="M411" i="4"/>
  <c r="S411" i="4" s="1"/>
  <c r="N411" i="4"/>
  <c r="T411" i="4" s="1"/>
  <c r="O411" i="4"/>
  <c r="U411" i="4" s="1"/>
  <c r="M414" i="4"/>
  <c r="S414" i="4" s="1"/>
  <c r="N414" i="4"/>
  <c r="T414" i="4" s="1"/>
  <c r="O414" i="4"/>
  <c r="U414" i="4" s="1"/>
  <c r="M417" i="4"/>
  <c r="S417" i="4" s="1"/>
  <c r="N417" i="4"/>
  <c r="T417" i="4" s="1"/>
  <c r="O417" i="4"/>
  <c r="U417" i="4" s="1"/>
  <c r="M420" i="4"/>
  <c r="S420" i="4" s="1"/>
  <c r="N420" i="4"/>
  <c r="T420" i="4" s="1"/>
  <c r="O420" i="4"/>
  <c r="U420" i="4" s="1"/>
  <c r="M424" i="4"/>
  <c r="S424" i="4" s="1"/>
  <c r="N424" i="4"/>
  <c r="T424" i="4" s="1"/>
  <c r="O424" i="4"/>
  <c r="U424" i="4" s="1"/>
  <c r="M426" i="4"/>
  <c r="S426" i="4" s="1"/>
  <c r="N426" i="4"/>
  <c r="T426" i="4" s="1"/>
  <c r="O426" i="4"/>
  <c r="U426" i="4" s="1"/>
  <c r="M429" i="4"/>
  <c r="S429" i="4" s="1"/>
  <c r="N429" i="4"/>
  <c r="T429" i="4" s="1"/>
  <c r="O429" i="4"/>
  <c r="U429" i="4" s="1"/>
  <c r="M431" i="4"/>
  <c r="S431" i="4" s="1"/>
  <c r="N431" i="4"/>
  <c r="T431" i="4" s="1"/>
  <c r="O431" i="4"/>
  <c r="U431" i="4" s="1"/>
  <c r="M433" i="4"/>
  <c r="S433" i="4" s="1"/>
  <c r="N433" i="4"/>
  <c r="T433" i="4" s="1"/>
  <c r="O433" i="4"/>
  <c r="U433" i="4" s="1"/>
  <c r="M436" i="4"/>
  <c r="S436" i="4" s="1"/>
  <c r="N436" i="4"/>
  <c r="T436" i="4" s="1"/>
  <c r="O436" i="4"/>
  <c r="U436" i="4" s="1"/>
  <c r="M439" i="4"/>
  <c r="S439" i="4" s="1"/>
  <c r="N439" i="4"/>
  <c r="T439" i="4" s="1"/>
  <c r="O439" i="4"/>
  <c r="U439" i="4" s="1"/>
  <c r="M441" i="4"/>
  <c r="S441" i="4" s="1"/>
  <c r="N441" i="4"/>
  <c r="T441" i="4" s="1"/>
  <c r="O441" i="4"/>
  <c r="U441" i="4" s="1"/>
  <c r="M444" i="4"/>
  <c r="S444" i="4" s="1"/>
  <c r="N444" i="4"/>
  <c r="T444" i="4" s="1"/>
  <c r="O444" i="4"/>
  <c r="U444" i="4" s="1"/>
  <c r="M448" i="4"/>
  <c r="S448" i="4" s="1"/>
  <c r="N448" i="4"/>
  <c r="T448" i="4" s="1"/>
  <c r="O448" i="4"/>
  <c r="U448" i="4" s="1"/>
  <c r="M451" i="4"/>
  <c r="S451" i="4" s="1"/>
  <c r="N451" i="4"/>
  <c r="T451" i="4" s="1"/>
  <c r="O451" i="4"/>
  <c r="U451" i="4" s="1"/>
  <c r="M455" i="4"/>
  <c r="S455" i="4" s="1"/>
  <c r="N455" i="4"/>
  <c r="T455" i="4" s="1"/>
  <c r="O455" i="4"/>
  <c r="U455" i="4" s="1"/>
  <c r="N456" i="4"/>
  <c r="T456" i="4" s="1"/>
  <c r="O456" i="4"/>
  <c r="U456" i="4" s="1"/>
  <c r="N457" i="4"/>
  <c r="T457" i="4" s="1"/>
  <c r="O457" i="4"/>
  <c r="U457" i="4" s="1"/>
  <c r="M458" i="4"/>
  <c r="S458" i="4" s="1"/>
  <c r="N458" i="4"/>
  <c r="T458" i="4" s="1"/>
  <c r="O458" i="4"/>
  <c r="U458" i="4" s="1"/>
  <c r="N461" i="4"/>
  <c r="T461" i="4" s="1"/>
  <c r="O461" i="4"/>
  <c r="U461" i="4" s="1"/>
  <c r="N464" i="4"/>
  <c r="T464" i="4" s="1"/>
  <c r="O464" i="4"/>
  <c r="U464" i="4" s="1"/>
  <c r="M469" i="4"/>
  <c r="S469" i="4" s="1"/>
  <c r="N469" i="4"/>
  <c r="T469" i="4" s="1"/>
  <c r="O469" i="4"/>
  <c r="U469" i="4" s="1"/>
  <c r="M473" i="4"/>
  <c r="S473" i="4" s="1"/>
  <c r="N473" i="4"/>
  <c r="T473" i="4" s="1"/>
  <c r="O473" i="4"/>
  <c r="U473" i="4" s="1"/>
  <c r="M476" i="4"/>
  <c r="S476" i="4" s="1"/>
  <c r="N476" i="4"/>
  <c r="T476" i="4" s="1"/>
  <c r="O476" i="4"/>
  <c r="U476" i="4" s="1"/>
  <c r="M478" i="4"/>
  <c r="S478" i="4" s="1"/>
  <c r="N478" i="4"/>
  <c r="T478" i="4" s="1"/>
  <c r="O478" i="4"/>
  <c r="U478" i="4" s="1"/>
  <c r="M481" i="4"/>
  <c r="S481" i="4" s="1"/>
  <c r="N481" i="4"/>
  <c r="T481" i="4" s="1"/>
  <c r="O481" i="4"/>
  <c r="U481" i="4" s="1"/>
  <c r="M483" i="4"/>
  <c r="S483" i="4" s="1"/>
  <c r="N483" i="4"/>
  <c r="T483" i="4" s="1"/>
  <c r="O483" i="4"/>
  <c r="U483" i="4" s="1"/>
  <c r="M486" i="4"/>
  <c r="S486" i="4" s="1"/>
  <c r="N486" i="4"/>
  <c r="T486" i="4" s="1"/>
  <c r="O486" i="4"/>
  <c r="U486" i="4" s="1"/>
  <c r="M488" i="4"/>
  <c r="S488" i="4" s="1"/>
  <c r="N488" i="4"/>
  <c r="T488" i="4" s="1"/>
  <c r="O488" i="4"/>
  <c r="U488" i="4" s="1"/>
  <c r="M490" i="4"/>
  <c r="S490" i="4" s="1"/>
  <c r="N490" i="4"/>
  <c r="T490" i="4" s="1"/>
  <c r="O490" i="4"/>
  <c r="U490" i="4" s="1"/>
  <c r="M493" i="4"/>
  <c r="S493" i="4" s="1"/>
  <c r="N493" i="4"/>
  <c r="T493" i="4" s="1"/>
  <c r="O493" i="4"/>
  <c r="U493" i="4" s="1"/>
  <c r="M496" i="4"/>
  <c r="S496" i="4" s="1"/>
  <c r="N496" i="4"/>
  <c r="T496" i="4" s="1"/>
  <c r="O496" i="4"/>
  <c r="U496" i="4" s="1"/>
  <c r="M500" i="4"/>
  <c r="S500" i="4" s="1"/>
  <c r="N500" i="4"/>
  <c r="T500" i="4" s="1"/>
  <c r="O500" i="4"/>
  <c r="U500" i="4" s="1"/>
  <c r="M502" i="4"/>
  <c r="S502" i="4" s="1"/>
  <c r="N502" i="4"/>
  <c r="T502" i="4" s="1"/>
  <c r="O502" i="4"/>
  <c r="U502" i="4" s="1"/>
  <c r="M505" i="4"/>
  <c r="S505" i="4" s="1"/>
  <c r="N505" i="4"/>
  <c r="T505" i="4" s="1"/>
  <c r="O505" i="4"/>
  <c r="U505" i="4" s="1"/>
  <c r="M509" i="4"/>
  <c r="S509" i="4" s="1"/>
  <c r="N509" i="4"/>
  <c r="T509" i="4" s="1"/>
  <c r="O509" i="4"/>
  <c r="U509" i="4" s="1"/>
  <c r="M513" i="4"/>
  <c r="S513" i="4" s="1"/>
  <c r="N513" i="4"/>
  <c r="T513" i="4" s="1"/>
  <c r="O513" i="4"/>
  <c r="U513" i="4" s="1"/>
  <c r="M514" i="4"/>
  <c r="S514" i="4" s="1"/>
  <c r="N514" i="4"/>
  <c r="T514" i="4" s="1"/>
  <c r="O514" i="4"/>
  <c r="U514" i="4" s="1"/>
  <c r="M515" i="4"/>
  <c r="S515" i="4" s="1"/>
  <c r="N515" i="4"/>
  <c r="T515" i="4" s="1"/>
  <c r="O515" i="4"/>
  <c r="U515" i="4" s="1"/>
  <c r="M518" i="4"/>
  <c r="S518" i="4" s="1"/>
  <c r="N518" i="4"/>
  <c r="T518" i="4" s="1"/>
  <c r="O518" i="4"/>
  <c r="U518" i="4" s="1"/>
  <c r="M522" i="4"/>
  <c r="S522" i="4" s="1"/>
  <c r="N522" i="4"/>
  <c r="T522" i="4" s="1"/>
  <c r="O522" i="4"/>
  <c r="U522" i="4" s="1"/>
  <c r="M525" i="4"/>
  <c r="S525" i="4" s="1"/>
  <c r="N525" i="4"/>
  <c r="T525" i="4" s="1"/>
  <c r="O525" i="4"/>
  <c r="U525" i="4" s="1"/>
  <c r="M528" i="4"/>
  <c r="S528" i="4" s="1"/>
  <c r="N528" i="4"/>
  <c r="T528" i="4" s="1"/>
  <c r="O528" i="4"/>
  <c r="U528" i="4" s="1"/>
  <c r="M531" i="4"/>
  <c r="S531" i="4" s="1"/>
  <c r="N531" i="4"/>
  <c r="T531" i="4" s="1"/>
  <c r="O531" i="4"/>
  <c r="U531" i="4" s="1"/>
  <c r="M533" i="4"/>
  <c r="S533" i="4" s="1"/>
  <c r="N533" i="4"/>
  <c r="T533" i="4" s="1"/>
  <c r="O533" i="4"/>
  <c r="U533" i="4" s="1"/>
  <c r="M536" i="4"/>
  <c r="S536" i="4" s="1"/>
  <c r="N536" i="4"/>
  <c r="T536" i="4" s="1"/>
  <c r="O536" i="4"/>
  <c r="U536" i="4" s="1"/>
  <c r="M539" i="4"/>
  <c r="S539" i="4" s="1"/>
  <c r="N539" i="4"/>
  <c r="T539" i="4" s="1"/>
  <c r="O539" i="4"/>
  <c r="U539" i="4" s="1"/>
  <c r="M542" i="4"/>
  <c r="S542" i="4" s="1"/>
  <c r="N542" i="4"/>
  <c r="T542" i="4" s="1"/>
  <c r="O542" i="4"/>
  <c r="U542" i="4" s="1"/>
  <c r="M545" i="4"/>
  <c r="S545" i="4" s="1"/>
  <c r="N545" i="4"/>
  <c r="T545" i="4" s="1"/>
  <c r="O545" i="4"/>
  <c r="U545" i="4" s="1"/>
  <c r="N549" i="4"/>
  <c r="T549" i="4" s="1"/>
  <c r="O549" i="4"/>
  <c r="U549" i="4" s="1"/>
  <c r="M551" i="4"/>
  <c r="S551" i="4" s="1"/>
  <c r="N551" i="4"/>
  <c r="T551" i="4" s="1"/>
  <c r="O551" i="4"/>
  <c r="U551" i="4" s="1"/>
  <c r="M557" i="4"/>
  <c r="S557" i="4" s="1"/>
  <c r="N557" i="4"/>
  <c r="T557" i="4" s="1"/>
  <c r="O557" i="4"/>
  <c r="U557" i="4" s="1"/>
  <c r="M560" i="4"/>
  <c r="S560" i="4" s="1"/>
  <c r="N560" i="4"/>
  <c r="T560" i="4" s="1"/>
  <c r="O560" i="4"/>
  <c r="U560" i="4" s="1"/>
  <c r="M569" i="4"/>
  <c r="S569" i="4" s="1"/>
  <c r="N569" i="4"/>
  <c r="T569" i="4" s="1"/>
  <c r="O569" i="4"/>
  <c r="U569" i="4" s="1"/>
  <c r="M574" i="4"/>
  <c r="S574" i="4" s="1"/>
  <c r="N574" i="4"/>
  <c r="T574" i="4" s="1"/>
  <c r="O574" i="4"/>
  <c r="U574" i="4" s="1"/>
  <c r="M578" i="4"/>
  <c r="S578" i="4" s="1"/>
  <c r="N578" i="4"/>
  <c r="T578" i="4" s="1"/>
  <c r="O578" i="4"/>
  <c r="U578" i="4" s="1"/>
  <c r="M579" i="4"/>
  <c r="S579" i="4" s="1"/>
  <c r="N579" i="4"/>
  <c r="T579" i="4" s="1"/>
  <c r="O579" i="4"/>
  <c r="U579" i="4" s="1"/>
  <c r="M580" i="4"/>
  <c r="S580" i="4" s="1"/>
  <c r="N580" i="4"/>
  <c r="T580" i="4" s="1"/>
  <c r="O580" i="4"/>
  <c r="U580" i="4" s="1"/>
  <c r="M581" i="4"/>
  <c r="S581" i="4" s="1"/>
  <c r="N581" i="4"/>
  <c r="T581" i="4" s="1"/>
  <c r="O581" i="4"/>
  <c r="U581" i="4" s="1"/>
  <c r="M582" i="4"/>
  <c r="S582" i="4" s="1"/>
  <c r="N582" i="4"/>
  <c r="T582" i="4" s="1"/>
  <c r="O582" i="4"/>
  <c r="U582" i="4" s="1"/>
  <c r="M586" i="4"/>
  <c r="S586" i="4" s="1"/>
  <c r="N586" i="4"/>
  <c r="T586" i="4" s="1"/>
  <c r="O586" i="4"/>
  <c r="U586" i="4" s="1"/>
  <c r="M590" i="4"/>
  <c r="S590" i="4" s="1"/>
  <c r="N590" i="4"/>
  <c r="T590" i="4" s="1"/>
  <c r="O590" i="4"/>
  <c r="U590" i="4" s="1"/>
  <c r="M591" i="4"/>
  <c r="S591" i="4" s="1"/>
  <c r="N591" i="4"/>
  <c r="T591" i="4" s="1"/>
  <c r="O591" i="4"/>
  <c r="U591" i="4" s="1"/>
  <c r="M592" i="4"/>
  <c r="S592" i="4" s="1"/>
  <c r="N592" i="4"/>
  <c r="T592" i="4" s="1"/>
  <c r="O592" i="4"/>
  <c r="U592" i="4" s="1"/>
  <c r="M596" i="4"/>
  <c r="S596" i="4" s="1"/>
  <c r="N596" i="4"/>
  <c r="T596" i="4" s="1"/>
  <c r="O596" i="4"/>
  <c r="U596" i="4" s="1"/>
  <c r="M606" i="4"/>
  <c r="S606" i="4" s="1"/>
  <c r="N606" i="4"/>
  <c r="T606" i="4" s="1"/>
  <c r="O606" i="4"/>
  <c r="U606" i="4" s="1"/>
  <c r="M610" i="4"/>
  <c r="S610" i="4" s="1"/>
  <c r="N610" i="4"/>
  <c r="T610" i="4" s="1"/>
  <c r="O610" i="4"/>
  <c r="U610" i="4" s="1"/>
  <c r="M613" i="4"/>
  <c r="S613" i="4" s="1"/>
  <c r="N613" i="4"/>
  <c r="T613" i="4" s="1"/>
  <c r="O613" i="4"/>
  <c r="U613" i="4" s="1"/>
  <c r="N616" i="4"/>
  <c r="T616" i="4" s="1"/>
  <c r="O616" i="4"/>
  <c r="U616" i="4" s="1"/>
  <c r="M623" i="4"/>
  <c r="S623" i="4" s="1"/>
  <c r="N623" i="4"/>
  <c r="T623" i="4" s="1"/>
  <c r="O623" i="4"/>
  <c r="U623" i="4" s="1"/>
  <c r="M627" i="4"/>
  <c r="N627" i="4"/>
  <c r="T627" i="4" s="1"/>
  <c r="O627" i="4"/>
  <c r="M632" i="4"/>
  <c r="S632" i="4" s="1"/>
  <c r="N632" i="4"/>
  <c r="T632" i="4" s="1"/>
  <c r="O632" i="4"/>
  <c r="U632" i="4" s="1"/>
  <c r="M633" i="4"/>
  <c r="S633" i="4" s="1"/>
  <c r="N633" i="4"/>
  <c r="T633" i="4" s="1"/>
  <c r="O633" i="4"/>
  <c r="U633" i="4" s="1"/>
  <c r="N634" i="4"/>
  <c r="T634" i="4" s="1"/>
  <c r="O634" i="4"/>
  <c r="U634" i="4" s="1"/>
  <c r="Q74" i="4" l="1"/>
  <c r="Q73" i="4" s="1"/>
  <c r="Q72" i="4" s="1"/>
  <c r="Q45" i="4" s="1"/>
  <c r="S108" i="2"/>
  <c r="S107" i="2" s="1"/>
  <c r="S106" i="2" s="1"/>
  <c r="S102" i="2" s="1"/>
  <c r="S101" i="2" s="1"/>
  <c r="S100" i="2" s="1"/>
  <c r="S80" i="2" s="1"/>
  <c r="S13" i="2" s="1"/>
  <c r="R627" i="4"/>
  <c r="R626" i="4" s="1"/>
  <c r="R625" i="4" s="1"/>
  <c r="R624" i="4" s="1"/>
  <c r="R564" i="4" s="1"/>
  <c r="Q398" i="4"/>
  <c r="Q396" i="4" s="1"/>
  <c r="Q395" i="4" s="1"/>
  <c r="Q368" i="4" s="1"/>
  <c r="Q351" i="4" s="1"/>
  <c r="R398" i="4"/>
  <c r="R396" i="4" s="1"/>
  <c r="R395" i="4" s="1"/>
  <c r="R368" i="4" s="1"/>
  <c r="R351" i="4" s="1"/>
  <c r="R10" i="4" s="1"/>
  <c r="P627" i="4"/>
  <c r="P626" i="4" s="1"/>
  <c r="P625" i="4" s="1"/>
  <c r="P624" i="4" s="1"/>
  <c r="P564" i="4" s="1"/>
  <c r="P398" i="4"/>
  <c r="P396" i="4" s="1"/>
  <c r="P395" i="4" s="1"/>
  <c r="P292" i="4"/>
  <c r="P291" i="4" s="1"/>
  <c r="P290" i="4" s="1"/>
  <c r="R289" i="2"/>
  <c r="R288" i="2" s="1"/>
  <c r="R287" i="2" s="1"/>
  <c r="P176" i="4"/>
  <c r="P175" i="4" s="1"/>
  <c r="P174" i="4" s="1"/>
  <c r="P170" i="4" s="1"/>
  <c r="T807" i="2"/>
  <c r="T805" i="2" s="1"/>
  <c r="T804" i="2" s="1"/>
  <c r="T803" i="2" s="1"/>
  <c r="T802" i="2" s="1"/>
  <c r="T801" i="2" s="1"/>
  <c r="T800" i="2" s="1"/>
  <c r="T675" i="2" s="1"/>
  <c r="S807" i="2"/>
  <c r="S805" i="2" s="1"/>
  <c r="S804" i="2" s="1"/>
  <c r="S803" i="2" s="1"/>
  <c r="S802" i="2" s="1"/>
  <c r="S801" i="2" s="1"/>
  <c r="S800" i="2" s="1"/>
  <c r="S675" i="2" s="1"/>
  <c r="R478" i="2"/>
  <c r="R477" i="2" s="1"/>
  <c r="R476" i="2" s="1"/>
  <c r="R475" i="2" s="1"/>
  <c r="R474" i="2" s="1"/>
  <c r="R473" i="2" s="1"/>
  <c r="R334" i="2" s="1"/>
  <c r="R807" i="2"/>
  <c r="R805" i="2" s="1"/>
  <c r="R804" i="2" s="1"/>
  <c r="R803" i="2" s="1"/>
  <c r="R802" i="2" s="1"/>
  <c r="R801" i="2" s="1"/>
  <c r="R664" i="2"/>
  <c r="R663" i="2" s="1"/>
  <c r="R662" i="2" s="1"/>
  <c r="R661" i="2" s="1"/>
  <c r="R660" i="2" s="1"/>
  <c r="R659" i="2" s="1"/>
  <c r="R633" i="2" s="1"/>
  <c r="T664" i="2"/>
  <c r="T663" i="2" s="1"/>
  <c r="T662" i="2" s="1"/>
  <c r="T661" i="2" s="1"/>
  <c r="T660" i="2" s="1"/>
  <c r="T659" i="2" s="1"/>
  <c r="T633" i="2" s="1"/>
  <c r="R108" i="2"/>
  <c r="R107" i="2" s="1"/>
  <c r="R106" i="2" s="1"/>
  <c r="R102" i="2" s="1"/>
  <c r="P74" i="4"/>
  <c r="S74" i="4" s="1"/>
  <c r="L100" i="2"/>
  <c r="L80" i="2" s="1"/>
  <c r="I190" i="4"/>
  <c r="H190" i="4"/>
  <c r="G190" i="4"/>
  <c r="I191" i="4"/>
  <c r="O191" i="4" s="1"/>
  <c r="U191" i="4" s="1"/>
  <c r="H191" i="4"/>
  <c r="N191" i="4" s="1"/>
  <c r="T191" i="4" s="1"/>
  <c r="G191" i="4"/>
  <c r="M191" i="4" s="1"/>
  <c r="S191" i="4" s="1"/>
  <c r="J482" i="2"/>
  <c r="P482" i="2" s="1"/>
  <c r="V482" i="2" s="1"/>
  <c r="K482" i="2"/>
  <c r="Q482" i="2" s="1"/>
  <c r="W482" i="2" s="1"/>
  <c r="I482" i="2"/>
  <c r="O482" i="2" s="1"/>
  <c r="U482" i="2" s="1"/>
  <c r="K481" i="2"/>
  <c r="Q481" i="2" s="1"/>
  <c r="W481" i="2" s="1"/>
  <c r="J481" i="2"/>
  <c r="P481" i="2" s="1"/>
  <c r="V481" i="2" s="1"/>
  <c r="I481" i="2"/>
  <c r="H186" i="4"/>
  <c r="N186" i="4" s="1"/>
  <c r="T186" i="4" s="1"/>
  <c r="I186" i="4"/>
  <c r="O186" i="4" s="1"/>
  <c r="U186" i="4" s="1"/>
  <c r="G186" i="4"/>
  <c r="M186" i="4" s="1"/>
  <c r="S186" i="4" s="1"/>
  <c r="I185" i="4"/>
  <c r="O185" i="4" s="1"/>
  <c r="U185" i="4" s="1"/>
  <c r="H185" i="4"/>
  <c r="N185" i="4" s="1"/>
  <c r="T185" i="4" s="1"/>
  <c r="G185" i="4"/>
  <c r="M185" i="4" s="1"/>
  <c r="S185" i="4" s="1"/>
  <c r="K351" i="2"/>
  <c r="Q351" i="2" s="1"/>
  <c r="W351" i="2" s="1"/>
  <c r="J351" i="2"/>
  <c r="P351" i="2" s="1"/>
  <c r="V351" i="2" s="1"/>
  <c r="I351" i="2"/>
  <c r="O351" i="2" s="1"/>
  <c r="U351" i="2" s="1"/>
  <c r="K350" i="2"/>
  <c r="Q350" i="2" s="1"/>
  <c r="W350" i="2" s="1"/>
  <c r="J350" i="2"/>
  <c r="P350" i="2" s="1"/>
  <c r="V350" i="2" s="1"/>
  <c r="I350" i="2"/>
  <c r="O350" i="2" s="1"/>
  <c r="U350" i="2" s="1"/>
  <c r="P289" i="4" l="1"/>
  <c r="P288" i="4" s="1"/>
  <c r="R286" i="2"/>
  <c r="R285" i="2" s="1"/>
  <c r="R279" i="2" s="1"/>
  <c r="R278" i="2" s="1"/>
  <c r="R216" i="2" s="1"/>
  <c r="P368" i="4"/>
  <c r="P351" i="4" s="1"/>
  <c r="Q44" i="4"/>
  <c r="Q10" i="4" s="1"/>
  <c r="Q635" i="4" s="1"/>
  <c r="R800" i="2"/>
  <c r="R675" i="2" s="1"/>
  <c r="T74" i="4"/>
  <c r="V108" i="2"/>
  <c r="S909" i="2"/>
  <c r="R101" i="2"/>
  <c r="R100" i="2" s="1"/>
  <c r="U627" i="4"/>
  <c r="T398" i="4"/>
  <c r="S627" i="4"/>
  <c r="S398" i="4"/>
  <c r="U398" i="4"/>
  <c r="R635" i="4"/>
  <c r="T909" i="2"/>
  <c r="S292" i="4"/>
  <c r="U289" i="2"/>
  <c r="S176" i="4"/>
  <c r="U807" i="2"/>
  <c r="V807" i="2"/>
  <c r="U478" i="2"/>
  <c r="W807" i="2"/>
  <c r="W664" i="2"/>
  <c r="U108" i="2"/>
  <c r="U664" i="2"/>
  <c r="G189" i="4"/>
  <c r="M190" i="4"/>
  <c r="S190" i="4" s="1"/>
  <c r="H189" i="4"/>
  <c r="N190" i="4"/>
  <c r="T190" i="4" s="1"/>
  <c r="I189" i="4"/>
  <c r="O190" i="4"/>
  <c r="U190" i="4" s="1"/>
  <c r="I480" i="2"/>
  <c r="I479" i="2" s="1"/>
  <c r="O479" i="2" s="1"/>
  <c r="U479" i="2" s="1"/>
  <c r="O481" i="2"/>
  <c r="U481" i="2" s="1"/>
  <c r="G499" i="4"/>
  <c r="M499" i="4" s="1"/>
  <c r="S499" i="4" s="1"/>
  <c r="H501" i="4"/>
  <c r="N501" i="4" s="1"/>
  <c r="T501" i="4" s="1"/>
  <c r="I501" i="4"/>
  <c r="O501" i="4" s="1"/>
  <c r="U501" i="4" s="1"/>
  <c r="G501" i="4"/>
  <c r="M501" i="4" s="1"/>
  <c r="S501" i="4" s="1"/>
  <c r="J737" i="2"/>
  <c r="P737" i="2" s="1"/>
  <c r="V737" i="2" s="1"/>
  <c r="K737" i="2"/>
  <c r="Q737" i="2" s="1"/>
  <c r="W737" i="2" s="1"/>
  <c r="I737" i="2"/>
  <c r="O737" i="2" s="1"/>
  <c r="U737" i="2" s="1"/>
  <c r="R80" i="2" l="1"/>
  <c r="R13" i="2" s="1"/>
  <c r="R909" i="2" s="1"/>
  <c r="H188" i="4"/>
  <c r="N188" i="4" s="1"/>
  <c r="T188" i="4" s="1"/>
  <c r="N189" i="4"/>
  <c r="T189" i="4" s="1"/>
  <c r="I188" i="4"/>
  <c r="O188" i="4" s="1"/>
  <c r="U188" i="4" s="1"/>
  <c r="O189" i="4"/>
  <c r="U189" i="4" s="1"/>
  <c r="G188" i="4"/>
  <c r="M188" i="4" s="1"/>
  <c r="S188" i="4" s="1"/>
  <c r="M189" i="4"/>
  <c r="S189" i="4" s="1"/>
  <c r="O480" i="2"/>
  <c r="U480" i="2" s="1"/>
  <c r="G498" i="4"/>
  <c r="M498" i="4" s="1"/>
  <c r="S498" i="4" s="1"/>
  <c r="I869" i="2"/>
  <c r="O869" i="2" s="1"/>
  <c r="U869" i="2" s="1"/>
  <c r="K562" i="2"/>
  <c r="Q562" i="2" s="1"/>
  <c r="W562" i="2" s="1"/>
  <c r="Q533" i="2" l="1"/>
  <c r="W533" i="2" s="1"/>
  <c r="G616" i="4" l="1"/>
  <c r="M616" i="4" s="1"/>
  <c r="S616" i="4" s="1"/>
  <c r="O533" i="2"/>
  <c r="U533" i="2" s="1"/>
  <c r="J403" i="2"/>
  <c r="K403" i="2"/>
  <c r="I403" i="2"/>
  <c r="I402" i="2" l="1"/>
  <c r="O403" i="2"/>
  <c r="U403" i="2" s="1"/>
  <c r="K402" i="2"/>
  <c r="Q403" i="2"/>
  <c r="W403" i="2" s="1"/>
  <c r="J402" i="2"/>
  <c r="P403" i="2"/>
  <c r="V403" i="2" s="1"/>
  <c r="I595" i="4"/>
  <c r="H595" i="4"/>
  <c r="G595" i="4"/>
  <c r="I626" i="4"/>
  <c r="H626" i="4"/>
  <c r="G626" i="4"/>
  <c r="G464" i="4"/>
  <c r="I463" i="4"/>
  <c r="H463" i="4"/>
  <c r="G461" i="4"/>
  <c r="I460" i="4"/>
  <c r="H460" i="4"/>
  <c r="I258" i="4"/>
  <c r="H258" i="4"/>
  <c r="G258" i="4"/>
  <c r="I175" i="4"/>
  <c r="H175" i="4"/>
  <c r="G175" i="4"/>
  <c r="I198" i="4"/>
  <c r="O198" i="4" s="1"/>
  <c r="U198" i="4" s="1"/>
  <c r="H198" i="4"/>
  <c r="N198" i="4" s="1"/>
  <c r="T198" i="4" s="1"/>
  <c r="G198" i="4"/>
  <c r="M198" i="4" s="1"/>
  <c r="S198" i="4" s="1"/>
  <c r="I196" i="4"/>
  <c r="O196" i="4" s="1"/>
  <c r="U196" i="4" s="1"/>
  <c r="H196" i="4"/>
  <c r="N196" i="4" s="1"/>
  <c r="T196" i="4" s="1"/>
  <c r="G196" i="4"/>
  <c r="M196" i="4" s="1"/>
  <c r="S196" i="4" s="1"/>
  <c r="G195" i="4"/>
  <c r="I194" i="4"/>
  <c r="O194" i="4" s="1"/>
  <c r="U194" i="4" s="1"/>
  <c r="H194" i="4"/>
  <c r="N194" i="4" s="1"/>
  <c r="T194" i="4" s="1"/>
  <c r="I222" i="4"/>
  <c r="O222" i="4" s="1"/>
  <c r="U222" i="4" s="1"/>
  <c r="H222" i="4"/>
  <c r="N222" i="4" s="1"/>
  <c r="T222" i="4" s="1"/>
  <c r="G222" i="4"/>
  <c r="M222" i="4" s="1"/>
  <c r="S222" i="4" s="1"/>
  <c r="I220" i="4"/>
  <c r="O220" i="4" s="1"/>
  <c r="U220" i="4" s="1"/>
  <c r="H220" i="4"/>
  <c r="N220" i="4" s="1"/>
  <c r="T220" i="4" s="1"/>
  <c r="G220" i="4"/>
  <c r="M220" i="4" s="1"/>
  <c r="S220" i="4" s="1"/>
  <c r="I271" i="4"/>
  <c r="H271" i="4"/>
  <c r="G271" i="4"/>
  <c r="H211" i="4"/>
  <c r="I211" i="4"/>
  <c r="G211" i="4"/>
  <c r="I550" i="4"/>
  <c r="O550" i="4" s="1"/>
  <c r="U550" i="4" s="1"/>
  <c r="H550" i="4"/>
  <c r="N550" i="4" s="1"/>
  <c r="T550" i="4" s="1"/>
  <c r="G550" i="4"/>
  <c r="M550" i="4" s="1"/>
  <c r="S550" i="4" s="1"/>
  <c r="G549" i="4"/>
  <c r="M549" i="4" s="1"/>
  <c r="S549" i="4" s="1"/>
  <c r="I535" i="4"/>
  <c r="H535" i="4"/>
  <c r="G535" i="4"/>
  <c r="I482" i="4"/>
  <c r="O482" i="4" s="1"/>
  <c r="U482" i="4" s="1"/>
  <c r="H482" i="4"/>
  <c r="N482" i="4" s="1"/>
  <c r="T482" i="4" s="1"/>
  <c r="G482" i="4"/>
  <c r="M482" i="4" s="1"/>
  <c r="S482" i="4" s="1"/>
  <c r="I489" i="4"/>
  <c r="O489" i="4" s="1"/>
  <c r="U489" i="4" s="1"/>
  <c r="H489" i="4"/>
  <c r="N489" i="4" s="1"/>
  <c r="T489" i="4" s="1"/>
  <c r="G489" i="4"/>
  <c r="M489" i="4" s="1"/>
  <c r="S489" i="4" s="1"/>
  <c r="I487" i="4"/>
  <c r="O487" i="4" s="1"/>
  <c r="U487" i="4" s="1"/>
  <c r="H487" i="4"/>
  <c r="N487" i="4" s="1"/>
  <c r="T487" i="4" s="1"/>
  <c r="G487" i="4"/>
  <c r="M487" i="4" s="1"/>
  <c r="S487" i="4" s="1"/>
  <c r="I477" i="4"/>
  <c r="O477" i="4" s="1"/>
  <c r="U477" i="4" s="1"/>
  <c r="H477" i="4"/>
  <c r="N477" i="4" s="1"/>
  <c r="T477" i="4" s="1"/>
  <c r="G477" i="4"/>
  <c r="M477" i="4" s="1"/>
  <c r="S477" i="4" s="1"/>
  <c r="I440" i="4"/>
  <c r="O440" i="4" s="1"/>
  <c r="U440" i="4" s="1"/>
  <c r="H440" i="4"/>
  <c r="N440" i="4" s="1"/>
  <c r="T440" i="4" s="1"/>
  <c r="G440" i="4"/>
  <c r="M440" i="4" s="1"/>
  <c r="S440" i="4" s="1"/>
  <c r="I438" i="4"/>
  <c r="O438" i="4" s="1"/>
  <c r="U438" i="4" s="1"/>
  <c r="H438" i="4"/>
  <c r="N438" i="4" s="1"/>
  <c r="T438" i="4" s="1"/>
  <c r="G438" i="4"/>
  <c r="M438" i="4" s="1"/>
  <c r="S438" i="4" s="1"/>
  <c r="I435" i="4"/>
  <c r="O435" i="4" s="1"/>
  <c r="U435" i="4" s="1"/>
  <c r="H435" i="4"/>
  <c r="N435" i="4" s="1"/>
  <c r="T435" i="4" s="1"/>
  <c r="G435" i="4"/>
  <c r="M435" i="4" s="1"/>
  <c r="S435" i="4" s="1"/>
  <c r="I432" i="4"/>
  <c r="O432" i="4" s="1"/>
  <c r="U432" i="4" s="1"/>
  <c r="H432" i="4"/>
  <c r="N432" i="4" s="1"/>
  <c r="T432" i="4" s="1"/>
  <c r="G432" i="4"/>
  <c r="M432" i="4" s="1"/>
  <c r="S432" i="4" s="1"/>
  <c r="I430" i="4"/>
  <c r="O430" i="4" s="1"/>
  <c r="U430" i="4" s="1"/>
  <c r="H430" i="4"/>
  <c r="N430" i="4" s="1"/>
  <c r="T430" i="4" s="1"/>
  <c r="G430" i="4"/>
  <c r="M430" i="4" s="1"/>
  <c r="S430" i="4" s="1"/>
  <c r="I428" i="4"/>
  <c r="O428" i="4" s="1"/>
  <c r="U428" i="4" s="1"/>
  <c r="H428" i="4"/>
  <c r="N428" i="4" s="1"/>
  <c r="T428" i="4" s="1"/>
  <c r="G428" i="4"/>
  <c r="M428" i="4" s="1"/>
  <c r="S428" i="4" s="1"/>
  <c r="I425" i="4"/>
  <c r="O425" i="4" s="1"/>
  <c r="U425" i="4" s="1"/>
  <c r="H425" i="4"/>
  <c r="N425" i="4" s="1"/>
  <c r="T425" i="4" s="1"/>
  <c r="G425" i="4"/>
  <c r="M425" i="4" s="1"/>
  <c r="S425" i="4" s="1"/>
  <c r="I423" i="4"/>
  <c r="O423" i="4" s="1"/>
  <c r="U423" i="4" s="1"/>
  <c r="H423" i="4"/>
  <c r="N423" i="4" s="1"/>
  <c r="T423" i="4" s="1"/>
  <c r="G423" i="4"/>
  <c r="M423" i="4" s="1"/>
  <c r="S423" i="4" s="1"/>
  <c r="I416" i="4"/>
  <c r="H416" i="4"/>
  <c r="G416" i="4"/>
  <c r="I413" i="4"/>
  <c r="H413" i="4"/>
  <c r="G413" i="4"/>
  <c r="I419" i="4"/>
  <c r="H419" i="4"/>
  <c r="G419" i="4"/>
  <c r="I410" i="4"/>
  <c r="H410" i="4"/>
  <c r="G410" i="4"/>
  <c r="I393" i="4"/>
  <c r="H393" i="4"/>
  <c r="G393" i="4"/>
  <c r="I381" i="4"/>
  <c r="O381" i="4" s="1"/>
  <c r="U381" i="4" s="1"/>
  <c r="H381" i="4"/>
  <c r="N381" i="4" s="1"/>
  <c r="T381" i="4" s="1"/>
  <c r="G381" i="4"/>
  <c r="M381" i="4" s="1"/>
  <c r="S381" i="4" s="1"/>
  <c r="I379" i="4"/>
  <c r="O379" i="4" s="1"/>
  <c r="U379" i="4" s="1"/>
  <c r="H379" i="4"/>
  <c r="N379" i="4" s="1"/>
  <c r="T379" i="4" s="1"/>
  <c r="G379" i="4"/>
  <c r="M379" i="4" s="1"/>
  <c r="S379" i="4" s="1"/>
  <c r="I370" i="4"/>
  <c r="H370" i="4"/>
  <c r="G370" i="4"/>
  <c r="I400" i="4"/>
  <c r="H400" i="4"/>
  <c r="G400" i="4"/>
  <c r="I396" i="4"/>
  <c r="H396" i="4"/>
  <c r="G396" i="4"/>
  <c r="I403" i="4"/>
  <c r="H403" i="4"/>
  <c r="G403" i="4"/>
  <c r="I373" i="4"/>
  <c r="H373" i="4"/>
  <c r="G373" i="4"/>
  <c r="I296" i="4"/>
  <c r="O296" i="4" s="1"/>
  <c r="U296" i="4" s="1"/>
  <c r="H296" i="4"/>
  <c r="N296" i="4" s="1"/>
  <c r="T296" i="4" s="1"/>
  <c r="G296" i="4"/>
  <c r="M296" i="4" s="1"/>
  <c r="S296" i="4" s="1"/>
  <c r="I295" i="4"/>
  <c r="H295" i="4"/>
  <c r="G295" i="4"/>
  <c r="I307" i="4"/>
  <c r="H307" i="4"/>
  <c r="G307" i="4"/>
  <c r="I304" i="4"/>
  <c r="H304" i="4"/>
  <c r="G304" i="4"/>
  <c r="I291" i="4"/>
  <c r="H291" i="4"/>
  <c r="G291" i="4"/>
  <c r="I61" i="4"/>
  <c r="O61" i="4" s="1"/>
  <c r="U61" i="4" s="1"/>
  <c r="H61" i="4"/>
  <c r="N61" i="4" s="1"/>
  <c r="T61" i="4" s="1"/>
  <c r="G61" i="4"/>
  <c r="M61" i="4" s="1"/>
  <c r="S61" i="4" s="1"/>
  <c r="I57" i="4"/>
  <c r="O57" i="4" s="1"/>
  <c r="U57" i="4" s="1"/>
  <c r="H57" i="4"/>
  <c r="N57" i="4" s="1"/>
  <c r="T57" i="4" s="1"/>
  <c r="G57" i="4"/>
  <c r="M57" i="4" s="1"/>
  <c r="S57" i="4" s="1"/>
  <c r="J180" i="2"/>
  <c r="K180" i="2"/>
  <c r="I180" i="2"/>
  <c r="K183" i="2"/>
  <c r="J183" i="2"/>
  <c r="I183" i="2"/>
  <c r="G27" i="4"/>
  <c r="M27" i="4" s="1"/>
  <c r="S27" i="4" s="1"/>
  <c r="G26" i="4"/>
  <c r="I25" i="4"/>
  <c r="O25" i="4" s="1"/>
  <c r="U25" i="4" s="1"/>
  <c r="H25" i="4"/>
  <c r="N25" i="4" s="1"/>
  <c r="T25" i="4" s="1"/>
  <c r="I54" i="4"/>
  <c r="O54" i="4" s="1"/>
  <c r="U54" i="4" s="1"/>
  <c r="H54" i="4"/>
  <c r="N54" i="4" s="1"/>
  <c r="T54" i="4" s="1"/>
  <c r="G54" i="4"/>
  <c r="M54" i="4" s="1"/>
  <c r="S54" i="4" s="1"/>
  <c r="I52" i="4"/>
  <c r="O52" i="4" s="1"/>
  <c r="U52" i="4" s="1"/>
  <c r="H52" i="4"/>
  <c r="N52" i="4" s="1"/>
  <c r="T52" i="4" s="1"/>
  <c r="G52" i="4"/>
  <c r="M52" i="4" s="1"/>
  <c r="S52" i="4" s="1"/>
  <c r="I50" i="4"/>
  <c r="O50" i="4" s="1"/>
  <c r="U50" i="4" s="1"/>
  <c r="H50" i="4"/>
  <c r="N50" i="4" s="1"/>
  <c r="T50" i="4" s="1"/>
  <c r="G50" i="4"/>
  <c r="M50" i="4" s="1"/>
  <c r="S50" i="4" s="1"/>
  <c r="I27" i="4"/>
  <c r="O27" i="4" s="1"/>
  <c r="U27" i="4" s="1"/>
  <c r="H27" i="4"/>
  <c r="N27" i="4" s="1"/>
  <c r="T27" i="4" s="1"/>
  <c r="J547" i="2"/>
  <c r="K547" i="2"/>
  <c r="I547" i="2"/>
  <c r="G415" i="4" l="1"/>
  <c r="M415" i="4" s="1"/>
  <c r="S415" i="4" s="1"/>
  <c r="M416" i="4"/>
  <c r="S416" i="4" s="1"/>
  <c r="G194" i="4"/>
  <c r="M194" i="4" s="1"/>
  <c r="S194" i="4" s="1"/>
  <c r="M195" i="4"/>
  <c r="S195" i="4" s="1"/>
  <c r="H625" i="4"/>
  <c r="N626" i="4"/>
  <c r="T626" i="4" s="1"/>
  <c r="G395" i="4"/>
  <c r="M395" i="4" s="1"/>
  <c r="S395" i="4" s="1"/>
  <c r="M396" i="4"/>
  <c r="S396" i="4" s="1"/>
  <c r="G270" i="4"/>
  <c r="M271" i="4"/>
  <c r="S271" i="4" s="1"/>
  <c r="G25" i="4"/>
  <c r="M25" i="4" s="1"/>
  <c r="S25" i="4" s="1"/>
  <c r="M26" i="4"/>
  <c r="S26" i="4" s="1"/>
  <c r="G303" i="4"/>
  <c r="M303" i="4" s="1"/>
  <c r="S303" i="4" s="1"/>
  <c r="M304" i="4"/>
  <c r="S304" i="4" s="1"/>
  <c r="I294" i="4"/>
  <c r="O294" i="4" s="1"/>
  <c r="U294" i="4" s="1"/>
  <c r="O295" i="4"/>
  <c r="U295" i="4" s="1"/>
  <c r="G369" i="4"/>
  <c r="M369" i="4" s="1"/>
  <c r="S369" i="4" s="1"/>
  <c r="M370" i="4"/>
  <c r="S370" i="4" s="1"/>
  <c r="G409" i="4"/>
  <c r="M409" i="4" s="1"/>
  <c r="S409" i="4" s="1"/>
  <c r="M410" i="4"/>
  <c r="S410" i="4" s="1"/>
  <c r="G534" i="4"/>
  <c r="M534" i="4" s="1"/>
  <c r="S534" i="4" s="1"/>
  <c r="M535" i="4"/>
  <c r="S535" i="4" s="1"/>
  <c r="G174" i="4"/>
  <c r="M174" i="4" s="1"/>
  <c r="S174" i="4" s="1"/>
  <c r="M175" i="4"/>
  <c r="S175" i="4" s="1"/>
  <c r="G460" i="4"/>
  <c r="M461" i="4"/>
  <c r="S461" i="4" s="1"/>
  <c r="G625" i="4"/>
  <c r="M626" i="4"/>
  <c r="S626" i="4" s="1"/>
  <c r="H594" i="4"/>
  <c r="N595" i="4"/>
  <c r="T595" i="4" s="1"/>
  <c r="G399" i="4"/>
  <c r="M399" i="4" s="1"/>
  <c r="S399" i="4" s="1"/>
  <c r="M400" i="4"/>
  <c r="S400" i="4" s="1"/>
  <c r="G392" i="4"/>
  <c r="M392" i="4" s="1"/>
  <c r="S392" i="4" s="1"/>
  <c r="M393" i="4"/>
  <c r="S393" i="4" s="1"/>
  <c r="I594" i="4"/>
  <c r="O595" i="4"/>
  <c r="U595" i="4" s="1"/>
  <c r="G294" i="4"/>
  <c r="M294" i="4" s="1"/>
  <c r="S294" i="4" s="1"/>
  <c r="M295" i="4"/>
  <c r="S295" i="4" s="1"/>
  <c r="G412" i="4"/>
  <c r="M412" i="4" s="1"/>
  <c r="S412" i="4" s="1"/>
  <c r="M413" i="4"/>
  <c r="S413" i="4" s="1"/>
  <c r="I625" i="4"/>
  <c r="O626" i="4"/>
  <c r="U626" i="4" s="1"/>
  <c r="G306" i="4"/>
  <c r="M306" i="4" s="1"/>
  <c r="S306" i="4" s="1"/>
  <c r="M307" i="4"/>
  <c r="S307" i="4" s="1"/>
  <c r="H294" i="4"/>
  <c r="N294" i="4" s="1"/>
  <c r="T294" i="4" s="1"/>
  <c r="N295" i="4"/>
  <c r="T295" i="4" s="1"/>
  <c r="G418" i="4"/>
  <c r="M418" i="4" s="1"/>
  <c r="S418" i="4" s="1"/>
  <c r="M419" i="4"/>
  <c r="S419" i="4" s="1"/>
  <c r="G210" i="4"/>
  <c r="M210" i="4" s="1"/>
  <c r="S210" i="4" s="1"/>
  <c r="M211" i="4"/>
  <c r="S211" i="4" s="1"/>
  <c r="G257" i="4"/>
  <c r="M257" i="4" s="1"/>
  <c r="S257" i="4" s="1"/>
  <c r="M258" i="4"/>
  <c r="S258" i="4" s="1"/>
  <c r="G463" i="4"/>
  <c r="M464" i="4"/>
  <c r="S464" i="4" s="1"/>
  <c r="G594" i="4"/>
  <c r="M595" i="4"/>
  <c r="S595" i="4" s="1"/>
  <c r="I372" i="4"/>
  <c r="O372" i="4" s="1"/>
  <c r="U372" i="4" s="1"/>
  <c r="O373" i="4"/>
  <c r="U373" i="4" s="1"/>
  <c r="H399" i="4"/>
  <c r="N399" i="4" s="1"/>
  <c r="T399" i="4" s="1"/>
  <c r="N400" i="4"/>
  <c r="T400" i="4" s="1"/>
  <c r="H392" i="4"/>
  <c r="N392" i="4" s="1"/>
  <c r="T392" i="4" s="1"/>
  <c r="N393" i="4"/>
  <c r="T393" i="4" s="1"/>
  <c r="H415" i="4"/>
  <c r="N415" i="4" s="1"/>
  <c r="T415" i="4" s="1"/>
  <c r="N416" i="4"/>
  <c r="T416" i="4" s="1"/>
  <c r="I534" i="4"/>
  <c r="O534" i="4" s="1"/>
  <c r="U534" i="4" s="1"/>
  <c r="O535" i="4"/>
  <c r="U535" i="4" s="1"/>
  <c r="H459" i="4"/>
  <c r="N459" i="4" s="1"/>
  <c r="T459" i="4" s="1"/>
  <c r="N460" i="4"/>
  <c r="T460" i="4" s="1"/>
  <c r="I462" i="4"/>
  <c r="O462" i="4" s="1"/>
  <c r="U462" i="4" s="1"/>
  <c r="O463" i="4"/>
  <c r="U463" i="4" s="1"/>
  <c r="G372" i="4"/>
  <c r="M372" i="4" s="1"/>
  <c r="S372" i="4" s="1"/>
  <c r="M373" i="4"/>
  <c r="S373" i="4" s="1"/>
  <c r="H402" i="4"/>
  <c r="N402" i="4" s="1"/>
  <c r="T402" i="4" s="1"/>
  <c r="N403" i="4"/>
  <c r="T403" i="4" s="1"/>
  <c r="I395" i="4"/>
  <c r="O395" i="4" s="1"/>
  <c r="U395" i="4" s="1"/>
  <c r="O396" i="4"/>
  <c r="U396" i="4" s="1"/>
  <c r="H418" i="4"/>
  <c r="N418" i="4" s="1"/>
  <c r="T418" i="4" s="1"/>
  <c r="N419" i="4"/>
  <c r="T419" i="4" s="1"/>
  <c r="I412" i="4"/>
  <c r="O412" i="4" s="1"/>
  <c r="U412" i="4" s="1"/>
  <c r="O413" i="4"/>
  <c r="U413" i="4" s="1"/>
  <c r="H372" i="4"/>
  <c r="N372" i="4" s="1"/>
  <c r="T372" i="4" s="1"/>
  <c r="N373" i="4"/>
  <c r="T373" i="4" s="1"/>
  <c r="I402" i="4"/>
  <c r="O402" i="4" s="1"/>
  <c r="U402" i="4" s="1"/>
  <c r="O403" i="4"/>
  <c r="U403" i="4" s="1"/>
  <c r="H369" i="4"/>
  <c r="N369" i="4" s="1"/>
  <c r="T369" i="4" s="1"/>
  <c r="N370" i="4"/>
  <c r="T370" i="4" s="1"/>
  <c r="H409" i="4"/>
  <c r="N409" i="4" s="1"/>
  <c r="T409" i="4" s="1"/>
  <c r="N410" i="4"/>
  <c r="T410" i="4" s="1"/>
  <c r="I418" i="4"/>
  <c r="O418" i="4" s="1"/>
  <c r="U418" i="4" s="1"/>
  <c r="O419" i="4"/>
  <c r="U419" i="4" s="1"/>
  <c r="H534" i="4"/>
  <c r="N534" i="4" s="1"/>
  <c r="T534" i="4" s="1"/>
  <c r="N535" i="4"/>
  <c r="T535" i="4" s="1"/>
  <c r="H462" i="4"/>
  <c r="N462" i="4" s="1"/>
  <c r="T462" i="4" s="1"/>
  <c r="N463" i="4"/>
  <c r="T463" i="4" s="1"/>
  <c r="I369" i="4"/>
  <c r="O369" i="4" s="1"/>
  <c r="U369" i="4" s="1"/>
  <c r="O370" i="4"/>
  <c r="U370" i="4" s="1"/>
  <c r="I409" i="4"/>
  <c r="O409" i="4" s="1"/>
  <c r="U409" i="4" s="1"/>
  <c r="O410" i="4"/>
  <c r="U410" i="4" s="1"/>
  <c r="G402" i="4"/>
  <c r="M402" i="4" s="1"/>
  <c r="S402" i="4" s="1"/>
  <c r="M403" i="4"/>
  <c r="S403" i="4" s="1"/>
  <c r="H395" i="4"/>
  <c r="N395" i="4" s="1"/>
  <c r="T395" i="4" s="1"/>
  <c r="N396" i="4"/>
  <c r="T396" i="4" s="1"/>
  <c r="I399" i="4"/>
  <c r="O399" i="4" s="1"/>
  <c r="U399" i="4" s="1"/>
  <c r="O400" i="4"/>
  <c r="U400" i="4" s="1"/>
  <c r="I392" i="4"/>
  <c r="O392" i="4" s="1"/>
  <c r="U392" i="4" s="1"/>
  <c r="O393" i="4"/>
  <c r="U393" i="4" s="1"/>
  <c r="H412" i="4"/>
  <c r="N412" i="4" s="1"/>
  <c r="T412" i="4" s="1"/>
  <c r="N413" i="4"/>
  <c r="T413" i="4" s="1"/>
  <c r="I415" i="4"/>
  <c r="O415" i="4" s="1"/>
  <c r="U415" i="4" s="1"/>
  <c r="O416" i="4"/>
  <c r="U416" i="4" s="1"/>
  <c r="I459" i="4"/>
  <c r="O459" i="4" s="1"/>
  <c r="U459" i="4" s="1"/>
  <c r="O460" i="4"/>
  <c r="U460" i="4" s="1"/>
  <c r="G290" i="4"/>
  <c r="M290" i="4" s="1"/>
  <c r="S290" i="4" s="1"/>
  <c r="M291" i="4"/>
  <c r="S291" i="4" s="1"/>
  <c r="I306" i="4"/>
  <c r="O306" i="4" s="1"/>
  <c r="U306" i="4" s="1"/>
  <c r="O307" i="4"/>
  <c r="U307" i="4" s="1"/>
  <c r="H290" i="4"/>
  <c r="N290" i="4" s="1"/>
  <c r="T290" i="4" s="1"/>
  <c r="N291" i="4"/>
  <c r="T291" i="4" s="1"/>
  <c r="H306" i="4"/>
  <c r="N306" i="4" s="1"/>
  <c r="T306" i="4" s="1"/>
  <c r="N307" i="4"/>
  <c r="T307" i="4" s="1"/>
  <c r="I270" i="4"/>
  <c r="O271" i="4"/>
  <c r="U271" i="4" s="1"/>
  <c r="H257" i="4"/>
  <c r="N257" i="4" s="1"/>
  <c r="T257" i="4" s="1"/>
  <c r="N258" i="4"/>
  <c r="T258" i="4" s="1"/>
  <c r="H303" i="4"/>
  <c r="N303" i="4" s="1"/>
  <c r="T303" i="4" s="1"/>
  <c r="N304" i="4"/>
  <c r="T304" i="4" s="1"/>
  <c r="I257" i="4"/>
  <c r="O257" i="4" s="1"/>
  <c r="U257" i="4" s="1"/>
  <c r="O258" i="4"/>
  <c r="U258" i="4" s="1"/>
  <c r="I303" i="4"/>
  <c r="O303" i="4" s="1"/>
  <c r="U303" i="4" s="1"/>
  <c r="O304" i="4"/>
  <c r="U304" i="4" s="1"/>
  <c r="I290" i="4"/>
  <c r="O290" i="4" s="1"/>
  <c r="U290" i="4" s="1"/>
  <c r="O291" i="4"/>
  <c r="U291" i="4" s="1"/>
  <c r="H270" i="4"/>
  <c r="N271" i="4"/>
  <c r="T271" i="4" s="1"/>
  <c r="I210" i="4"/>
  <c r="O210" i="4" s="1"/>
  <c r="U210" i="4" s="1"/>
  <c r="O211" i="4"/>
  <c r="U211" i="4" s="1"/>
  <c r="H210" i="4"/>
  <c r="N210" i="4" s="1"/>
  <c r="T210" i="4" s="1"/>
  <c r="N211" i="4"/>
  <c r="T211" i="4" s="1"/>
  <c r="I174" i="4"/>
  <c r="O174" i="4" s="1"/>
  <c r="U174" i="4" s="1"/>
  <c r="O175" i="4"/>
  <c r="U175" i="4" s="1"/>
  <c r="H174" i="4"/>
  <c r="N174" i="4" s="1"/>
  <c r="T174" i="4" s="1"/>
  <c r="N175" i="4"/>
  <c r="T175" i="4" s="1"/>
  <c r="I546" i="2"/>
  <c r="O547" i="2"/>
  <c r="U547" i="2" s="1"/>
  <c r="K182" i="2"/>
  <c r="Q182" i="2" s="1"/>
  <c r="W182" i="2" s="1"/>
  <c r="Q183" i="2"/>
  <c r="W183" i="2" s="1"/>
  <c r="J401" i="2"/>
  <c r="P401" i="2" s="1"/>
  <c r="V401" i="2" s="1"/>
  <c r="P402" i="2"/>
  <c r="V402" i="2" s="1"/>
  <c r="I401" i="2"/>
  <c r="O401" i="2" s="1"/>
  <c r="U401" i="2" s="1"/>
  <c r="O402" i="2"/>
  <c r="U402" i="2" s="1"/>
  <c r="K546" i="2"/>
  <c r="Q547" i="2"/>
  <c r="W547" i="2" s="1"/>
  <c r="I179" i="2"/>
  <c r="O179" i="2" s="1"/>
  <c r="U179" i="2" s="1"/>
  <c r="O180" i="2"/>
  <c r="U180" i="2" s="1"/>
  <c r="J546" i="2"/>
  <c r="P547" i="2"/>
  <c r="V547" i="2" s="1"/>
  <c r="I182" i="2"/>
  <c r="O182" i="2" s="1"/>
  <c r="U182" i="2" s="1"/>
  <c r="O183" i="2"/>
  <c r="U183" i="2" s="1"/>
  <c r="K179" i="2"/>
  <c r="Q179" i="2" s="1"/>
  <c r="W179" i="2" s="1"/>
  <c r="Q180" i="2"/>
  <c r="W180" i="2" s="1"/>
  <c r="K401" i="2"/>
  <c r="Q401" i="2" s="1"/>
  <c r="W401" i="2" s="1"/>
  <c r="Q402" i="2"/>
  <c r="W402" i="2" s="1"/>
  <c r="J182" i="2"/>
  <c r="P182" i="2" s="1"/>
  <c r="V182" i="2" s="1"/>
  <c r="P183" i="2"/>
  <c r="V183" i="2" s="1"/>
  <c r="J179" i="2"/>
  <c r="P179" i="2" s="1"/>
  <c r="V179" i="2" s="1"/>
  <c r="P180" i="2"/>
  <c r="V180" i="2" s="1"/>
  <c r="H24" i="4"/>
  <c r="N24" i="4" s="1"/>
  <c r="T24" i="4" s="1"/>
  <c r="I24" i="4"/>
  <c r="O24" i="4" s="1"/>
  <c r="U24" i="4" s="1"/>
  <c r="I49" i="4"/>
  <c r="O49" i="4" s="1"/>
  <c r="U49" i="4" s="1"/>
  <c r="G49" i="4"/>
  <c r="M49" i="4" s="1"/>
  <c r="S49" i="4" s="1"/>
  <c r="H49" i="4"/>
  <c r="N49" i="4" s="1"/>
  <c r="T49" i="4" s="1"/>
  <c r="K495" i="2"/>
  <c r="J495" i="2"/>
  <c r="I495" i="2"/>
  <c r="K455" i="2"/>
  <c r="Q455" i="2" s="1"/>
  <c r="W455" i="2" s="1"/>
  <c r="J455" i="2"/>
  <c r="P455" i="2" s="1"/>
  <c r="V455" i="2" s="1"/>
  <c r="I455" i="2"/>
  <c r="O455" i="2" s="1"/>
  <c r="U455" i="2" s="1"/>
  <c r="I411" i="2"/>
  <c r="K410" i="2"/>
  <c r="J410" i="2"/>
  <c r="I408" i="2"/>
  <c r="K407" i="2"/>
  <c r="J407" i="2"/>
  <c r="H293" i="4" l="1"/>
  <c r="N293" i="4" s="1"/>
  <c r="T293" i="4" s="1"/>
  <c r="G293" i="4"/>
  <c r="M293" i="4" s="1"/>
  <c r="S293" i="4" s="1"/>
  <c r="G408" i="4"/>
  <c r="M408" i="4" s="1"/>
  <c r="S408" i="4" s="1"/>
  <c r="I293" i="4"/>
  <c r="O293" i="4" s="1"/>
  <c r="U293" i="4" s="1"/>
  <c r="I408" i="4"/>
  <c r="O408" i="4" s="1"/>
  <c r="U408" i="4" s="1"/>
  <c r="G593" i="4"/>
  <c r="M593" i="4" s="1"/>
  <c r="S593" i="4" s="1"/>
  <c r="M594" i="4"/>
  <c r="S594" i="4" s="1"/>
  <c r="I593" i="4"/>
  <c r="O593" i="4" s="1"/>
  <c r="U593" i="4" s="1"/>
  <c r="O594" i="4"/>
  <c r="U594" i="4" s="1"/>
  <c r="G624" i="4"/>
  <c r="M624" i="4" s="1"/>
  <c r="S624" i="4" s="1"/>
  <c r="M625" i="4"/>
  <c r="S625" i="4" s="1"/>
  <c r="G24" i="4"/>
  <c r="M24" i="4" s="1"/>
  <c r="S24" i="4" s="1"/>
  <c r="G462" i="4"/>
  <c r="M462" i="4" s="1"/>
  <c r="S462" i="4" s="1"/>
  <c r="M463" i="4"/>
  <c r="S463" i="4" s="1"/>
  <c r="I624" i="4"/>
  <c r="O624" i="4" s="1"/>
  <c r="U624" i="4" s="1"/>
  <c r="O625" i="4"/>
  <c r="U625" i="4" s="1"/>
  <c r="H593" i="4"/>
  <c r="N593" i="4" s="1"/>
  <c r="T593" i="4" s="1"/>
  <c r="N594" i="4"/>
  <c r="T594" i="4" s="1"/>
  <c r="G459" i="4"/>
  <c r="M459" i="4" s="1"/>
  <c r="S459" i="4" s="1"/>
  <c r="M460" i="4"/>
  <c r="S460" i="4" s="1"/>
  <c r="G269" i="4"/>
  <c r="M269" i="4" s="1"/>
  <c r="S269" i="4" s="1"/>
  <c r="M270" i="4"/>
  <c r="S270" i="4" s="1"/>
  <c r="H624" i="4"/>
  <c r="N624" i="4" s="1"/>
  <c r="T624" i="4" s="1"/>
  <c r="N625" i="4"/>
  <c r="T625" i="4" s="1"/>
  <c r="H408" i="4"/>
  <c r="N408" i="4" s="1"/>
  <c r="T408" i="4" s="1"/>
  <c r="I410" i="2"/>
  <c r="I409" i="2" s="1"/>
  <c r="O409" i="2" s="1"/>
  <c r="U409" i="2" s="1"/>
  <c r="O411" i="2"/>
  <c r="U411" i="2" s="1"/>
  <c r="I494" i="2"/>
  <c r="O494" i="2" s="1"/>
  <c r="U494" i="2" s="1"/>
  <c r="O495" i="2"/>
  <c r="U495" i="2" s="1"/>
  <c r="I407" i="2"/>
  <c r="I406" i="2" s="1"/>
  <c r="O406" i="2" s="1"/>
  <c r="U406" i="2" s="1"/>
  <c r="O408" i="2"/>
  <c r="U408" i="2" s="1"/>
  <c r="J494" i="2"/>
  <c r="J493" i="2" s="1"/>
  <c r="P493" i="2" s="1"/>
  <c r="V493" i="2" s="1"/>
  <c r="P495" i="2"/>
  <c r="V495" i="2" s="1"/>
  <c r="K494" i="2"/>
  <c r="K493" i="2" s="1"/>
  <c r="Q493" i="2" s="1"/>
  <c r="W493" i="2" s="1"/>
  <c r="Q495" i="2"/>
  <c r="W495" i="2" s="1"/>
  <c r="H269" i="4"/>
  <c r="N269" i="4" s="1"/>
  <c r="T269" i="4" s="1"/>
  <c r="N270" i="4"/>
  <c r="T270" i="4" s="1"/>
  <c r="I269" i="4"/>
  <c r="O269" i="4" s="1"/>
  <c r="U269" i="4" s="1"/>
  <c r="O270" i="4"/>
  <c r="U270" i="4" s="1"/>
  <c r="I178" i="2"/>
  <c r="I177" i="2" s="1"/>
  <c r="J545" i="2"/>
  <c r="P546" i="2"/>
  <c r="V546" i="2" s="1"/>
  <c r="K545" i="2"/>
  <c r="Q546" i="2"/>
  <c r="W546" i="2" s="1"/>
  <c r="I545" i="2"/>
  <c r="O546" i="2"/>
  <c r="U546" i="2" s="1"/>
  <c r="J409" i="2"/>
  <c r="P409" i="2" s="1"/>
  <c r="V409" i="2" s="1"/>
  <c r="P410" i="2"/>
  <c r="V410" i="2" s="1"/>
  <c r="J178" i="2"/>
  <c r="J406" i="2"/>
  <c r="P406" i="2" s="1"/>
  <c r="V406" i="2" s="1"/>
  <c r="P407" i="2"/>
  <c r="V407" i="2" s="1"/>
  <c r="K409" i="2"/>
  <c r="Q409" i="2" s="1"/>
  <c r="W409" i="2" s="1"/>
  <c r="Q410" i="2"/>
  <c r="W410" i="2" s="1"/>
  <c r="K406" i="2"/>
  <c r="Q406" i="2" s="1"/>
  <c r="W406" i="2" s="1"/>
  <c r="Q407" i="2"/>
  <c r="W407" i="2" s="1"/>
  <c r="K178" i="2"/>
  <c r="J769" i="2"/>
  <c r="P769" i="2" s="1"/>
  <c r="V769" i="2" s="1"/>
  <c r="K769" i="2"/>
  <c r="Q769" i="2" s="1"/>
  <c r="W769" i="2" s="1"/>
  <c r="I769" i="2"/>
  <c r="O769" i="2" s="1"/>
  <c r="U769" i="2" s="1"/>
  <c r="J771" i="2"/>
  <c r="P771" i="2" s="1"/>
  <c r="V771" i="2" s="1"/>
  <c r="K771" i="2"/>
  <c r="Q771" i="2" s="1"/>
  <c r="W771" i="2" s="1"/>
  <c r="I771" i="2"/>
  <c r="O771" i="2" s="1"/>
  <c r="U771" i="2" s="1"/>
  <c r="O407" i="2" l="1"/>
  <c r="U407" i="2" s="1"/>
  <c r="O410" i="2"/>
  <c r="U410" i="2" s="1"/>
  <c r="Q494" i="2"/>
  <c r="W494" i="2" s="1"/>
  <c r="I493" i="2"/>
  <c r="O493" i="2" s="1"/>
  <c r="U493" i="2" s="1"/>
  <c r="O178" i="2"/>
  <c r="U178" i="2" s="1"/>
  <c r="P494" i="2"/>
  <c r="V494" i="2" s="1"/>
  <c r="I405" i="2"/>
  <c r="O405" i="2" s="1"/>
  <c r="U405" i="2" s="1"/>
  <c r="J177" i="2"/>
  <c r="P178" i="2"/>
  <c r="V178" i="2" s="1"/>
  <c r="K544" i="2"/>
  <c r="Q545" i="2"/>
  <c r="W545" i="2" s="1"/>
  <c r="I176" i="2"/>
  <c r="O176" i="2" s="1"/>
  <c r="U176" i="2" s="1"/>
  <c r="O177" i="2"/>
  <c r="U177" i="2" s="1"/>
  <c r="K177" i="2"/>
  <c r="Q178" i="2"/>
  <c r="W178" i="2" s="1"/>
  <c r="K405" i="2"/>
  <c r="Q405" i="2" s="1"/>
  <c r="W405" i="2" s="1"/>
  <c r="I544" i="2"/>
  <c r="O545" i="2"/>
  <c r="U545" i="2" s="1"/>
  <c r="J544" i="2"/>
  <c r="P545" i="2"/>
  <c r="V545" i="2" s="1"/>
  <c r="J405" i="2"/>
  <c r="P405" i="2" s="1"/>
  <c r="V405" i="2" s="1"/>
  <c r="I768" i="2"/>
  <c r="O768" i="2" s="1"/>
  <c r="U768" i="2" s="1"/>
  <c r="J176" i="2" l="1"/>
  <c r="P176" i="2" s="1"/>
  <c r="V176" i="2" s="1"/>
  <c r="P177" i="2"/>
  <c r="V177" i="2" s="1"/>
  <c r="J543" i="2"/>
  <c r="P543" i="2" s="1"/>
  <c r="V543" i="2" s="1"/>
  <c r="P544" i="2"/>
  <c r="V544" i="2" s="1"/>
  <c r="K176" i="2"/>
  <c r="Q176" i="2" s="1"/>
  <c r="W176" i="2" s="1"/>
  <c r="Q177" i="2"/>
  <c r="W177" i="2" s="1"/>
  <c r="K543" i="2"/>
  <c r="Q543" i="2" s="1"/>
  <c r="W543" i="2" s="1"/>
  <c r="Q544" i="2"/>
  <c r="W544" i="2" s="1"/>
  <c r="I543" i="2"/>
  <c r="O543" i="2" s="1"/>
  <c r="U543" i="2" s="1"/>
  <c r="O544" i="2"/>
  <c r="U544" i="2" s="1"/>
  <c r="J500" i="2"/>
  <c r="K500" i="2"/>
  <c r="I500" i="2"/>
  <c r="I499" i="2" l="1"/>
  <c r="O500" i="2"/>
  <c r="U500" i="2" s="1"/>
  <c r="K499" i="2"/>
  <c r="Q500" i="2"/>
  <c r="W500" i="2" s="1"/>
  <c r="J499" i="2"/>
  <c r="P500" i="2"/>
  <c r="V500" i="2" s="1"/>
  <c r="J625" i="2"/>
  <c r="K625" i="2"/>
  <c r="I625" i="2"/>
  <c r="K607" i="2"/>
  <c r="Q607" i="2" s="1"/>
  <c r="W607" i="2" s="1"/>
  <c r="J607" i="2"/>
  <c r="P607" i="2" s="1"/>
  <c r="V607" i="2" s="1"/>
  <c r="I607" i="2"/>
  <c r="O607" i="2" s="1"/>
  <c r="U607" i="2" s="1"/>
  <c r="K786" i="2"/>
  <c r="J786" i="2"/>
  <c r="I786" i="2"/>
  <c r="K785" i="2" l="1"/>
  <c r="Q786" i="2"/>
  <c r="W786" i="2" s="1"/>
  <c r="I624" i="2"/>
  <c r="O625" i="2"/>
  <c r="U625" i="2" s="1"/>
  <c r="J498" i="2"/>
  <c r="P498" i="2" s="1"/>
  <c r="V498" i="2" s="1"/>
  <c r="P499" i="2"/>
  <c r="V499" i="2" s="1"/>
  <c r="I498" i="2"/>
  <c r="O498" i="2" s="1"/>
  <c r="U498" i="2" s="1"/>
  <c r="O499" i="2"/>
  <c r="U499" i="2" s="1"/>
  <c r="K624" i="2"/>
  <c r="Q625" i="2"/>
  <c r="W625" i="2" s="1"/>
  <c r="I785" i="2"/>
  <c r="O786" i="2"/>
  <c r="U786" i="2" s="1"/>
  <c r="J624" i="2"/>
  <c r="P625" i="2"/>
  <c r="V625" i="2" s="1"/>
  <c r="K498" i="2"/>
  <c r="Q498" i="2" s="1"/>
  <c r="W498" i="2" s="1"/>
  <c r="Q499" i="2"/>
  <c r="W499" i="2" s="1"/>
  <c r="J785" i="2"/>
  <c r="P786" i="2"/>
  <c r="V786" i="2" s="1"/>
  <c r="J717" i="2"/>
  <c r="K717" i="2"/>
  <c r="I717" i="2"/>
  <c r="I716" i="2" l="1"/>
  <c r="O717" i="2"/>
  <c r="U717" i="2" s="1"/>
  <c r="J784" i="2"/>
  <c r="P785" i="2"/>
  <c r="V785" i="2" s="1"/>
  <c r="J623" i="2"/>
  <c r="P624" i="2"/>
  <c r="V624" i="2" s="1"/>
  <c r="K623" i="2"/>
  <c r="Q624" i="2"/>
  <c r="W624" i="2" s="1"/>
  <c r="K784" i="2"/>
  <c r="Q785" i="2"/>
  <c r="W785" i="2" s="1"/>
  <c r="K716" i="2"/>
  <c r="Q717" i="2"/>
  <c r="W717" i="2" s="1"/>
  <c r="J716" i="2"/>
  <c r="P717" i="2"/>
  <c r="V717" i="2" s="1"/>
  <c r="I784" i="2"/>
  <c r="O785" i="2"/>
  <c r="U785" i="2" s="1"/>
  <c r="I623" i="2"/>
  <c r="O624" i="2"/>
  <c r="U624" i="2" s="1"/>
  <c r="I622" i="4"/>
  <c r="H622" i="4"/>
  <c r="G622" i="4"/>
  <c r="H450" i="4"/>
  <c r="N450" i="4" s="1"/>
  <c r="T450" i="4" s="1"/>
  <c r="I450" i="4"/>
  <c r="O450" i="4" s="1"/>
  <c r="U450" i="4" s="1"/>
  <c r="G450" i="4"/>
  <c r="M450" i="4" s="1"/>
  <c r="S450" i="4" s="1"/>
  <c r="H39" i="4"/>
  <c r="N39" i="4" s="1"/>
  <c r="T39" i="4" s="1"/>
  <c r="I39" i="4"/>
  <c r="O39" i="4" s="1"/>
  <c r="U39" i="4" s="1"/>
  <c r="G39" i="4"/>
  <c r="M39" i="4" s="1"/>
  <c r="S39" i="4" s="1"/>
  <c r="I36" i="4"/>
  <c r="H36" i="4"/>
  <c r="G36" i="4"/>
  <c r="I33" i="4"/>
  <c r="H33" i="4"/>
  <c r="G33" i="4"/>
  <c r="I30" i="4"/>
  <c r="O30" i="4" s="1"/>
  <c r="U30" i="4" s="1"/>
  <c r="H30" i="4"/>
  <c r="N30" i="4" s="1"/>
  <c r="T30" i="4" s="1"/>
  <c r="G30" i="4"/>
  <c r="M30" i="4" s="1"/>
  <c r="S30" i="4" s="1"/>
  <c r="I22" i="4"/>
  <c r="H22" i="4"/>
  <c r="G22" i="4"/>
  <c r="I19" i="4"/>
  <c r="H19" i="4"/>
  <c r="G19" i="4"/>
  <c r="G21" i="4" l="1"/>
  <c r="M21" i="4" s="1"/>
  <c r="S21" i="4" s="1"/>
  <c r="M22" i="4"/>
  <c r="S22" i="4" s="1"/>
  <c r="I621" i="4"/>
  <c r="O622" i="4"/>
  <c r="U622" i="4" s="1"/>
  <c r="H21" i="4"/>
  <c r="N21" i="4" s="1"/>
  <c r="T21" i="4" s="1"/>
  <c r="N22" i="4"/>
  <c r="T22" i="4" s="1"/>
  <c r="H621" i="4"/>
  <c r="N622" i="4"/>
  <c r="T622" i="4" s="1"/>
  <c r="I21" i="4"/>
  <c r="O21" i="4" s="1"/>
  <c r="U21" i="4" s="1"/>
  <c r="O22" i="4"/>
  <c r="U22" i="4" s="1"/>
  <c r="G32" i="4"/>
  <c r="M32" i="4" s="1"/>
  <c r="S32" i="4" s="1"/>
  <c r="M33" i="4"/>
  <c r="S33" i="4" s="1"/>
  <c r="G621" i="4"/>
  <c r="M622" i="4"/>
  <c r="S622" i="4" s="1"/>
  <c r="H18" i="4"/>
  <c r="N18" i="4" s="1"/>
  <c r="T18" i="4" s="1"/>
  <c r="N19" i="4"/>
  <c r="T19" i="4" s="1"/>
  <c r="H35" i="4"/>
  <c r="N35" i="4" s="1"/>
  <c r="T35" i="4" s="1"/>
  <c r="N36" i="4"/>
  <c r="T36" i="4" s="1"/>
  <c r="I18" i="4"/>
  <c r="O18" i="4" s="1"/>
  <c r="U18" i="4" s="1"/>
  <c r="O19" i="4"/>
  <c r="U19" i="4" s="1"/>
  <c r="H32" i="4"/>
  <c r="N32" i="4" s="1"/>
  <c r="T32" i="4" s="1"/>
  <c r="N33" i="4"/>
  <c r="T33" i="4" s="1"/>
  <c r="I35" i="4"/>
  <c r="O35" i="4" s="1"/>
  <c r="U35" i="4" s="1"/>
  <c r="O36" i="4"/>
  <c r="U36" i="4" s="1"/>
  <c r="I32" i="4"/>
  <c r="O32" i="4" s="1"/>
  <c r="U32" i="4" s="1"/>
  <c r="O33" i="4"/>
  <c r="U33" i="4" s="1"/>
  <c r="G18" i="4"/>
  <c r="M18" i="4" s="1"/>
  <c r="S18" i="4" s="1"/>
  <c r="M19" i="4"/>
  <c r="S19" i="4" s="1"/>
  <c r="G35" i="4"/>
  <c r="M35" i="4" s="1"/>
  <c r="S35" i="4" s="1"/>
  <c r="M36" i="4"/>
  <c r="S36" i="4" s="1"/>
  <c r="I622" i="2"/>
  <c r="O623" i="2"/>
  <c r="U623" i="2" s="1"/>
  <c r="J715" i="2"/>
  <c r="P716" i="2"/>
  <c r="V716" i="2" s="1"/>
  <c r="K783" i="2"/>
  <c r="Q784" i="2"/>
  <c r="W784" i="2" s="1"/>
  <c r="J622" i="2"/>
  <c r="P623" i="2"/>
  <c r="V623" i="2" s="1"/>
  <c r="I715" i="2"/>
  <c r="O716" i="2"/>
  <c r="U716" i="2" s="1"/>
  <c r="I783" i="2"/>
  <c r="O784" i="2"/>
  <c r="U784" i="2" s="1"/>
  <c r="K715" i="2"/>
  <c r="Q716" i="2"/>
  <c r="W716" i="2" s="1"/>
  <c r="K622" i="2"/>
  <c r="Q623" i="2"/>
  <c r="W623" i="2" s="1"/>
  <c r="J783" i="2"/>
  <c r="P784" i="2"/>
  <c r="V784" i="2" s="1"/>
  <c r="I29" i="4"/>
  <c r="O29" i="4" s="1"/>
  <c r="U29" i="4" s="1"/>
  <c r="G29" i="4"/>
  <c r="M29" i="4" s="1"/>
  <c r="S29" i="4" s="1"/>
  <c r="H29" i="4"/>
  <c r="N29" i="4" s="1"/>
  <c r="T29" i="4" s="1"/>
  <c r="G38" i="4"/>
  <c r="M38" i="4" s="1"/>
  <c r="S38" i="4" s="1"/>
  <c r="I38" i="4"/>
  <c r="O38" i="4" s="1"/>
  <c r="U38" i="4" s="1"/>
  <c r="H38" i="4"/>
  <c r="N38" i="4" s="1"/>
  <c r="T38" i="4" s="1"/>
  <c r="I447" i="4"/>
  <c r="H447" i="4"/>
  <c r="K447" i="4" s="1"/>
  <c r="G447" i="4"/>
  <c r="J447" i="4" s="1"/>
  <c r="E447" i="4"/>
  <c r="E446" i="4" s="1"/>
  <c r="G457" i="4"/>
  <c r="I454" i="4"/>
  <c r="H454" i="4"/>
  <c r="G454" i="4"/>
  <c r="I158" i="4"/>
  <c r="H158" i="4"/>
  <c r="G158" i="4"/>
  <c r="I140" i="4"/>
  <c r="O140" i="4" s="1"/>
  <c r="U140" i="4" s="1"/>
  <c r="H140" i="4"/>
  <c r="N140" i="4" s="1"/>
  <c r="T140" i="4" s="1"/>
  <c r="G140" i="4"/>
  <c r="M140" i="4" s="1"/>
  <c r="S140" i="4" s="1"/>
  <c r="I138" i="4"/>
  <c r="O138" i="4" s="1"/>
  <c r="U138" i="4" s="1"/>
  <c r="H138" i="4"/>
  <c r="N138" i="4" s="1"/>
  <c r="T138" i="4" s="1"/>
  <c r="G138" i="4"/>
  <c r="M138" i="4" s="1"/>
  <c r="S138" i="4" s="1"/>
  <c r="I143" i="4"/>
  <c r="H143" i="4"/>
  <c r="G143" i="4"/>
  <c r="G155" i="4"/>
  <c r="I165" i="4"/>
  <c r="H165" i="4"/>
  <c r="G165" i="4"/>
  <c r="I152" i="4"/>
  <c r="H152" i="4"/>
  <c r="G152" i="4"/>
  <c r="I149" i="4"/>
  <c r="H149" i="4"/>
  <c r="G149" i="4"/>
  <c r="I146" i="4"/>
  <c r="H146" i="4"/>
  <c r="G146" i="4"/>
  <c r="I110" i="4"/>
  <c r="O110" i="4" s="1"/>
  <c r="U110" i="4" s="1"/>
  <c r="H110" i="4"/>
  <c r="N110" i="4" s="1"/>
  <c r="T110" i="4" s="1"/>
  <c r="G110" i="4"/>
  <c r="M110" i="4" s="1"/>
  <c r="S110" i="4" s="1"/>
  <c r="G102" i="4"/>
  <c r="G148" i="4" l="1"/>
  <c r="M148" i="4" s="1"/>
  <c r="S148" i="4" s="1"/>
  <c r="M149" i="4"/>
  <c r="S149" i="4" s="1"/>
  <c r="I449" i="4"/>
  <c r="O449" i="4" s="1"/>
  <c r="U449" i="4" s="1"/>
  <c r="O454" i="4"/>
  <c r="U454" i="4" s="1"/>
  <c r="G101" i="4"/>
  <c r="M101" i="4" s="1"/>
  <c r="S101" i="4" s="1"/>
  <c r="M102" i="4"/>
  <c r="S102" i="4" s="1"/>
  <c r="G154" i="4"/>
  <c r="M154" i="4" s="1"/>
  <c r="S154" i="4" s="1"/>
  <c r="M155" i="4"/>
  <c r="S155" i="4" s="1"/>
  <c r="G456" i="4"/>
  <c r="M456" i="4" s="1"/>
  <c r="S456" i="4" s="1"/>
  <c r="M457" i="4"/>
  <c r="S457" i="4" s="1"/>
  <c r="H620" i="4"/>
  <c r="N620" i="4" s="1"/>
  <c r="T620" i="4" s="1"/>
  <c r="N621" i="4"/>
  <c r="T621" i="4" s="1"/>
  <c r="I620" i="4"/>
  <c r="O620" i="4" s="1"/>
  <c r="U620" i="4" s="1"/>
  <c r="O621" i="4"/>
  <c r="U621" i="4" s="1"/>
  <c r="G164" i="4"/>
  <c r="M164" i="4" s="1"/>
  <c r="S164" i="4" s="1"/>
  <c r="M165" i="4"/>
  <c r="S165" i="4" s="1"/>
  <c r="G142" i="4"/>
  <c r="M142" i="4" s="1"/>
  <c r="S142" i="4" s="1"/>
  <c r="M143" i="4"/>
  <c r="S143" i="4" s="1"/>
  <c r="G449" i="4"/>
  <c r="M449" i="4" s="1"/>
  <c r="S449" i="4" s="1"/>
  <c r="M454" i="4"/>
  <c r="S454" i="4" s="1"/>
  <c r="G145" i="4"/>
  <c r="M145" i="4" s="1"/>
  <c r="S145" i="4" s="1"/>
  <c r="M146" i="4"/>
  <c r="S146" i="4" s="1"/>
  <c r="G151" i="4"/>
  <c r="M151" i="4" s="1"/>
  <c r="S151" i="4" s="1"/>
  <c r="M152" i="4"/>
  <c r="S152" i="4" s="1"/>
  <c r="G157" i="4"/>
  <c r="M157" i="4" s="1"/>
  <c r="S157" i="4" s="1"/>
  <c r="M158" i="4"/>
  <c r="S158" i="4" s="1"/>
  <c r="H449" i="4"/>
  <c r="N449" i="4" s="1"/>
  <c r="T449" i="4" s="1"/>
  <c r="N454" i="4"/>
  <c r="T454" i="4" s="1"/>
  <c r="G620" i="4"/>
  <c r="M620" i="4" s="1"/>
  <c r="S620" i="4" s="1"/>
  <c r="M621" i="4"/>
  <c r="S621" i="4" s="1"/>
  <c r="G446" i="4"/>
  <c r="M447" i="4"/>
  <c r="S447" i="4" s="1"/>
  <c r="H446" i="4"/>
  <c r="N447" i="4"/>
  <c r="T447" i="4" s="1"/>
  <c r="I446" i="4"/>
  <c r="O446" i="4" s="1"/>
  <c r="U446" i="4" s="1"/>
  <c r="O447" i="4"/>
  <c r="U447" i="4" s="1"/>
  <c r="I148" i="4"/>
  <c r="O148" i="4" s="1"/>
  <c r="U148" i="4" s="1"/>
  <c r="O149" i="4"/>
  <c r="U149" i="4" s="1"/>
  <c r="H142" i="4"/>
  <c r="N142" i="4" s="1"/>
  <c r="T142" i="4" s="1"/>
  <c r="N143" i="4"/>
  <c r="T143" i="4" s="1"/>
  <c r="I142" i="4"/>
  <c r="O142" i="4" s="1"/>
  <c r="U142" i="4" s="1"/>
  <c r="O143" i="4"/>
  <c r="U143" i="4" s="1"/>
  <c r="H157" i="4"/>
  <c r="N157" i="4" s="1"/>
  <c r="T157" i="4" s="1"/>
  <c r="N158" i="4"/>
  <c r="T158" i="4" s="1"/>
  <c r="H145" i="4"/>
  <c r="N145" i="4" s="1"/>
  <c r="T145" i="4" s="1"/>
  <c r="N146" i="4"/>
  <c r="T146" i="4" s="1"/>
  <c r="I145" i="4"/>
  <c r="O145" i="4" s="1"/>
  <c r="U145" i="4" s="1"/>
  <c r="O146" i="4"/>
  <c r="U146" i="4" s="1"/>
  <c r="H164" i="4"/>
  <c r="N164" i="4" s="1"/>
  <c r="T164" i="4" s="1"/>
  <c r="N165" i="4"/>
  <c r="T165" i="4" s="1"/>
  <c r="H151" i="4"/>
  <c r="N151" i="4" s="1"/>
  <c r="T151" i="4" s="1"/>
  <c r="N152" i="4"/>
  <c r="T152" i="4" s="1"/>
  <c r="I164" i="4"/>
  <c r="O164" i="4" s="1"/>
  <c r="U164" i="4" s="1"/>
  <c r="O165" i="4"/>
  <c r="U165" i="4" s="1"/>
  <c r="H148" i="4"/>
  <c r="N148" i="4" s="1"/>
  <c r="T148" i="4" s="1"/>
  <c r="N149" i="4"/>
  <c r="T149" i="4" s="1"/>
  <c r="I151" i="4"/>
  <c r="O151" i="4" s="1"/>
  <c r="U151" i="4" s="1"/>
  <c r="O152" i="4"/>
  <c r="U152" i="4" s="1"/>
  <c r="I157" i="4"/>
  <c r="O157" i="4" s="1"/>
  <c r="U157" i="4" s="1"/>
  <c r="O158" i="4"/>
  <c r="U158" i="4" s="1"/>
  <c r="J782" i="2"/>
  <c r="P782" i="2" s="1"/>
  <c r="V782" i="2" s="1"/>
  <c r="P783" i="2"/>
  <c r="V783" i="2" s="1"/>
  <c r="K714" i="2"/>
  <c r="Q714" i="2" s="1"/>
  <c r="W714" i="2" s="1"/>
  <c r="Q715" i="2"/>
  <c r="W715" i="2" s="1"/>
  <c r="I714" i="2"/>
  <c r="O714" i="2" s="1"/>
  <c r="U714" i="2" s="1"/>
  <c r="O715" i="2"/>
  <c r="U715" i="2" s="1"/>
  <c r="K782" i="2"/>
  <c r="Q782" i="2" s="1"/>
  <c r="W782" i="2" s="1"/>
  <c r="Q783" i="2"/>
  <c r="W783" i="2" s="1"/>
  <c r="I621" i="2"/>
  <c r="O621" i="2" s="1"/>
  <c r="U621" i="2" s="1"/>
  <c r="O622" i="2"/>
  <c r="U622" i="2" s="1"/>
  <c r="K621" i="2"/>
  <c r="Q621" i="2" s="1"/>
  <c r="W621" i="2" s="1"/>
  <c r="Q622" i="2"/>
  <c r="W622" i="2" s="1"/>
  <c r="I782" i="2"/>
  <c r="O782" i="2" s="1"/>
  <c r="U782" i="2" s="1"/>
  <c r="O783" i="2"/>
  <c r="U783" i="2" s="1"/>
  <c r="J621" i="2"/>
  <c r="P621" i="2" s="1"/>
  <c r="V621" i="2" s="1"/>
  <c r="P622" i="2"/>
  <c r="V622" i="2" s="1"/>
  <c r="J714" i="2"/>
  <c r="P714" i="2" s="1"/>
  <c r="V714" i="2" s="1"/>
  <c r="P715" i="2"/>
  <c r="V715" i="2" s="1"/>
  <c r="H109" i="4"/>
  <c r="I109" i="4"/>
  <c r="G109" i="4"/>
  <c r="G137" i="4"/>
  <c r="M137" i="4" s="1"/>
  <c r="S137" i="4" s="1"/>
  <c r="H137" i="4"/>
  <c r="N137" i="4" s="1"/>
  <c r="T137" i="4" s="1"/>
  <c r="I137" i="4"/>
  <c r="O137" i="4" s="1"/>
  <c r="U137" i="4" s="1"/>
  <c r="H73" i="4"/>
  <c r="I73" i="4"/>
  <c r="G73" i="4"/>
  <c r="I200" i="2"/>
  <c r="G194" i="2"/>
  <c r="G193" i="2" s="1"/>
  <c r="H445" i="4" l="1"/>
  <c r="N445" i="4" s="1"/>
  <c r="T445" i="4" s="1"/>
  <c r="G72" i="4"/>
  <c r="M72" i="4" s="1"/>
  <c r="M73" i="4"/>
  <c r="G108" i="4"/>
  <c r="M109" i="4"/>
  <c r="S109" i="4" s="1"/>
  <c r="G445" i="4"/>
  <c r="J446" i="4"/>
  <c r="K446" i="4"/>
  <c r="N446" i="4" s="1"/>
  <c r="T446" i="4" s="1"/>
  <c r="I445" i="4"/>
  <c r="O445" i="4" s="1"/>
  <c r="U445" i="4" s="1"/>
  <c r="H72" i="4"/>
  <c r="N72" i="4" s="1"/>
  <c r="T72" i="4" s="1"/>
  <c r="N73" i="4"/>
  <c r="T73" i="4" s="1"/>
  <c r="I108" i="4"/>
  <c r="O109" i="4"/>
  <c r="U109" i="4" s="1"/>
  <c r="H108" i="4"/>
  <c r="N109" i="4"/>
  <c r="T109" i="4" s="1"/>
  <c r="I72" i="4"/>
  <c r="O72" i="4" s="1"/>
  <c r="U72" i="4" s="1"/>
  <c r="O73" i="4"/>
  <c r="U73" i="4" s="1"/>
  <c r="I199" i="2"/>
  <c r="O199" i="2" s="1"/>
  <c r="U199" i="2" s="1"/>
  <c r="O200" i="2"/>
  <c r="U200" i="2" s="1"/>
  <c r="J157" i="2"/>
  <c r="K157" i="2"/>
  <c r="I157" i="2"/>
  <c r="P73" i="4" l="1"/>
  <c r="S73" i="4" s="1"/>
  <c r="P72" i="4"/>
  <c r="P45" i="4" s="1"/>
  <c r="J445" i="4"/>
  <c r="J10" i="4" s="1"/>
  <c r="J635" i="4" s="1"/>
  <c r="G107" i="4"/>
  <c r="M107" i="4" s="1"/>
  <c r="S107" i="4" s="1"/>
  <c r="M108" i="4"/>
  <c r="S108" i="4" s="1"/>
  <c r="M446" i="4"/>
  <c r="S446" i="4" s="1"/>
  <c r="I107" i="4"/>
  <c r="O107" i="4" s="1"/>
  <c r="U107" i="4" s="1"/>
  <c r="O108" i="4"/>
  <c r="U108" i="4" s="1"/>
  <c r="H107" i="4"/>
  <c r="N107" i="4" s="1"/>
  <c r="T107" i="4" s="1"/>
  <c r="N108" i="4"/>
  <c r="T108" i="4" s="1"/>
  <c r="I156" i="2"/>
  <c r="O157" i="2"/>
  <c r="U157" i="2" s="1"/>
  <c r="K156" i="2"/>
  <c r="Q157" i="2"/>
  <c r="W157" i="2" s="1"/>
  <c r="J156" i="2"/>
  <c r="P157" i="2"/>
  <c r="V157" i="2" s="1"/>
  <c r="J36" i="2"/>
  <c r="P36" i="2" s="1"/>
  <c r="V36" i="2" s="1"/>
  <c r="K36" i="2"/>
  <c r="Q36" i="2" s="1"/>
  <c r="W36" i="2" s="1"/>
  <c r="I36" i="2"/>
  <c r="O36" i="2" s="1"/>
  <c r="U36" i="2" s="1"/>
  <c r="P44" i="4" l="1"/>
  <c r="P10" i="4" s="1"/>
  <c r="P635" i="4" s="1"/>
  <c r="M445" i="4"/>
  <c r="S445" i="4" s="1"/>
  <c r="S72" i="4"/>
  <c r="J155" i="2"/>
  <c r="P156" i="2"/>
  <c r="V156" i="2" s="1"/>
  <c r="I155" i="2"/>
  <c r="O156" i="2"/>
  <c r="U156" i="2" s="1"/>
  <c r="K155" i="2"/>
  <c r="Q156" i="2"/>
  <c r="W156" i="2" s="1"/>
  <c r="I741" i="2"/>
  <c r="O741" i="2" s="1"/>
  <c r="U741" i="2" s="1"/>
  <c r="K154" i="2" l="1"/>
  <c r="Q155" i="2"/>
  <c r="W155" i="2" s="1"/>
  <c r="J154" i="2"/>
  <c r="P155" i="2"/>
  <c r="V155" i="2" s="1"/>
  <c r="I154" i="2"/>
  <c r="O155" i="2"/>
  <c r="U155" i="2" s="1"/>
  <c r="K706" i="2"/>
  <c r="J706" i="2"/>
  <c r="I706" i="2"/>
  <c r="I705" i="2" l="1"/>
  <c r="O706" i="2"/>
  <c r="U706" i="2" s="1"/>
  <c r="I153" i="2"/>
  <c r="O154" i="2"/>
  <c r="U154" i="2" s="1"/>
  <c r="K153" i="2"/>
  <c r="Q154" i="2"/>
  <c r="W154" i="2" s="1"/>
  <c r="J705" i="2"/>
  <c r="P706" i="2"/>
  <c r="V706" i="2" s="1"/>
  <c r="K705" i="2"/>
  <c r="Q706" i="2"/>
  <c r="W706" i="2" s="1"/>
  <c r="J153" i="2"/>
  <c r="P154" i="2"/>
  <c r="V154" i="2" s="1"/>
  <c r="J619" i="2"/>
  <c r="K619" i="2"/>
  <c r="I619" i="2"/>
  <c r="J615" i="2"/>
  <c r="K615" i="2"/>
  <c r="I615" i="2"/>
  <c r="K614" i="2" l="1"/>
  <c r="Q614" i="2" s="1"/>
  <c r="W614" i="2" s="1"/>
  <c r="Q615" i="2"/>
  <c r="W615" i="2" s="1"/>
  <c r="J618" i="2"/>
  <c r="P619" i="2"/>
  <c r="V619" i="2" s="1"/>
  <c r="K704" i="2"/>
  <c r="Q704" i="2" s="1"/>
  <c r="W704" i="2" s="1"/>
  <c r="Q705" i="2"/>
  <c r="W705" i="2" s="1"/>
  <c r="K152" i="2"/>
  <c r="Q152" i="2" s="1"/>
  <c r="W152" i="2" s="1"/>
  <c r="Q153" i="2"/>
  <c r="W153" i="2" s="1"/>
  <c r="I704" i="2"/>
  <c r="O704" i="2" s="1"/>
  <c r="U704" i="2" s="1"/>
  <c r="O705" i="2"/>
  <c r="U705" i="2" s="1"/>
  <c r="J614" i="2"/>
  <c r="P614" i="2" s="1"/>
  <c r="V614" i="2" s="1"/>
  <c r="P615" i="2"/>
  <c r="V615" i="2" s="1"/>
  <c r="I618" i="2"/>
  <c r="O619" i="2"/>
  <c r="U619" i="2" s="1"/>
  <c r="J152" i="2"/>
  <c r="P152" i="2" s="1"/>
  <c r="V152" i="2" s="1"/>
  <c r="P153" i="2"/>
  <c r="V153" i="2" s="1"/>
  <c r="J704" i="2"/>
  <c r="P704" i="2" s="1"/>
  <c r="V704" i="2" s="1"/>
  <c r="P705" i="2"/>
  <c r="V705" i="2" s="1"/>
  <c r="I152" i="2"/>
  <c r="O152" i="2" s="1"/>
  <c r="U152" i="2" s="1"/>
  <c r="O153" i="2"/>
  <c r="U153" i="2" s="1"/>
  <c r="I614" i="2"/>
  <c r="O614" i="2" s="1"/>
  <c r="U614" i="2" s="1"/>
  <c r="O615" i="2"/>
  <c r="U615" i="2" s="1"/>
  <c r="K618" i="2"/>
  <c r="Q619" i="2"/>
  <c r="W619" i="2" s="1"/>
  <c r="I888" i="2"/>
  <c r="O888" i="2" s="1"/>
  <c r="U888" i="2" s="1"/>
  <c r="K329" i="2"/>
  <c r="Q329" i="2" s="1"/>
  <c r="W329" i="2" s="1"/>
  <c r="J329" i="2"/>
  <c r="P329" i="2" s="1"/>
  <c r="V329" i="2" s="1"/>
  <c r="I329" i="2"/>
  <c r="O329" i="2" s="1"/>
  <c r="U329" i="2" s="1"/>
  <c r="K297" i="2"/>
  <c r="J297" i="2"/>
  <c r="I297" i="2"/>
  <c r="K318" i="2"/>
  <c r="J318" i="2"/>
  <c r="I318" i="2"/>
  <c r="J317" i="2" l="1"/>
  <c r="P317" i="2" s="1"/>
  <c r="V317" i="2" s="1"/>
  <c r="P318" i="2"/>
  <c r="V318" i="2" s="1"/>
  <c r="K296" i="2"/>
  <c r="Q296" i="2" s="1"/>
  <c r="W296" i="2" s="1"/>
  <c r="Q297" i="2"/>
  <c r="W297" i="2" s="1"/>
  <c r="I617" i="2"/>
  <c r="O617" i="2" s="1"/>
  <c r="U617" i="2" s="1"/>
  <c r="O618" i="2"/>
  <c r="U618" i="2" s="1"/>
  <c r="K317" i="2"/>
  <c r="Q317" i="2" s="1"/>
  <c r="W317" i="2" s="1"/>
  <c r="Q318" i="2"/>
  <c r="W318" i="2" s="1"/>
  <c r="I296" i="2"/>
  <c r="O296" i="2" s="1"/>
  <c r="U296" i="2" s="1"/>
  <c r="O297" i="2"/>
  <c r="U297" i="2" s="1"/>
  <c r="K617" i="2"/>
  <c r="Q617" i="2" s="1"/>
  <c r="W617" i="2" s="1"/>
  <c r="Q618" i="2"/>
  <c r="W618" i="2" s="1"/>
  <c r="J617" i="2"/>
  <c r="P617" i="2" s="1"/>
  <c r="V617" i="2" s="1"/>
  <c r="P618" i="2"/>
  <c r="V618" i="2" s="1"/>
  <c r="I317" i="2"/>
  <c r="O317" i="2" s="1"/>
  <c r="U317" i="2" s="1"/>
  <c r="O318" i="2"/>
  <c r="U318" i="2" s="1"/>
  <c r="J296" i="2"/>
  <c r="P296" i="2" s="1"/>
  <c r="V296" i="2" s="1"/>
  <c r="P297" i="2"/>
  <c r="V297" i="2" s="1"/>
  <c r="J252" i="2"/>
  <c r="K252" i="2"/>
  <c r="I252" i="2"/>
  <c r="I251" i="2" l="1"/>
  <c r="O251" i="2" s="1"/>
  <c r="U251" i="2" s="1"/>
  <c r="O252" i="2"/>
  <c r="U252" i="2" s="1"/>
  <c r="K251" i="2"/>
  <c r="Q251" i="2" s="1"/>
  <c r="W251" i="2" s="1"/>
  <c r="Q252" i="2"/>
  <c r="W252" i="2" s="1"/>
  <c r="J251" i="2"/>
  <c r="P251" i="2" s="1"/>
  <c r="V251" i="2" s="1"/>
  <c r="P252" i="2"/>
  <c r="V252" i="2" s="1"/>
  <c r="K255" i="2"/>
  <c r="J255" i="2"/>
  <c r="I255" i="2"/>
  <c r="J265" i="2"/>
  <c r="K265" i="2"/>
  <c r="I265" i="2"/>
  <c r="I254" i="2" l="1"/>
  <c r="O254" i="2" s="1"/>
  <c r="U254" i="2" s="1"/>
  <c r="O255" i="2"/>
  <c r="U255" i="2" s="1"/>
  <c r="I264" i="2"/>
  <c r="O265" i="2"/>
  <c r="U265" i="2" s="1"/>
  <c r="J254" i="2"/>
  <c r="P254" i="2" s="1"/>
  <c r="V254" i="2" s="1"/>
  <c r="P255" i="2"/>
  <c r="V255" i="2" s="1"/>
  <c r="K264" i="2"/>
  <c r="Q265" i="2"/>
  <c r="W265" i="2" s="1"/>
  <c r="K254" i="2"/>
  <c r="Q254" i="2" s="1"/>
  <c r="W254" i="2" s="1"/>
  <c r="Q255" i="2"/>
  <c r="W255" i="2" s="1"/>
  <c r="J264" i="2"/>
  <c r="P265" i="2"/>
  <c r="V265" i="2" s="1"/>
  <c r="K250" i="2"/>
  <c r="Q250" i="2" s="1"/>
  <c r="W250" i="2" s="1"/>
  <c r="J250" i="2"/>
  <c r="P250" i="2" s="1"/>
  <c r="V250" i="2" s="1"/>
  <c r="I250" i="2"/>
  <c r="O250" i="2" s="1"/>
  <c r="U250" i="2" s="1"/>
  <c r="J263" i="2" l="1"/>
  <c r="P263" i="2" s="1"/>
  <c r="V263" i="2" s="1"/>
  <c r="P264" i="2"/>
  <c r="V264" i="2" s="1"/>
  <c r="K263" i="2"/>
  <c r="Q263" i="2" s="1"/>
  <c r="W263" i="2" s="1"/>
  <c r="Q264" i="2"/>
  <c r="W264" i="2" s="1"/>
  <c r="I263" i="2"/>
  <c r="O263" i="2" s="1"/>
  <c r="U263" i="2" s="1"/>
  <c r="O264" i="2"/>
  <c r="U264" i="2" s="1"/>
  <c r="J381" i="2"/>
  <c r="K381" i="2"/>
  <c r="I381" i="2"/>
  <c r="J471" i="2"/>
  <c r="K471" i="2"/>
  <c r="I471" i="2"/>
  <c r="I380" i="2" l="1"/>
  <c r="O380" i="2" s="1"/>
  <c r="U380" i="2" s="1"/>
  <c r="O381" i="2"/>
  <c r="U381" i="2" s="1"/>
  <c r="I470" i="2"/>
  <c r="O471" i="2"/>
  <c r="U471" i="2" s="1"/>
  <c r="K380" i="2"/>
  <c r="Q380" i="2" s="1"/>
  <c r="W380" i="2" s="1"/>
  <c r="Q381" i="2"/>
  <c r="W381" i="2" s="1"/>
  <c r="K470" i="2"/>
  <c r="Q471" i="2"/>
  <c r="W471" i="2" s="1"/>
  <c r="J380" i="2"/>
  <c r="P380" i="2" s="1"/>
  <c r="V380" i="2" s="1"/>
  <c r="P381" i="2"/>
  <c r="V381" i="2" s="1"/>
  <c r="J470" i="2"/>
  <c r="P471" i="2"/>
  <c r="V471" i="2" s="1"/>
  <c r="I448" i="2"/>
  <c r="O448" i="2" s="1"/>
  <c r="U448" i="2" s="1"/>
  <c r="J469" i="2" l="1"/>
  <c r="P469" i="2" s="1"/>
  <c r="V469" i="2" s="1"/>
  <c r="P470" i="2"/>
  <c r="V470" i="2" s="1"/>
  <c r="K469" i="2"/>
  <c r="Q469" i="2" s="1"/>
  <c r="W469" i="2" s="1"/>
  <c r="Q470" i="2"/>
  <c r="W470" i="2" s="1"/>
  <c r="I469" i="2"/>
  <c r="O469" i="2" s="1"/>
  <c r="U469" i="2" s="1"/>
  <c r="O470" i="2"/>
  <c r="U470" i="2" s="1"/>
  <c r="I605" i="2"/>
  <c r="O605" i="2" s="1"/>
  <c r="U605" i="2" s="1"/>
  <c r="I644" i="2"/>
  <c r="O644" i="2" s="1"/>
  <c r="U644" i="2" s="1"/>
  <c r="J477" i="2" l="1"/>
  <c r="I477" i="2"/>
  <c r="K477" i="2"/>
  <c r="Q477" i="2" s="1"/>
  <c r="W477" i="2" s="1"/>
  <c r="K288" i="2"/>
  <c r="J288" i="2"/>
  <c r="I288" i="2"/>
  <c r="J663" i="2"/>
  <c r="K663" i="2"/>
  <c r="I663" i="2"/>
  <c r="J485" i="2"/>
  <c r="K485" i="2"/>
  <c r="I485" i="2"/>
  <c r="I662" i="2" l="1"/>
  <c r="O662" i="2" s="1"/>
  <c r="U662" i="2" s="1"/>
  <c r="O663" i="2"/>
  <c r="U663" i="2" s="1"/>
  <c r="J287" i="2"/>
  <c r="P287" i="2" s="1"/>
  <c r="V287" i="2" s="1"/>
  <c r="P288" i="2"/>
  <c r="V288" i="2" s="1"/>
  <c r="J476" i="2"/>
  <c r="P476" i="2" s="1"/>
  <c r="V476" i="2" s="1"/>
  <c r="P477" i="2"/>
  <c r="V477" i="2" s="1"/>
  <c r="I484" i="2"/>
  <c r="O484" i="2" s="1"/>
  <c r="U484" i="2" s="1"/>
  <c r="O485" i="2"/>
  <c r="U485" i="2" s="1"/>
  <c r="K662" i="2"/>
  <c r="Q662" i="2" s="1"/>
  <c r="W662" i="2" s="1"/>
  <c r="Q663" i="2"/>
  <c r="W663" i="2" s="1"/>
  <c r="K287" i="2"/>
  <c r="Q287" i="2" s="1"/>
  <c r="W287" i="2" s="1"/>
  <c r="Q288" i="2"/>
  <c r="W288" i="2" s="1"/>
  <c r="K484" i="2"/>
  <c r="Q484" i="2" s="1"/>
  <c r="W484" i="2" s="1"/>
  <c r="Q485" i="2"/>
  <c r="W485" i="2" s="1"/>
  <c r="J662" i="2"/>
  <c r="P662" i="2" s="1"/>
  <c r="V662" i="2" s="1"/>
  <c r="P663" i="2"/>
  <c r="V663" i="2" s="1"/>
  <c r="J484" i="2"/>
  <c r="P484" i="2" s="1"/>
  <c r="V484" i="2" s="1"/>
  <c r="P485" i="2"/>
  <c r="V485" i="2" s="1"/>
  <c r="I287" i="2"/>
  <c r="O287" i="2" s="1"/>
  <c r="U287" i="2" s="1"/>
  <c r="O288" i="2"/>
  <c r="U288" i="2" s="1"/>
  <c r="I476" i="2"/>
  <c r="O476" i="2" s="1"/>
  <c r="U476" i="2" s="1"/>
  <c r="O477" i="2"/>
  <c r="U477" i="2" s="1"/>
  <c r="G360" i="4"/>
  <c r="H360" i="4"/>
  <c r="I356" i="4"/>
  <c r="O356" i="4" s="1"/>
  <c r="U356" i="4" s="1"/>
  <c r="H356" i="4"/>
  <c r="N356" i="4" s="1"/>
  <c r="T356" i="4" s="1"/>
  <c r="G356" i="4"/>
  <c r="M356" i="4" s="1"/>
  <c r="S356" i="4" s="1"/>
  <c r="I354" i="4"/>
  <c r="O354" i="4" s="1"/>
  <c r="U354" i="4" s="1"/>
  <c r="H354" i="4"/>
  <c r="N354" i="4" s="1"/>
  <c r="T354" i="4" s="1"/>
  <c r="G354" i="4"/>
  <c r="M354" i="4" s="1"/>
  <c r="S354" i="4" s="1"/>
  <c r="I360" i="4"/>
  <c r="I871" i="2"/>
  <c r="O871" i="2" s="1"/>
  <c r="U871" i="2" s="1"/>
  <c r="J875" i="2"/>
  <c r="K875" i="2"/>
  <c r="I875" i="2"/>
  <c r="J237" i="2"/>
  <c r="K237" i="2"/>
  <c r="I237" i="2"/>
  <c r="H339" i="4"/>
  <c r="I339" i="4"/>
  <c r="G339" i="4"/>
  <c r="H346" i="4"/>
  <c r="I346" i="4"/>
  <c r="G346" i="4"/>
  <c r="J222" i="2"/>
  <c r="P222" i="2" s="1"/>
  <c r="V222" i="2" s="1"/>
  <c r="K222" i="2"/>
  <c r="Q222" i="2" s="1"/>
  <c r="W222" i="2" s="1"/>
  <c r="I222" i="2"/>
  <c r="O222" i="2" s="1"/>
  <c r="U222" i="2" s="1"/>
  <c r="J631" i="2"/>
  <c r="K631" i="2"/>
  <c r="I631" i="2"/>
  <c r="I47" i="4"/>
  <c r="O47" i="4" s="1"/>
  <c r="U47" i="4" s="1"/>
  <c r="H47" i="4"/>
  <c r="N47" i="4" s="1"/>
  <c r="T47" i="4" s="1"/>
  <c r="G47" i="4"/>
  <c r="M47" i="4" s="1"/>
  <c r="S47" i="4" s="1"/>
  <c r="I41" i="2"/>
  <c r="G41" i="2"/>
  <c r="G42" i="2" s="1"/>
  <c r="E155" i="4"/>
  <c r="E156" i="4" s="1"/>
  <c r="I231" i="4"/>
  <c r="H231" i="4"/>
  <c r="G231" i="4"/>
  <c r="J392" i="2"/>
  <c r="K392" i="2"/>
  <c r="I392" i="2"/>
  <c r="I548" i="4"/>
  <c r="O548" i="4" s="1"/>
  <c r="U548" i="4" s="1"/>
  <c r="H548" i="4"/>
  <c r="N548" i="4" s="1"/>
  <c r="T548" i="4" s="1"/>
  <c r="G548" i="4"/>
  <c r="M548" i="4" s="1"/>
  <c r="S548" i="4" s="1"/>
  <c r="I748" i="2"/>
  <c r="I443" i="4"/>
  <c r="H443" i="4"/>
  <c r="G443" i="4"/>
  <c r="J774" i="2"/>
  <c r="K774" i="2"/>
  <c r="I774" i="2"/>
  <c r="I85" i="4"/>
  <c r="H85" i="4"/>
  <c r="G85" i="4"/>
  <c r="H131" i="4"/>
  <c r="N131" i="4" s="1"/>
  <c r="T131" i="4" s="1"/>
  <c r="I131" i="4"/>
  <c r="O131" i="4" s="1"/>
  <c r="U131" i="4" s="1"/>
  <c r="G131" i="4"/>
  <c r="M131" i="4" s="1"/>
  <c r="S131" i="4" s="1"/>
  <c r="G99" i="4"/>
  <c r="H99" i="4"/>
  <c r="I99" i="4"/>
  <c r="J49" i="2"/>
  <c r="P49" i="2" s="1"/>
  <c r="V49" i="2" s="1"/>
  <c r="K49" i="2"/>
  <c r="Q49" i="2" s="1"/>
  <c r="W49" i="2" s="1"/>
  <c r="I49" i="2"/>
  <c r="O49" i="2" s="1"/>
  <c r="U49" i="2" s="1"/>
  <c r="K78" i="2"/>
  <c r="Q78" i="2" s="1"/>
  <c r="W78" i="2" s="1"/>
  <c r="J78" i="2"/>
  <c r="P78" i="2" s="1"/>
  <c r="V78" i="2" s="1"/>
  <c r="I78" i="2"/>
  <c r="O78" i="2" s="1"/>
  <c r="U78" i="2" s="1"/>
  <c r="K76" i="2"/>
  <c r="Q76" i="2" s="1"/>
  <c r="W76" i="2" s="1"/>
  <c r="J76" i="2"/>
  <c r="P76" i="2" s="1"/>
  <c r="V76" i="2" s="1"/>
  <c r="I76" i="2"/>
  <c r="O76" i="2" s="1"/>
  <c r="U76" i="2" s="1"/>
  <c r="K74" i="2"/>
  <c r="Q74" i="2" s="1"/>
  <c r="W74" i="2" s="1"/>
  <c r="J74" i="2"/>
  <c r="P74" i="2" s="1"/>
  <c r="V74" i="2" s="1"/>
  <c r="I74" i="2"/>
  <c r="O74" i="2" s="1"/>
  <c r="U74" i="2" s="1"/>
  <c r="J107" i="2"/>
  <c r="K107" i="2"/>
  <c r="I107" i="2"/>
  <c r="I194" i="2"/>
  <c r="L194" i="2" s="1"/>
  <c r="J194" i="2"/>
  <c r="M194" i="2" s="1"/>
  <c r="K194" i="2"/>
  <c r="K163" i="2"/>
  <c r="J163" i="2"/>
  <c r="I163" i="2"/>
  <c r="K120" i="2"/>
  <c r="J120" i="2"/>
  <c r="I120" i="2"/>
  <c r="H82" i="4"/>
  <c r="N82" i="4" s="1"/>
  <c r="T82" i="4" s="1"/>
  <c r="I82" i="4"/>
  <c r="O82" i="4" s="1"/>
  <c r="U82" i="4" s="1"/>
  <c r="I124" i="4"/>
  <c r="H124" i="4"/>
  <c r="G124" i="4"/>
  <c r="I121" i="4"/>
  <c r="O121" i="4" s="1"/>
  <c r="U121" i="4" s="1"/>
  <c r="H121" i="4"/>
  <c r="N121" i="4" s="1"/>
  <c r="T121" i="4" s="1"/>
  <c r="G121" i="4"/>
  <c r="M121" i="4" s="1"/>
  <c r="S121" i="4" s="1"/>
  <c r="I366" i="4"/>
  <c r="O366" i="4" s="1"/>
  <c r="U366" i="4" s="1"/>
  <c r="H366" i="4"/>
  <c r="N366" i="4" s="1"/>
  <c r="T366" i="4" s="1"/>
  <c r="G366" i="4"/>
  <c r="M366" i="4" s="1"/>
  <c r="S366" i="4" s="1"/>
  <c r="I364" i="4"/>
  <c r="O364" i="4" s="1"/>
  <c r="U364" i="4" s="1"/>
  <c r="H364" i="4"/>
  <c r="N364" i="4" s="1"/>
  <c r="T364" i="4" s="1"/>
  <c r="G364" i="4"/>
  <c r="M364" i="4" s="1"/>
  <c r="S364" i="4" s="1"/>
  <c r="G634" i="4"/>
  <c r="M634" i="4" s="1"/>
  <c r="S634" i="4" s="1"/>
  <c r="I908" i="2"/>
  <c r="O908" i="2" s="1"/>
  <c r="U908" i="2" s="1"/>
  <c r="J529" i="2"/>
  <c r="K529" i="2"/>
  <c r="I529" i="2"/>
  <c r="J505" i="2"/>
  <c r="K505" i="2"/>
  <c r="H237" i="4"/>
  <c r="I237" i="4"/>
  <c r="G237" i="4"/>
  <c r="J439" i="2"/>
  <c r="K439" i="2"/>
  <c r="I439" i="2"/>
  <c r="H181" i="4"/>
  <c r="I858" i="2"/>
  <c r="O858" i="2" s="1"/>
  <c r="U858" i="2" s="1"/>
  <c r="K858" i="2"/>
  <c r="Q858" i="2" s="1"/>
  <c r="W858" i="2" s="1"/>
  <c r="J858" i="2"/>
  <c r="P858" i="2" s="1"/>
  <c r="V858" i="2" s="1"/>
  <c r="K856" i="2"/>
  <c r="Q856" i="2" s="1"/>
  <c r="W856" i="2" s="1"/>
  <c r="J856" i="2"/>
  <c r="P856" i="2" s="1"/>
  <c r="V856" i="2" s="1"/>
  <c r="I856" i="2"/>
  <c r="O856" i="2" s="1"/>
  <c r="U856" i="2" s="1"/>
  <c r="K722" i="2"/>
  <c r="J722" i="2"/>
  <c r="I722" i="2"/>
  <c r="J740" i="2"/>
  <c r="K748" i="2"/>
  <c r="J748" i="2"/>
  <c r="H499" i="4"/>
  <c r="I499" i="4"/>
  <c r="I181" i="4"/>
  <c r="G181" i="4"/>
  <c r="G485" i="4"/>
  <c r="M485" i="4" s="1"/>
  <c r="S485" i="4" s="1"/>
  <c r="H485" i="4"/>
  <c r="N485" i="4" s="1"/>
  <c r="T485" i="4" s="1"/>
  <c r="I485" i="4"/>
  <c r="O485" i="4" s="1"/>
  <c r="U485" i="4" s="1"/>
  <c r="K839" i="2"/>
  <c r="Q839" i="2" s="1"/>
  <c r="W839" i="2" s="1"/>
  <c r="J839" i="2"/>
  <c r="P839" i="2" s="1"/>
  <c r="V839" i="2" s="1"/>
  <c r="I839" i="2"/>
  <c r="O839" i="2" s="1"/>
  <c r="U839" i="2" s="1"/>
  <c r="K837" i="2"/>
  <c r="Q837" i="2" s="1"/>
  <c r="W837" i="2" s="1"/>
  <c r="J837" i="2"/>
  <c r="P837" i="2" s="1"/>
  <c r="V837" i="2" s="1"/>
  <c r="I837" i="2"/>
  <c r="O837" i="2" s="1"/>
  <c r="U837" i="2" s="1"/>
  <c r="J805" i="2"/>
  <c r="K805" i="2"/>
  <c r="I805" i="2"/>
  <c r="K848" i="2"/>
  <c r="J848" i="2"/>
  <c r="I848" i="2"/>
  <c r="H390" i="4"/>
  <c r="I390" i="4"/>
  <c r="G390" i="4"/>
  <c r="K763" i="2"/>
  <c r="Q763" i="2" s="1"/>
  <c r="W763" i="2" s="1"/>
  <c r="J763" i="2"/>
  <c r="P763" i="2" s="1"/>
  <c r="V763" i="2" s="1"/>
  <c r="I763" i="2"/>
  <c r="O763" i="2" s="1"/>
  <c r="U763" i="2" s="1"/>
  <c r="K761" i="2"/>
  <c r="Q761" i="2" s="1"/>
  <c r="W761" i="2" s="1"/>
  <c r="J761" i="2"/>
  <c r="P761" i="2" s="1"/>
  <c r="V761" i="2" s="1"/>
  <c r="I761" i="2"/>
  <c r="O761" i="2" s="1"/>
  <c r="U761" i="2" s="1"/>
  <c r="I759" i="2"/>
  <c r="O759" i="2" s="1"/>
  <c r="U759" i="2" s="1"/>
  <c r="K759" i="2"/>
  <c r="Q759" i="2" s="1"/>
  <c r="W759" i="2" s="1"/>
  <c r="J759" i="2"/>
  <c r="P759" i="2" s="1"/>
  <c r="V759" i="2" s="1"/>
  <c r="K727" i="2"/>
  <c r="J727" i="2"/>
  <c r="I727" i="2"/>
  <c r="K735" i="2"/>
  <c r="J735" i="2"/>
  <c r="I735" i="2"/>
  <c r="K740" i="2"/>
  <c r="I740" i="2"/>
  <c r="I472" i="4"/>
  <c r="H472" i="4"/>
  <c r="G472" i="4"/>
  <c r="K731" i="2"/>
  <c r="J731" i="2"/>
  <c r="I731" i="2"/>
  <c r="K696" i="2"/>
  <c r="Q696" i="2" s="1"/>
  <c r="W696" i="2" s="1"/>
  <c r="J696" i="2"/>
  <c r="P696" i="2" s="1"/>
  <c r="V696" i="2" s="1"/>
  <c r="I696" i="2"/>
  <c r="O696" i="2" s="1"/>
  <c r="U696" i="2" s="1"/>
  <c r="K694" i="2"/>
  <c r="Q694" i="2" s="1"/>
  <c r="W694" i="2" s="1"/>
  <c r="J694" i="2"/>
  <c r="P694" i="2" s="1"/>
  <c r="V694" i="2" s="1"/>
  <c r="I694" i="2"/>
  <c r="O694" i="2" s="1"/>
  <c r="U694" i="2" s="1"/>
  <c r="K692" i="2"/>
  <c r="Q692" i="2" s="1"/>
  <c r="W692" i="2" s="1"/>
  <c r="J692" i="2"/>
  <c r="P692" i="2" s="1"/>
  <c r="V692" i="2" s="1"/>
  <c r="I692" i="2"/>
  <c r="O692" i="2" s="1"/>
  <c r="U692" i="2" s="1"/>
  <c r="I512" i="4"/>
  <c r="O512" i="4" s="1"/>
  <c r="U512" i="4" s="1"/>
  <c r="H512" i="4"/>
  <c r="N512" i="4" s="1"/>
  <c r="T512" i="4" s="1"/>
  <c r="G512" i="4"/>
  <c r="M512" i="4" s="1"/>
  <c r="S512" i="4" s="1"/>
  <c r="K902" i="2"/>
  <c r="Q902" i="2" s="1"/>
  <c r="W902" i="2" s="1"/>
  <c r="J902" i="2"/>
  <c r="P902" i="2" s="1"/>
  <c r="V902" i="2" s="1"/>
  <c r="K900" i="2"/>
  <c r="Q900" i="2" s="1"/>
  <c r="W900" i="2" s="1"/>
  <c r="J900" i="2"/>
  <c r="P900" i="2" s="1"/>
  <c r="V900" i="2" s="1"/>
  <c r="I577" i="4"/>
  <c r="O577" i="4" s="1"/>
  <c r="U577" i="4" s="1"/>
  <c r="H577" i="4"/>
  <c r="N577" i="4" s="1"/>
  <c r="T577" i="4" s="1"/>
  <c r="J61" i="2"/>
  <c r="K61" i="2"/>
  <c r="I61" i="2"/>
  <c r="J68" i="2"/>
  <c r="K68" i="2"/>
  <c r="I68" i="2"/>
  <c r="J92" i="2"/>
  <c r="P92" i="2" s="1"/>
  <c r="V92" i="2" s="1"/>
  <c r="K92" i="2"/>
  <c r="Q92" i="2" s="1"/>
  <c r="W92" i="2" s="1"/>
  <c r="I92" i="2"/>
  <c r="O92" i="2" s="1"/>
  <c r="U92" i="2" s="1"/>
  <c r="J95" i="2"/>
  <c r="K95" i="2"/>
  <c r="I95" i="2"/>
  <c r="J110" i="2"/>
  <c r="K110" i="2"/>
  <c r="I110" i="2"/>
  <c r="J52" i="2"/>
  <c r="K52" i="2"/>
  <c r="I52" i="2"/>
  <c r="J58" i="2"/>
  <c r="K58" i="2"/>
  <c r="I58" i="2"/>
  <c r="J55" i="2"/>
  <c r="K55" i="2"/>
  <c r="I55" i="2"/>
  <c r="J38" i="2"/>
  <c r="P38" i="2" s="1"/>
  <c r="V38" i="2" s="1"/>
  <c r="K38" i="2"/>
  <c r="Q38" i="2" s="1"/>
  <c r="W38" i="2" s="1"/>
  <c r="I38" i="2"/>
  <c r="O38" i="2" s="1"/>
  <c r="U38" i="2" s="1"/>
  <c r="G577" i="4"/>
  <c r="M577" i="4" s="1"/>
  <c r="S577" i="4" s="1"/>
  <c r="G585" i="4"/>
  <c r="G589" i="4"/>
  <c r="M589" i="4" s="1"/>
  <c r="S589" i="4" s="1"/>
  <c r="J170" i="2"/>
  <c r="K170" i="2"/>
  <c r="I170" i="2"/>
  <c r="J766" i="2"/>
  <c r="K766" i="2"/>
  <c r="I766" i="2"/>
  <c r="J754" i="2"/>
  <c r="P754" i="2" s="1"/>
  <c r="V754" i="2" s="1"/>
  <c r="K754" i="2"/>
  <c r="Q754" i="2" s="1"/>
  <c r="W754" i="2" s="1"/>
  <c r="I754" i="2"/>
  <c r="O754" i="2" s="1"/>
  <c r="U754" i="2" s="1"/>
  <c r="J756" i="2"/>
  <c r="P756" i="2" s="1"/>
  <c r="V756" i="2" s="1"/>
  <c r="K756" i="2"/>
  <c r="Q756" i="2" s="1"/>
  <c r="W756" i="2" s="1"/>
  <c r="I756" i="2"/>
  <c r="O756" i="2" s="1"/>
  <c r="U756" i="2" s="1"/>
  <c r="J744" i="2"/>
  <c r="K744" i="2"/>
  <c r="I744" i="2"/>
  <c r="J712" i="2"/>
  <c r="K712" i="2"/>
  <c r="I712" i="2"/>
  <c r="J700" i="2"/>
  <c r="P700" i="2" s="1"/>
  <c r="V700" i="2" s="1"/>
  <c r="K700" i="2"/>
  <c r="Q700" i="2" s="1"/>
  <c r="W700" i="2" s="1"/>
  <c r="I700" i="2"/>
  <c r="O700" i="2" s="1"/>
  <c r="U700" i="2" s="1"/>
  <c r="J702" i="2"/>
  <c r="P702" i="2" s="1"/>
  <c r="V702" i="2" s="1"/>
  <c r="K702" i="2"/>
  <c r="Q702" i="2" s="1"/>
  <c r="W702" i="2" s="1"/>
  <c r="I702" i="2"/>
  <c r="O702" i="2" s="1"/>
  <c r="U702" i="2" s="1"/>
  <c r="J689" i="2"/>
  <c r="P689" i="2" s="1"/>
  <c r="V689" i="2" s="1"/>
  <c r="K689" i="2"/>
  <c r="Q689" i="2" s="1"/>
  <c r="W689" i="2" s="1"/>
  <c r="I689" i="2"/>
  <c r="O689" i="2" s="1"/>
  <c r="U689" i="2" s="1"/>
  <c r="J687" i="2"/>
  <c r="P687" i="2" s="1"/>
  <c r="V687" i="2" s="1"/>
  <c r="K687" i="2"/>
  <c r="Q687" i="2" s="1"/>
  <c r="W687" i="2" s="1"/>
  <c r="I687" i="2"/>
  <c r="O687" i="2" s="1"/>
  <c r="U687" i="2" s="1"/>
  <c r="J681" i="2"/>
  <c r="K681" i="2"/>
  <c r="I681" i="2"/>
  <c r="J354" i="2"/>
  <c r="K354" i="2"/>
  <c r="J349" i="2"/>
  <c r="K349" i="2"/>
  <c r="I349" i="2"/>
  <c r="I354" i="2"/>
  <c r="J357" i="2"/>
  <c r="K357" i="2"/>
  <c r="I357" i="2"/>
  <c r="J360" i="2"/>
  <c r="K360" i="2"/>
  <c r="I360" i="2"/>
  <c r="J372" i="2"/>
  <c r="K372" i="2"/>
  <c r="I372" i="2"/>
  <c r="J375" i="2"/>
  <c r="K375" i="2"/>
  <c r="I375" i="2"/>
  <c r="J378" i="2"/>
  <c r="I378" i="2"/>
  <c r="J792" i="2"/>
  <c r="P792" i="2" s="1"/>
  <c r="V792" i="2" s="1"/>
  <c r="K792" i="2"/>
  <c r="Q792" i="2" s="1"/>
  <c r="W792" i="2" s="1"/>
  <c r="I792" i="2"/>
  <c r="O792" i="2" s="1"/>
  <c r="U792" i="2" s="1"/>
  <c r="J794" i="2"/>
  <c r="P794" i="2" s="1"/>
  <c r="V794" i="2" s="1"/>
  <c r="K794" i="2"/>
  <c r="Q794" i="2" s="1"/>
  <c r="W794" i="2" s="1"/>
  <c r="I794" i="2"/>
  <c r="O794" i="2" s="1"/>
  <c r="U794" i="2" s="1"/>
  <c r="J25" i="2"/>
  <c r="P25" i="2" s="1"/>
  <c r="V25" i="2" s="1"/>
  <c r="K25" i="2"/>
  <c r="Q25" i="2" s="1"/>
  <c r="W25" i="2" s="1"/>
  <c r="I25" i="2"/>
  <c r="O25" i="2" s="1"/>
  <c r="U25" i="2" s="1"/>
  <c r="J30" i="2"/>
  <c r="K30" i="2"/>
  <c r="I30" i="2"/>
  <c r="J19" i="2"/>
  <c r="P19" i="2" s="1"/>
  <c r="V19" i="2" s="1"/>
  <c r="K19" i="2"/>
  <c r="Q19" i="2" s="1"/>
  <c r="W19" i="2" s="1"/>
  <c r="I19" i="2"/>
  <c r="O19" i="2" s="1"/>
  <c r="U19" i="2" s="1"/>
  <c r="K303" i="2"/>
  <c r="J834" i="2"/>
  <c r="K834" i="2"/>
  <c r="I834" i="2"/>
  <c r="J851" i="2"/>
  <c r="K851" i="2"/>
  <c r="I851" i="2"/>
  <c r="J779" i="2"/>
  <c r="K779" i="2"/>
  <c r="I779" i="2"/>
  <c r="K330" i="2"/>
  <c r="Q330" i="2" s="1"/>
  <c r="W330" i="2" s="1"/>
  <c r="J330" i="2"/>
  <c r="P330" i="2" s="1"/>
  <c r="V330" i="2" s="1"/>
  <c r="I330" i="2"/>
  <c r="O330" i="2" s="1"/>
  <c r="U330" i="2" s="1"/>
  <c r="K328" i="2"/>
  <c r="Q328" i="2" s="1"/>
  <c r="W328" i="2" s="1"/>
  <c r="J328" i="2"/>
  <c r="P328" i="2" s="1"/>
  <c r="V328" i="2" s="1"/>
  <c r="I328" i="2"/>
  <c r="O328" i="2" s="1"/>
  <c r="U328" i="2" s="1"/>
  <c r="J340" i="2"/>
  <c r="K340" i="2"/>
  <c r="I340" i="2"/>
  <c r="J312" i="2"/>
  <c r="K312" i="2"/>
  <c r="I312" i="2"/>
  <c r="J309" i="2"/>
  <c r="K309" i="2"/>
  <c r="I309" i="2"/>
  <c r="J306" i="2"/>
  <c r="K306" i="2"/>
  <c r="I306" i="2"/>
  <c r="J303" i="2"/>
  <c r="I303" i="2"/>
  <c r="J207" i="2"/>
  <c r="K207" i="2"/>
  <c r="I207" i="2"/>
  <c r="J210" i="2"/>
  <c r="K210" i="2"/>
  <c r="I210" i="2"/>
  <c r="K283" i="2"/>
  <c r="J283" i="2"/>
  <c r="I283" i="2"/>
  <c r="J294" i="2"/>
  <c r="K294" i="2"/>
  <c r="I294" i="2"/>
  <c r="J300" i="2"/>
  <c r="K300" i="2"/>
  <c r="I300" i="2"/>
  <c r="J291" i="2"/>
  <c r="K291" i="2"/>
  <c r="I291" i="2"/>
  <c r="J230" i="2"/>
  <c r="K230" i="2"/>
  <c r="I230" i="2"/>
  <c r="J225" i="2"/>
  <c r="K225" i="2"/>
  <c r="I225" i="2"/>
  <c r="I604" i="2"/>
  <c r="O604" i="2" s="1"/>
  <c r="U604" i="2" s="1"/>
  <c r="K574" i="2"/>
  <c r="K612" i="2"/>
  <c r="J612" i="2"/>
  <c r="I612" i="2"/>
  <c r="K609" i="2"/>
  <c r="J609" i="2"/>
  <c r="I609" i="2"/>
  <c r="K606" i="2"/>
  <c r="Q606" i="2" s="1"/>
  <c r="W606" i="2" s="1"/>
  <c r="J606" i="2"/>
  <c r="P606" i="2" s="1"/>
  <c r="V606" i="2" s="1"/>
  <c r="I606" i="2"/>
  <c r="O606" i="2" s="1"/>
  <c r="U606" i="2" s="1"/>
  <c r="K604" i="2"/>
  <c r="Q604" i="2" s="1"/>
  <c r="W604" i="2" s="1"/>
  <c r="J604" i="2"/>
  <c r="P604" i="2" s="1"/>
  <c r="V604" i="2" s="1"/>
  <c r="K601" i="2"/>
  <c r="J601" i="2"/>
  <c r="I601" i="2"/>
  <c r="H468" i="4"/>
  <c r="G468" i="4"/>
  <c r="K593" i="2"/>
  <c r="J593" i="2"/>
  <c r="I593" i="2"/>
  <c r="K643" i="2"/>
  <c r="Q643" i="2" s="1"/>
  <c r="W643" i="2" s="1"/>
  <c r="J643" i="2"/>
  <c r="P643" i="2" s="1"/>
  <c r="V643" i="2" s="1"/>
  <c r="I643" i="2"/>
  <c r="O643" i="2" s="1"/>
  <c r="U643" i="2" s="1"/>
  <c r="K670" i="2"/>
  <c r="J670" i="2"/>
  <c r="I670" i="2"/>
  <c r="K673" i="2"/>
  <c r="J673" i="2"/>
  <c r="I673" i="2"/>
  <c r="K639" i="2"/>
  <c r="J639" i="2"/>
  <c r="I639" i="2"/>
  <c r="K645" i="2"/>
  <c r="Q645" i="2" s="1"/>
  <c r="W645" i="2" s="1"/>
  <c r="J645" i="2"/>
  <c r="I645" i="2"/>
  <c r="O645" i="2" s="1"/>
  <c r="U645" i="2" s="1"/>
  <c r="K651" i="2"/>
  <c r="J651" i="2"/>
  <c r="I651" i="2"/>
  <c r="K654" i="2"/>
  <c r="J654" i="2"/>
  <c r="I654" i="2"/>
  <c r="G521" i="4"/>
  <c r="H521" i="4"/>
  <c r="I521" i="4"/>
  <c r="G524" i="4"/>
  <c r="H524" i="4"/>
  <c r="I524" i="4"/>
  <c r="G527" i="4"/>
  <c r="H527" i="4"/>
  <c r="I527" i="4"/>
  <c r="G538" i="4"/>
  <c r="M538" i="4" s="1"/>
  <c r="S538" i="4" s="1"/>
  <c r="H538" i="4"/>
  <c r="N538" i="4" s="1"/>
  <c r="T538" i="4" s="1"/>
  <c r="I538" i="4"/>
  <c r="O538" i="4" s="1"/>
  <c r="U538" i="4" s="1"/>
  <c r="G541" i="4"/>
  <c r="H541" i="4"/>
  <c r="I541" i="4"/>
  <c r="G544" i="4"/>
  <c r="H544" i="4"/>
  <c r="I544" i="4"/>
  <c r="J798" i="2"/>
  <c r="K798" i="2"/>
  <c r="I798" i="2"/>
  <c r="J812" i="2"/>
  <c r="K812" i="2"/>
  <c r="I812" i="2"/>
  <c r="J815" i="2"/>
  <c r="K815" i="2"/>
  <c r="I815" i="2"/>
  <c r="G82" i="4"/>
  <c r="M82" i="4" s="1"/>
  <c r="S82" i="4" s="1"/>
  <c r="G88" i="4"/>
  <c r="H88" i="4"/>
  <c r="I88" i="4"/>
  <c r="G59" i="4"/>
  <c r="H59" i="4"/>
  <c r="N59" i="4" s="1"/>
  <c r="T59" i="4" s="1"/>
  <c r="I59" i="4"/>
  <c r="O59" i="4" s="1"/>
  <c r="U59" i="4" s="1"/>
  <c r="G160" i="4"/>
  <c r="M160" i="4" s="1"/>
  <c r="S160" i="4" s="1"/>
  <c r="H160" i="4"/>
  <c r="N160" i="4" s="1"/>
  <c r="T160" i="4" s="1"/>
  <c r="I160" i="4"/>
  <c r="O160" i="4" s="1"/>
  <c r="U160" i="4" s="1"/>
  <c r="G168" i="4"/>
  <c r="H168" i="4"/>
  <c r="I168" i="4"/>
  <c r="G178" i="4"/>
  <c r="H178" i="4"/>
  <c r="I178" i="4"/>
  <c r="G184" i="4"/>
  <c r="H184" i="4"/>
  <c r="I184" i="4"/>
  <c r="G208" i="4"/>
  <c r="H208" i="4"/>
  <c r="I208" i="4"/>
  <c r="G214" i="4"/>
  <c r="H214" i="4"/>
  <c r="I214" i="4"/>
  <c r="G225" i="4"/>
  <c r="H225" i="4"/>
  <c r="I225" i="4"/>
  <c r="G228" i="4"/>
  <c r="H228" i="4"/>
  <c r="I228" i="4"/>
  <c r="G240" i="4"/>
  <c r="M240" i="4" s="1"/>
  <c r="S240" i="4" s="1"/>
  <c r="H240" i="4"/>
  <c r="N240" i="4" s="1"/>
  <c r="T240" i="4" s="1"/>
  <c r="I240" i="4"/>
  <c r="O240" i="4" s="1"/>
  <c r="U240" i="4" s="1"/>
  <c r="G243" i="4"/>
  <c r="H243" i="4"/>
  <c r="I243" i="4"/>
  <c r="G246" i="4"/>
  <c r="H246" i="4"/>
  <c r="I246" i="4"/>
  <c r="G249" i="4"/>
  <c r="H249" i="4"/>
  <c r="I249" i="4"/>
  <c r="G252" i="4"/>
  <c r="H252" i="4"/>
  <c r="I252" i="4"/>
  <c r="G255" i="4"/>
  <c r="H255" i="4"/>
  <c r="I255" i="4"/>
  <c r="G267" i="4"/>
  <c r="H267" i="4"/>
  <c r="I267" i="4"/>
  <c r="G301" i="4"/>
  <c r="H301" i="4"/>
  <c r="I301" i="4"/>
  <c r="G310" i="4"/>
  <c r="H310" i="4"/>
  <c r="I310" i="4"/>
  <c r="G316" i="4"/>
  <c r="H316" i="4"/>
  <c r="I316" i="4"/>
  <c r="G319" i="4"/>
  <c r="H319" i="4"/>
  <c r="I319" i="4"/>
  <c r="G322" i="4"/>
  <c r="H322" i="4"/>
  <c r="I322" i="4"/>
  <c r="G325" i="4"/>
  <c r="H325" i="4"/>
  <c r="I325" i="4"/>
  <c r="G331" i="4"/>
  <c r="H331" i="4"/>
  <c r="I331" i="4"/>
  <c r="G342" i="4"/>
  <c r="H342" i="4"/>
  <c r="I342" i="4"/>
  <c r="G349" i="4"/>
  <c r="H349" i="4"/>
  <c r="I349" i="4"/>
  <c r="G475" i="4"/>
  <c r="M475" i="4" s="1"/>
  <c r="S475" i="4" s="1"/>
  <c r="H475" i="4"/>
  <c r="N475" i="4" s="1"/>
  <c r="T475" i="4" s="1"/>
  <c r="I475" i="4"/>
  <c r="O475" i="4" s="1"/>
  <c r="U475" i="4" s="1"/>
  <c r="G480" i="4"/>
  <c r="M480" i="4" s="1"/>
  <c r="S480" i="4" s="1"/>
  <c r="H480" i="4"/>
  <c r="N480" i="4" s="1"/>
  <c r="T480" i="4" s="1"/>
  <c r="I480" i="4"/>
  <c r="O480" i="4" s="1"/>
  <c r="U480" i="4" s="1"/>
  <c r="G434" i="4"/>
  <c r="M434" i="4" s="1"/>
  <c r="S434" i="4" s="1"/>
  <c r="H434" i="4"/>
  <c r="N434" i="4" s="1"/>
  <c r="T434" i="4" s="1"/>
  <c r="I434" i="4"/>
  <c r="O434" i="4" s="1"/>
  <c r="U434" i="4" s="1"/>
  <c r="G492" i="4"/>
  <c r="M492" i="4" s="1"/>
  <c r="S492" i="4" s="1"/>
  <c r="H492" i="4"/>
  <c r="N492" i="4" s="1"/>
  <c r="T492" i="4" s="1"/>
  <c r="I492" i="4"/>
  <c r="O492" i="4" s="1"/>
  <c r="U492" i="4" s="1"/>
  <c r="G508" i="4"/>
  <c r="H508" i="4"/>
  <c r="G556" i="4"/>
  <c r="H556" i="4"/>
  <c r="I556" i="4"/>
  <c r="G559" i="4"/>
  <c r="H559" i="4"/>
  <c r="I559" i="4"/>
  <c r="G532" i="4"/>
  <c r="M532" i="4" s="1"/>
  <c r="S532" i="4" s="1"/>
  <c r="H532" i="4"/>
  <c r="N532" i="4" s="1"/>
  <c r="T532" i="4" s="1"/>
  <c r="I532" i="4"/>
  <c r="O532" i="4" s="1"/>
  <c r="U532" i="4" s="1"/>
  <c r="G504" i="4"/>
  <c r="H504" i="4"/>
  <c r="I504" i="4"/>
  <c r="I468" i="4"/>
  <c r="G495" i="4"/>
  <c r="H495" i="4"/>
  <c r="G67" i="4"/>
  <c r="H67" i="4"/>
  <c r="H585" i="4"/>
  <c r="I585" i="4"/>
  <c r="H589" i="4"/>
  <c r="N589" i="4" s="1"/>
  <c r="T589" i="4" s="1"/>
  <c r="I589" i="4"/>
  <c r="O589" i="4" s="1"/>
  <c r="U589" i="4" s="1"/>
  <c r="G573" i="4"/>
  <c r="H573" i="4"/>
  <c r="G568" i="4"/>
  <c r="H568" i="4"/>
  <c r="G605" i="4"/>
  <c r="G598" i="4" s="1"/>
  <c r="M598" i="4" s="1"/>
  <c r="S598" i="4" s="1"/>
  <c r="H605" i="4"/>
  <c r="H598" i="4" s="1"/>
  <c r="N598" i="4" s="1"/>
  <c r="T598" i="4" s="1"/>
  <c r="I605" i="4"/>
  <c r="I598" i="4" s="1"/>
  <c r="O598" i="4" s="1"/>
  <c r="U598" i="4" s="1"/>
  <c r="G609" i="4"/>
  <c r="H609" i="4"/>
  <c r="I609" i="4"/>
  <c r="G105" i="4"/>
  <c r="H105" i="4"/>
  <c r="I105" i="4"/>
  <c r="G16" i="4"/>
  <c r="M16" i="4" s="1"/>
  <c r="S16" i="4" s="1"/>
  <c r="H16" i="4"/>
  <c r="N16" i="4" s="1"/>
  <c r="T16" i="4" s="1"/>
  <c r="I16" i="4"/>
  <c r="O16" i="4" s="1"/>
  <c r="U16" i="4" s="1"/>
  <c r="G517" i="4"/>
  <c r="H517" i="4"/>
  <c r="I517" i="4"/>
  <c r="I615" i="4"/>
  <c r="I612" i="4"/>
  <c r="J828" i="2"/>
  <c r="K828" i="2"/>
  <c r="I828" i="2"/>
  <c r="J258" i="2"/>
  <c r="K258" i="2"/>
  <c r="I258" i="2"/>
  <c r="J261" i="2"/>
  <c r="K261" i="2"/>
  <c r="I261" i="2"/>
  <c r="J249" i="2"/>
  <c r="K249" i="2"/>
  <c r="I249" i="2"/>
  <c r="J246" i="2"/>
  <c r="K246" i="2"/>
  <c r="I246" i="2"/>
  <c r="J240" i="2"/>
  <c r="K240" i="2"/>
  <c r="I240" i="2"/>
  <c r="J126" i="2"/>
  <c r="P126" i="2" s="1"/>
  <c r="V126" i="2" s="1"/>
  <c r="K126" i="2"/>
  <c r="Q126" i="2" s="1"/>
  <c r="W126" i="2" s="1"/>
  <c r="J128" i="2"/>
  <c r="P128" i="2" s="1"/>
  <c r="V128" i="2" s="1"/>
  <c r="K128" i="2"/>
  <c r="Q128" i="2" s="1"/>
  <c r="W128" i="2" s="1"/>
  <c r="J130" i="2"/>
  <c r="P130" i="2" s="1"/>
  <c r="V130" i="2" s="1"/>
  <c r="K130" i="2"/>
  <c r="Q130" i="2" s="1"/>
  <c r="W130" i="2" s="1"/>
  <c r="I126" i="2"/>
  <c r="O126" i="2" s="1"/>
  <c r="U126" i="2" s="1"/>
  <c r="I128" i="2"/>
  <c r="O128" i="2" s="1"/>
  <c r="U128" i="2" s="1"/>
  <c r="I130" i="2"/>
  <c r="O130" i="2" s="1"/>
  <c r="U130" i="2" s="1"/>
  <c r="J150" i="2"/>
  <c r="K150" i="2"/>
  <c r="I150" i="2"/>
  <c r="J869" i="2"/>
  <c r="P869" i="2" s="1"/>
  <c r="V869" i="2" s="1"/>
  <c r="K869" i="2"/>
  <c r="Q869" i="2" s="1"/>
  <c r="W869" i="2" s="1"/>
  <c r="J871" i="2"/>
  <c r="P871" i="2" s="1"/>
  <c r="V871" i="2" s="1"/>
  <c r="K871" i="2"/>
  <c r="Q871" i="2" s="1"/>
  <c r="W871" i="2" s="1"/>
  <c r="J582" i="2"/>
  <c r="K582" i="2"/>
  <c r="J587" i="2"/>
  <c r="K587" i="2"/>
  <c r="I587" i="2"/>
  <c r="I582" i="2"/>
  <c r="J395" i="2"/>
  <c r="K395" i="2"/>
  <c r="I395" i="2"/>
  <c r="G612" i="4"/>
  <c r="H612" i="4"/>
  <c r="J574" i="2"/>
  <c r="I574" i="2"/>
  <c r="J480" i="2"/>
  <c r="P480" i="2" s="1"/>
  <c r="V480" i="2" s="1"/>
  <c r="K480" i="2"/>
  <c r="J422" i="2"/>
  <c r="I422" i="2"/>
  <c r="J419" i="2"/>
  <c r="K419" i="2"/>
  <c r="I419" i="2"/>
  <c r="J387" i="2"/>
  <c r="P387" i="2" s="1"/>
  <c r="V387" i="2" s="1"/>
  <c r="J389" i="2"/>
  <c r="P389" i="2" s="1"/>
  <c r="V389" i="2" s="1"/>
  <c r="K389" i="2"/>
  <c r="Q389" i="2" s="1"/>
  <c r="W389" i="2" s="1"/>
  <c r="I387" i="2"/>
  <c r="O387" i="2" s="1"/>
  <c r="U387" i="2" s="1"/>
  <c r="I389" i="2"/>
  <c r="O389" i="2" s="1"/>
  <c r="U389" i="2" s="1"/>
  <c r="J384" i="2"/>
  <c r="I384" i="2"/>
  <c r="J425" i="2"/>
  <c r="K425" i="2"/>
  <c r="I425" i="2"/>
  <c r="J428" i="2"/>
  <c r="K428" i="2"/>
  <c r="I428" i="2"/>
  <c r="J464" i="2"/>
  <c r="K464" i="2"/>
  <c r="I464" i="2"/>
  <c r="J467" i="2"/>
  <c r="K467" i="2"/>
  <c r="I467" i="2"/>
  <c r="J454" i="2"/>
  <c r="P454" i="2" s="1"/>
  <c r="V454" i="2" s="1"/>
  <c r="K454" i="2"/>
  <c r="Q454" i="2" s="1"/>
  <c r="W454" i="2" s="1"/>
  <c r="I454" i="2"/>
  <c r="O454" i="2" s="1"/>
  <c r="U454" i="2" s="1"/>
  <c r="J456" i="2"/>
  <c r="P456" i="2" s="1"/>
  <c r="V456" i="2" s="1"/>
  <c r="K456" i="2"/>
  <c r="Q456" i="2" s="1"/>
  <c r="W456" i="2" s="1"/>
  <c r="I456" i="2"/>
  <c r="O456" i="2" s="1"/>
  <c r="U456" i="2" s="1"/>
  <c r="J458" i="2"/>
  <c r="P458" i="2" s="1"/>
  <c r="V458" i="2" s="1"/>
  <c r="K458" i="2"/>
  <c r="Q458" i="2" s="1"/>
  <c r="W458" i="2" s="1"/>
  <c r="I458" i="2"/>
  <c r="O458" i="2" s="1"/>
  <c r="U458" i="2" s="1"/>
  <c r="J447" i="2"/>
  <c r="P447" i="2" s="1"/>
  <c r="V447" i="2" s="1"/>
  <c r="K447" i="2"/>
  <c r="Q447" i="2" s="1"/>
  <c r="W447" i="2" s="1"/>
  <c r="I447" i="2"/>
  <c r="O447" i="2" s="1"/>
  <c r="U447" i="2" s="1"/>
  <c r="J449" i="2"/>
  <c r="P449" i="2" s="1"/>
  <c r="V449" i="2" s="1"/>
  <c r="K449" i="2"/>
  <c r="Q449" i="2" s="1"/>
  <c r="W449" i="2" s="1"/>
  <c r="I449" i="2"/>
  <c r="O449" i="2" s="1"/>
  <c r="U449" i="2" s="1"/>
  <c r="J451" i="2"/>
  <c r="P451" i="2" s="1"/>
  <c r="V451" i="2" s="1"/>
  <c r="K451" i="2"/>
  <c r="Q451" i="2" s="1"/>
  <c r="W451" i="2" s="1"/>
  <c r="I451" i="2"/>
  <c r="O451" i="2" s="1"/>
  <c r="U451" i="2" s="1"/>
  <c r="J433" i="2"/>
  <c r="K433" i="2"/>
  <c r="I433" i="2"/>
  <c r="J346" i="2"/>
  <c r="K346" i="2"/>
  <c r="I346" i="2"/>
  <c r="J497" i="2"/>
  <c r="P497" i="2" s="1"/>
  <c r="V497" i="2" s="1"/>
  <c r="K497" i="2"/>
  <c r="Q497" i="2" s="1"/>
  <c r="W497" i="2" s="1"/>
  <c r="I497" i="2"/>
  <c r="O497" i="2" s="1"/>
  <c r="U497" i="2" s="1"/>
  <c r="I505" i="2"/>
  <c r="J512" i="2"/>
  <c r="P512" i="2" s="1"/>
  <c r="V512" i="2" s="1"/>
  <c r="K512" i="2"/>
  <c r="Q512" i="2" s="1"/>
  <c r="W512" i="2" s="1"/>
  <c r="I512" i="2"/>
  <c r="O512" i="2" s="1"/>
  <c r="U512" i="2" s="1"/>
  <c r="J514" i="2"/>
  <c r="P514" i="2" s="1"/>
  <c r="V514" i="2" s="1"/>
  <c r="K514" i="2"/>
  <c r="Q514" i="2" s="1"/>
  <c r="W514" i="2" s="1"/>
  <c r="I514" i="2"/>
  <c r="O514" i="2" s="1"/>
  <c r="U514" i="2" s="1"/>
  <c r="J519" i="2"/>
  <c r="K519" i="2"/>
  <c r="I519" i="2"/>
  <c r="J525" i="2"/>
  <c r="K525" i="2"/>
  <c r="I525" i="2"/>
  <c r="J532" i="2"/>
  <c r="K532" i="2"/>
  <c r="I532" i="2"/>
  <c r="J541" i="2"/>
  <c r="K541" i="2"/>
  <c r="I541" i="2"/>
  <c r="J553" i="2"/>
  <c r="P553" i="2" s="1"/>
  <c r="V553" i="2" s="1"/>
  <c r="K553" i="2"/>
  <c r="Q553" i="2" s="1"/>
  <c r="W553" i="2" s="1"/>
  <c r="I553" i="2"/>
  <c r="O553" i="2" s="1"/>
  <c r="U553" i="2" s="1"/>
  <c r="J559" i="2"/>
  <c r="K559" i="2"/>
  <c r="I559" i="2"/>
  <c r="J562" i="2"/>
  <c r="K561" i="2"/>
  <c r="Q561" i="2" s="1"/>
  <c r="W561" i="2" s="1"/>
  <c r="I562" i="2"/>
  <c r="J567" i="2"/>
  <c r="K567" i="2"/>
  <c r="I567" i="2"/>
  <c r="J883" i="2"/>
  <c r="K883" i="2"/>
  <c r="I883" i="2"/>
  <c r="J887" i="2"/>
  <c r="P887" i="2" s="1"/>
  <c r="V887" i="2" s="1"/>
  <c r="K887" i="2"/>
  <c r="Q887" i="2" s="1"/>
  <c r="W887" i="2" s="1"/>
  <c r="I887" i="2"/>
  <c r="O887" i="2" s="1"/>
  <c r="U887" i="2" s="1"/>
  <c r="J889" i="2"/>
  <c r="P889" i="2" s="1"/>
  <c r="V889" i="2" s="1"/>
  <c r="K889" i="2"/>
  <c r="Q889" i="2" s="1"/>
  <c r="W889" i="2" s="1"/>
  <c r="I889" i="2"/>
  <c r="O889" i="2" s="1"/>
  <c r="U889" i="2" s="1"/>
  <c r="J891" i="2"/>
  <c r="P891" i="2" s="1"/>
  <c r="V891" i="2" s="1"/>
  <c r="K891" i="2"/>
  <c r="Q891" i="2" s="1"/>
  <c r="W891" i="2" s="1"/>
  <c r="I891" i="2"/>
  <c r="O891" i="2" s="1"/>
  <c r="U891" i="2" s="1"/>
  <c r="I900" i="2"/>
  <c r="O900" i="2" s="1"/>
  <c r="U900" i="2" s="1"/>
  <c r="I902" i="2"/>
  <c r="O902" i="2" s="1"/>
  <c r="U902" i="2" s="1"/>
  <c r="J895" i="2"/>
  <c r="K895" i="2"/>
  <c r="I895" i="2"/>
  <c r="J906" i="2"/>
  <c r="K906" i="2"/>
  <c r="I906" i="2"/>
  <c r="J443" i="2"/>
  <c r="K443" i="2"/>
  <c r="I443" i="2"/>
  <c r="G615" i="4"/>
  <c r="H615" i="4"/>
  <c r="G530" i="4"/>
  <c r="M530" i="4" s="1"/>
  <c r="S530" i="4" s="1"/>
  <c r="H530" i="4"/>
  <c r="N530" i="4" s="1"/>
  <c r="T530" i="4" s="1"/>
  <c r="D164" i="4"/>
  <c r="D165" i="4" s="1"/>
  <c r="F67" i="2"/>
  <c r="F68" i="2" s="1"/>
  <c r="K384" i="2"/>
  <c r="K387" i="2"/>
  <c r="Q387" i="2" s="1"/>
  <c r="W387" i="2" s="1"/>
  <c r="K422" i="2"/>
  <c r="K378" i="2"/>
  <c r="I568" i="4"/>
  <c r="I573" i="4"/>
  <c r="I530" i="4"/>
  <c r="O530" i="4" s="1"/>
  <c r="U530" i="4" s="1"/>
  <c r="I67" i="4"/>
  <c r="I495" i="4"/>
  <c r="I508" i="4"/>
  <c r="J661" i="2" l="1"/>
  <c r="P661" i="2" s="1"/>
  <c r="V661" i="2" s="1"/>
  <c r="I572" i="4"/>
  <c r="O573" i="4"/>
  <c r="U573" i="4" s="1"/>
  <c r="I516" i="4"/>
  <c r="O516" i="4" s="1"/>
  <c r="U516" i="4" s="1"/>
  <c r="O517" i="4"/>
  <c r="U517" i="4" s="1"/>
  <c r="G104" i="4"/>
  <c r="M104" i="4" s="1"/>
  <c r="S104" i="4" s="1"/>
  <c r="M105" i="4"/>
  <c r="S105" i="4" s="1"/>
  <c r="G567" i="4"/>
  <c r="M568" i="4"/>
  <c r="S568" i="4" s="1"/>
  <c r="I330" i="4"/>
  <c r="O330" i="4" s="1"/>
  <c r="U330" i="4" s="1"/>
  <c r="O331" i="4"/>
  <c r="U331" i="4" s="1"/>
  <c r="I315" i="4"/>
  <c r="O315" i="4" s="1"/>
  <c r="U315" i="4" s="1"/>
  <c r="O316" i="4"/>
  <c r="U316" i="4" s="1"/>
  <c r="G300" i="4"/>
  <c r="M300" i="4" s="1"/>
  <c r="S300" i="4" s="1"/>
  <c r="M301" i="4"/>
  <c r="S301" i="4" s="1"/>
  <c r="H251" i="4"/>
  <c r="N251" i="4" s="1"/>
  <c r="T251" i="4" s="1"/>
  <c r="N252" i="4"/>
  <c r="T252" i="4" s="1"/>
  <c r="I213" i="4"/>
  <c r="O213" i="4" s="1"/>
  <c r="U213" i="4" s="1"/>
  <c r="O214" i="4"/>
  <c r="U214" i="4" s="1"/>
  <c r="G183" i="4"/>
  <c r="M183" i="4" s="1"/>
  <c r="S183" i="4" s="1"/>
  <c r="M184" i="4"/>
  <c r="S184" i="4" s="1"/>
  <c r="I167" i="4"/>
  <c r="O167" i="4" s="1"/>
  <c r="U167" i="4" s="1"/>
  <c r="O168" i="4"/>
  <c r="U168" i="4" s="1"/>
  <c r="G56" i="4"/>
  <c r="M56" i="4" s="1"/>
  <c r="S56" i="4" s="1"/>
  <c r="M59" i="4"/>
  <c r="S59" i="4" s="1"/>
  <c r="G543" i="4"/>
  <c r="M543" i="4" s="1"/>
  <c r="S543" i="4" s="1"/>
  <c r="M544" i="4"/>
  <c r="S544" i="4" s="1"/>
  <c r="H526" i="4"/>
  <c r="N526" i="4" s="1"/>
  <c r="T526" i="4" s="1"/>
  <c r="N527" i="4"/>
  <c r="T527" i="4" s="1"/>
  <c r="G467" i="4"/>
  <c r="M468" i="4"/>
  <c r="S468" i="4" s="1"/>
  <c r="H498" i="4"/>
  <c r="N498" i="4" s="1"/>
  <c r="T498" i="4" s="1"/>
  <c r="N499" i="4"/>
  <c r="T499" i="4" s="1"/>
  <c r="G123" i="4"/>
  <c r="M123" i="4" s="1"/>
  <c r="S123" i="4" s="1"/>
  <c r="M124" i="4"/>
  <c r="S124" i="4" s="1"/>
  <c r="I494" i="4"/>
  <c r="O494" i="4" s="1"/>
  <c r="U494" i="4" s="1"/>
  <c r="O495" i="4"/>
  <c r="U495" i="4" s="1"/>
  <c r="I567" i="4"/>
  <c r="O568" i="4"/>
  <c r="U568" i="4" s="1"/>
  <c r="H516" i="4"/>
  <c r="N516" i="4" s="1"/>
  <c r="T516" i="4" s="1"/>
  <c r="N517" i="4"/>
  <c r="T517" i="4" s="1"/>
  <c r="I608" i="4"/>
  <c r="O608" i="4" s="1"/>
  <c r="U608" i="4" s="1"/>
  <c r="O609" i="4"/>
  <c r="U609" i="4" s="1"/>
  <c r="H572" i="4"/>
  <c r="N573" i="4"/>
  <c r="T573" i="4" s="1"/>
  <c r="H494" i="4"/>
  <c r="N494" i="4" s="1"/>
  <c r="T494" i="4" s="1"/>
  <c r="N495" i="4"/>
  <c r="T495" i="4" s="1"/>
  <c r="H503" i="4"/>
  <c r="N503" i="4" s="1"/>
  <c r="T503" i="4" s="1"/>
  <c r="N504" i="4"/>
  <c r="T504" i="4" s="1"/>
  <c r="I341" i="4"/>
  <c r="O341" i="4" s="1"/>
  <c r="U341" i="4" s="1"/>
  <c r="O342" i="4"/>
  <c r="U342" i="4" s="1"/>
  <c r="H330" i="4"/>
  <c r="N330" i="4" s="1"/>
  <c r="T330" i="4" s="1"/>
  <c r="N331" i="4"/>
  <c r="T331" i="4" s="1"/>
  <c r="I318" i="4"/>
  <c r="O318" i="4" s="1"/>
  <c r="U318" i="4" s="1"/>
  <c r="O319" i="4"/>
  <c r="U319" i="4" s="1"/>
  <c r="G309" i="4"/>
  <c r="M309" i="4" s="1"/>
  <c r="S309" i="4" s="1"/>
  <c r="M310" i="4"/>
  <c r="S310" i="4" s="1"/>
  <c r="H254" i="4"/>
  <c r="N254" i="4" s="1"/>
  <c r="T254" i="4" s="1"/>
  <c r="N255" i="4"/>
  <c r="T255" i="4" s="1"/>
  <c r="I245" i="4"/>
  <c r="O245" i="4" s="1"/>
  <c r="U245" i="4" s="1"/>
  <c r="O246" i="4"/>
  <c r="U246" i="4" s="1"/>
  <c r="H242" i="4"/>
  <c r="N242" i="4" s="1"/>
  <c r="T242" i="4" s="1"/>
  <c r="N243" i="4"/>
  <c r="T243" i="4" s="1"/>
  <c r="I224" i="4"/>
  <c r="O224" i="4" s="1"/>
  <c r="U224" i="4" s="1"/>
  <c r="O225" i="4"/>
  <c r="U225" i="4" s="1"/>
  <c r="G207" i="4"/>
  <c r="M207" i="4" s="1"/>
  <c r="S207" i="4" s="1"/>
  <c r="M208" i="4"/>
  <c r="S208" i="4" s="1"/>
  <c r="H167" i="4"/>
  <c r="N167" i="4" s="1"/>
  <c r="T167" i="4" s="1"/>
  <c r="N168" i="4"/>
  <c r="T168" i="4" s="1"/>
  <c r="I87" i="4"/>
  <c r="O87" i="4" s="1"/>
  <c r="U87" i="4" s="1"/>
  <c r="O88" i="4"/>
  <c r="U88" i="4" s="1"/>
  <c r="I540" i="4"/>
  <c r="O540" i="4" s="1"/>
  <c r="U540" i="4" s="1"/>
  <c r="O541" i="4"/>
  <c r="U541" i="4" s="1"/>
  <c r="G526" i="4"/>
  <c r="M526" i="4" s="1"/>
  <c r="S526" i="4" s="1"/>
  <c r="M527" i="4"/>
  <c r="S527" i="4" s="1"/>
  <c r="H467" i="4"/>
  <c r="N468" i="4"/>
  <c r="T468" i="4" s="1"/>
  <c r="G614" i="4"/>
  <c r="M614" i="4" s="1"/>
  <c r="S614" i="4" s="1"/>
  <c r="M615" i="4"/>
  <c r="S615" i="4" s="1"/>
  <c r="I614" i="4"/>
  <c r="O614" i="4" s="1"/>
  <c r="U614" i="4" s="1"/>
  <c r="O615" i="4"/>
  <c r="U615" i="4" s="1"/>
  <c r="H104" i="4"/>
  <c r="N104" i="4" s="1"/>
  <c r="T104" i="4" s="1"/>
  <c r="N105" i="4"/>
  <c r="T105" i="4" s="1"/>
  <c r="G608" i="4"/>
  <c r="M608" i="4" s="1"/>
  <c r="S608" i="4" s="1"/>
  <c r="M609" i="4"/>
  <c r="S609" i="4" s="1"/>
  <c r="H567" i="4"/>
  <c r="N568" i="4"/>
  <c r="T568" i="4" s="1"/>
  <c r="H66" i="4"/>
  <c r="N66" i="4" s="1"/>
  <c r="T66" i="4" s="1"/>
  <c r="N67" i="4"/>
  <c r="T67" i="4" s="1"/>
  <c r="I467" i="4"/>
  <c r="O468" i="4"/>
  <c r="U468" i="4" s="1"/>
  <c r="H558" i="4"/>
  <c r="N558" i="4" s="1"/>
  <c r="T558" i="4" s="1"/>
  <c r="N559" i="4"/>
  <c r="T559" i="4" s="1"/>
  <c r="H348" i="4"/>
  <c r="N348" i="4" s="1"/>
  <c r="T348" i="4" s="1"/>
  <c r="N349" i="4"/>
  <c r="T349" i="4" s="1"/>
  <c r="G341" i="4"/>
  <c r="M341" i="4" s="1"/>
  <c r="S341" i="4" s="1"/>
  <c r="M342" i="4"/>
  <c r="S342" i="4" s="1"/>
  <c r="I324" i="4"/>
  <c r="O324" i="4" s="1"/>
  <c r="U324" i="4" s="1"/>
  <c r="O325" i="4"/>
  <c r="U325" i="4" s="1"/>
  <c r="H321" i="4"/>
  <c r="N321" i="4" s="1"/>
  <c r="T321" i="4" s="1"/>
  <c r="N322" i="4"/>
  <c r="T322" i="4" s="1"/>
  <c r="G318" i="4"/>
  <c r="M318" i="4" s="1"/>
  <c r="S318" i="4" s="1"/>
  <c r="M319" i="4"/>
  <c r="S319" i="4" s="1"/>
  <c r="I309" i="4"/>
  <c r="O309" i="4" s="1"/>
  <c r="U309" i="4" s="1"/>
  <c r="O310" i="4"/>
  <c r="U310" i="4" s="1"/>
  <c r="H300" i="4"/>
  <c r="N300" i="4" s="1"/>
  <c r="T300" i="4" s="1"/>
  <c r="N301" i="4"/>
  <c r="T301" i="4" s="1"/>
  <c r="G266" i="4"/>
  <c r="M266" i="4" s="1"/>
  <c r="S266" i="4" s="1"/>
  <c r="M267" i="4"/>
  <c r="S267" i="4" s="1"/>
  <c r="I251" i="4"/>
  <c r="O251" i="4" s="1"/>
  <c r="U251" i="4" s="1"/>
  <c r="O252" i="4"/>
  <c r="U252" i="4" s="1"/>
  <c r="H248" i="4"/>
  <c r="N248" i="4" s="1"/>
  <c r="T248" i="4" s="1"/>
  <c r="N249" i="4"/>
  <c r="T249" i="4" s="1"/>
  <c r="G245" i="4"/>
  <c r="M245" i="4" s="1"/>
  <c r="S245" i="4" s="1"/>
  <c r="M246" i="4"/>
  <c r="S246" i="4" s="1"/>
  <c r="H227" i="4"/>
  <c r="N227" i="4" s="1"/>
  <c r="T227" i="4" s="1"/>
  <c r="N228" i="4"/>
  <c r="T228" i="4" s="1"/>
  <c r="G224" i="4"/>
  <c r="M224" i="4" s="1"/>
  <c r="S224" i="4" s="1"/>
  <c r="M225" i="4"/>
  <c r="S225" i="4" s="1"/>
  <c r="I207" i="4"/>
  <c r="O207" i="4" s="1"/>
  <c r="U207" i="4" s="1"/>
  <c r="O208" i="4"/>
  <c r="U208" i="4" s="1"/>
  <c r="H183" i="4"/>
  <c r="N183" i="4" s="1"/>
  <c r="T183" i="4" s="1"/>
  <c r="N184" i="4"/>
  <c r="T184" i="4" s="1"/>
  <c r="G177" i="4"/>
  <c r="M177" i="4" s="1"/>
  <c r="S177" i="4" s="1"/>
  <c r="M178" i="4"/>
  <c r="S178" i="4" s="1"/>
  <c r="G87" i="4"/>
  <c r="M87" i="4" s="1"/>
  <c r="S87" i="4" s="1"/>
  <c r="M88" i="4"/>
  <c r="S88" i="4" s="1"/>
  <c r="H543" i="4"/>
  <c r="N543" i="4" s="1"/>
  <c r="T543" i="4" s="1"/>
  <c r="N544" i="4"/>
  <c r="T544" i="4" s="1"/>
  <c r="G540" i="4"/>
  <c r="M540" i="4" s="1"/>
  <c r="S540" i="4" s="1"/>
  <c r="M541" i="4"/>
  <c r="S541" i="4" s="1"/>
  <c r="I526" i="4"/>
  <c r="O526" i="4" s="1"/>
  <c r="U526" i="4" s="1"/>
  <c r="O527" i="4"/>
  <c r="U527" i="4" s="1"/>
  <c r="H523" i="4"/>
  <c r="N523" i="4" s="1"/>
  <c r="T523" i="4" s="1"/>
  <c r="N524" i="4"/>
  <c r="T524" i="4" s="1"/>
  <c r="G520" i="4"/>
  <c r="M520" i="4" s="1"/>
  <c r="S520" i="4" s="1"/>
  <c r="M521" i="4"/>
  <c r="S521" i="4" s="1"/>
  <c r="G389" i="4"/>
  <c r="M389" i="4" s="1"/>
  <c r="S389" i="4" s="1"/>
  <c r="M390" i="4"/>
  <c r="S390" i="4" s="1"/>
  <c r="I498" i="4"/>
  <c r="O498" i="4" s="1"/>
  <c r="U498" i="4" s="1"/>
  <c r="O499" i="4"/>
  <c r="U499" i="4" s="1"/>
  <c r="G98" i="4"/>
  <c r="M98" i="4" s="1"/>
  <c r="S98" i="4" s="1"/>
  <c r="M99" i="4"/>
  <c r="S99" i="4" s="1"/>
  <c r="G84" i="4"/>
  <c r="M84" i="4" s="1"/>
  <c r="S84" i="4" s="1"/>
  <c r="M85" i="4"/>
  <c r="S85" i="4" s="1"/>
  <c r="G230" i="4"/>
  <c r="M230" i="4" s="1"/>
  <c r="S230" i="4" s="1"/>
  <c r="M231" i="4"/>
  <c r="S231" i="4" s="1"/>
  <c r="I345" i="4"/>
  <c r="O345" i="4" s="1"/>
  <c r="U345" i="4" s="1"/>
  <c r="O346" i="4"/>
  <c r="U346" i="4" s="1"/>
  <c r="H338" i="4"/>
  <c r="N338" i="4" s="1"/>
  <c r="T338" i="4" s="1"/>
  <c r="N339" i="4"/>
  <c r="T339" i="4" s="1"/>
  <c r="I359" i="4"/>
  <c r="O359" i="4" s="1"/>
  <c r="U359" i="4" s="1"/>
  <c r="O360" i="4"/>
  <c r="U360" i="4" s="1"/>
  <c r="G359" i="4"/>
  <c r="M359" i="4" s="1"/>
  <c r="S359" i="4" s="1"/>
  <c r="M360" i="4"/>
  <c r="S360" i="4" s="1"/>
  <c r="O605" i="4"/>
  <c r="U605" i="4" s="1"/>
  <c r="G66" i="4"/>
  <c r="M66" i="4" s="1"/>
  <c r="S66" i="4" s="1"/>
  <c r="M67" i="4"/>
  <c r="S67" i="4" s="1"/>
  <c r="I503" i="4"/>
  <c r="O503" i="4" s="1"/>
  <c r="U503" i="4" s="1"/>
  <c r="O504" i="4"/>
  <c r="U504" i="4" s="1"/>
  <c r="G558" i="4"/>
  <c r="M558" i="4" s="1"/>
  <c r="S558" i="4" s="1"/>
  <c r="M559" i="4"/>
  <c r="S559" i="4" s="1"/>
  <c r="G348" i="4"/>
  <c r="M348" i="4" s="1"/>
  <c r="S348" i="4" s="1"/>
  <c r="M349" i="4"/>
  <c r="S349" i="4" s="1"/>
  <c r="H324" i="4"/>
  <c r="N324" i="4" s="1"/>
  <c r="T324" i="4" s="1"/>
  <c r="N325" i="4"/>
  <c r="T325" i="4" s="1"/>
  <c r="G321" i="4"/>
  <c r="M321" i="4" s="1"/>
  <c r="S321" i="4" s="1"/>
  <c r="M322" i="4"/>
  <c r="S322" i="4" s="1"/>
  <c r="H309" i="4"/>
  <c r="N309" i="4" s="1"/>
  <c r="T309" i="4" s="1"/>
  <c r="N310" i="4"/>
  <c r="T310" i="4" s="1"/>
  <c r="I254" i="4"/>
  <c r="O254" i="4" s="1"/>
  <c r="U254" i="4" s="1"/>
  <c r="O255" i="4"/>
  <c r="U255" i="4" s="1"/>
  <c r="G248" i="4"/>
  <c r="M248" i="4" s="1"/>
  <c r="S248" i="4" s="1"/>
  <c r="M249" i="4"/>
  <c r="S249" i="4" s="1"/>
  <c r="I242" i="4"/>
  <c r="O242" i="4" s="1"/>
  <c r="U242" i="4" s="1"/>
  <c r="O243" i="4"/>
  <c r="U243" i="4" s="1"/>
  <c r="G227" i="4"/>
  <c r="M227" i="4" s="1"/>
  <c r="S227" i="4" s="1"/>
  <c r="M228" i="4"/>
  <c r="S228" i="4" s="1"/>
  <c r="H207" i="4"/>
  <c r="N207" i="4" s="1"/>
  <c r="T207" i="4" s="1"/>
  <c r="N208" i="4"/>
  <c r="T208" i="4" s="1"/>
  <c r="G523" i="4"/>
  <c r="M523" i="4" s="1"/>
  <c r="S523" i="4" s="1"/>
  <c r="M524" i="4"/>
  <c r="S524" i="4" s="1"/>
  <c r="H345" i="4"/>
  <c r="N345" i="4" s="1"/>
  <c r="T345" i="4" s="1"/>
  <c r="N346" i="4"/>
  <c r="T346" i="4" s="1"/>
  <c r="H611" i="4"/>
  <c r="N611" i="4" s="1"/>
  <c r="T611" i="4" s="1"/>
  <c r="N612" i="4"/>
  <c r="T612" i="4" s="1"/>
  <c r="N605" i="4"/>
  <c r="T605" i="4" s="1"/>
  <c r="I584" i="4"/>
  <c r="O585" i="4"/>
  <c r="U585" i="4" s="1"/>
  <c r="G324" i="4"/>
  <c r="M324" i="4" s="1"/>
  <c r="S324" i="4" s="1"/>
  <c r="M325" i="4"/>
  <c r="S325" i="4" s="1"/>
  <c r="H315" i="4"/>
  <c r="N315" i="4" s="1"/>
  <c r="T315" i="4" s="1"/>
  <c r="N316" i="4"/>
  <c r="T316" i="4" s="1"/>
  <c r="I266" i="4"/>
  <c r="O266" i="4" s="1"/>
  <c r="U266" i="4" s="1"/>
  <c r="O267" i="4"/>
  <c r="U267" i="4" s="1"/>
  <c r="G251" i="4"/>
  <c r="M251" i="4" s="1"/>
  <c r="S251" i="4" s="1"/>
  <c r="M252" i="4"/>
  <c r="S252" i="4" s="1"/>
  <c r="H213" i="4"/>
  <c r="N213" i="4" s="1"/>
  <c r="T213" i="4" s="1"/>
  <c r="N214" i="4"/>
  <c r="T214" i="4" s="1"/>
  <c r="I177" i="4"/>
  <c r="O177" i="4" s="1"/>
  <c r="U177" i="4" s="1"/>
  <c r="O178" i="4"/>
  <c r="U178" i="4" s="1"/>
  <c r="I520" i="4"/>
  <c r="O520" i="4" s="1"/>
  <c r="U520" i="4" s="1"/>
  <c r="O521" i="4"/>
  <c r="U521" i="4" s="1"/>
  <c r="G584" i="4"/>
  <c r="M585" i="4"/>
  <c r="S585" i="4" s="1"/>
  <c r="G180" i="4"/>
  <c r="M180" i="4" s="1"/>
  <c r="S180" i="4" s="1"/>
  <c r="M181" i="4"/>
  <c r="S181" i="4" s="1"/>
  <c r="G236" i="4"/>
  <c r="M236" i="4" s="1"/>
  <c r="S236" i="4" s="1"/>
  <c r="M237" i="4"/>
  <c r="S237" i="4" s="1"/>
  <c r="G442" i="4"/>
  <c r="M442" i="4" s="1"/>
  <c r="S442" i="4" s="1"/>
  <c r="M443" i="4"/>
  <c r="S443" i="4" s="1"/>
  <c r="G338" i="4"/>
  <c r="M338" i="4" s="1"/>
  <c r="S338" i="4" s="1"/>
  <c r="M339" i="4"/>
  <c r="S339" i="4" s="1"/>
  <c r="I66" i="4"/>
  <c r="O66" i="4" s="1"/>
  <c r="U66" i="4" s="1"/>
  <c r="O67" i="4"/>
  <c r="U67" i="4" s="1"/>
  <c r="H614" i="4"/>
  <c r="N614" i="4" s="1"/>
  <c r="T614" i="4" s="1"/>
  <c r="N615" i="4"/>
  <c r="T615" i="4" s="1"/>
  <c r="G611" i="4"/>
  <c r="M611" i="4" s="1"/>
  <c r="S611" i="4" s="1"/>
  <c r="M612" i="4"/>
  <c r="S612" i="4" s="1"/>
  <c r="I611" i="4"/>
  <c r="O611" i="4" s="1"/>
  <c r="U611" i="4" s="1"/>
  <c r="O612" i="4"/>
  <c r="U612" i="4" s="1"/>
  <c r="G516" i="4"/>
  <c r="M516" i="4" s="1"/>
  <c r="S516" i="4" s="1"/>
  <c r="M517" i="4"/>
  <c r="S517" i="4" s="1"/>
  <c r="I104" i="4"/>
  <c r="O104" i="4" s="1"/>
  <c r="U104" i="4" s="1"/>
  <c r="O105" i="4"/>
  <c r="U105" i="4" s="1"/>
  <c r="H608" i="4"/>
  <c r="N608" i="4" s="1"/>
  <c r="T608" i="4" s="1"/>
  <c r="N609" i="4"/>
  <c r="T609" i="4" s="1"/>
  <c r="M605" i="4"/>
  <c r="S605" i="4" s="1"/>
  <c r="G572" i="4"/>
  <c r="M573" i="4"/>
  <c r="S573" i="4" s="1"/>
  <c r="H584" i="4"/>
  <c r="N585" i="4"/>
  <c r="T585" i="4" s="1"/>
  <c r="G494" i="4"/>
  <c r="M494" i="4" s="1"/>
  <c r="S494" i="4" s="1"/>
  <c r="M495" i="4"/>
  <c r="S495" i="4" s="1"/>
  <c r="G503" i="4"/>
  <c r="M504" i="4"/>
  <c r="S504" i="4" s="1"/>
  <c r="I558" i="4"/>
  <c r="O558" i="4" s="1"/>
  <c r="U558" i="4" s="1"/>
  <c r="O559" i="4"/>
  <c r="U559" i="4" s="1"/>
  <c r="I348" i="4"/>
  <c r="O348" i="4" s="1"/>
  <c r="U348" i="4" s="1"/>
  <c r="O349" i="4"/>
  <c r="U349" i="4" s="1"/>
  <c r="H341" i="4"/>
  <c r="N341" i="4" s="1"/>
  <c r="T341" i="4" s="1"/>
  <c r="N342" i="4"/>
  <c r="T342" i="4" s="1"/>
  <c r="G330" i="4"/>
  <c r="M330" i="4" s="1"/>
  <c r="S330" i="4" s="1"/>
  <c r="M331" i="4"/>
  <c r="S331" i="4" s="1"/>
  <c r="I321" i="4"/>
  <c r="O321" i="4" s="1"/>
  <c r="U321" i="4" s="1"/>
  <c r="O322" i="4"/>
  <c r="U322" i="4" s="1"/>
  <c r="H318" i="4"/>
  <c r="N318" i="4" s="1"/>
  <c r="T318" i="4" s="1"/>
  <c r="N319" i="4"/>
  <c r="T319" i="4" s="1"/>
  <c r="G315" i="4"/>
  <c r="M315" i="4" s="1"/>
  <c r="S315" i="4" s="1"/>
  <c r="M316" i="4"/>
  <c r="S316" i="4" s="1"/>
  <c r="I300" i="4"/>
  <c r="O300" i="4" s="1"/>
  <c r="U300" i="4" s="1"/>
  <c r="O301" i="4"/>
  <c r="U301" i="4" s="1"/>
  <c r="H266" i="4"/>
  <c r="N266" i="4" s="1"/>
  <c r="T266" i="4" s="1"/>
  <c r="N267" i="4"/>
  <c r="T267" i="4" s="1"/>
  <c r="G254" i="4"/>
  <c r="M254" i="4" s="1"/>
  <c r="S254" i="4" s="1"/>
  <c r="M255" i="4"/>
  <c r="S255" i="4" s="1"/>
  <c r="I248" i="4"/>
  <c r="O248" i="4" s="1"/>
  <c r="U248" i="4" s="1"/>
  <c r="O249" i="4"/>
  <c r="U249" i="4" s="1"/>
  <c r="H245" i="4"/>
  <c r="N245" i="4" s="1"/>
  <c r="T245" i="4" s="1"/>
  <c r="N246" i="4"/>
  <c r="T246" i="4" s="1"/>
  <c r="G242" i="4"/>
  <c r="M242" i="4" s="1"/>
  <c r="S242" i="4" s="1"/>
  <c r="M243" i="4"/>
  <c r="S243" i="4" s="1"/>
  <c r="I227" i="4"/>
  <c r="O227" i="4" s="1"/>
  <c r="U227" i="4" s="1"/>
  <c r="O228" i="4"/>
  <c r="U228" i="4" s="1"/>
  <c r="H224" i="4"/>
  <c r="N224" i="4" s="1"/>
  <c r="T224" i="4" s="1"/>
  <c r="N225" i="4"/>
  <c r="T225" i="4" s="1"/>
  <c r="G213" i="4"/>
  <c r="M213" i="4" s="1"/>
  <c r="S213" i="4" s="1"/>
  <c r="M214" i="4"/>
  <c r="S214" i="4" s="1"/>
  <c r="I183" i="4"/>
  <c r="O183" i="4" s="1"/>
  <c r="U183" i="4" s="1"/>
  <c r="O184" i="4"/>
  <c r="U184" i="4" s="1"/>
  <c r="H177" i="4"/>
  <c r="N177" i="4" s="1"/>
  <c r="T177" i="4" s="1"/>
  <c r="N178" i="4"/>
  <c r="T178" i="4" s="1"/>
  <c r="G167" i="4"/>
  <c r="M167" i="4" s="1"/>
  <c r="S167" i="4" s="1"/>
  <c r="M168" i="4"/>
  <c r="S168" i="4" s="1"/>
  <c r="H87" i="4"/>
  <c r="N87" i="4" s="1"/>
  <c r="T87" i="4" s="1"/>
  <c r="N88" i="4"/>
  <c r="T88" i="4" s="1"/>
  <c r="I543" i="4"/>
  <c r="O543" i="4" s="1"/>
  <c r="U543" i="4" s="1"/>
  <c r="O544" i="4"/>
  <c r="U544" i="4" s="1"/>
  <c r="H540" i="4"/>
  <c r="N540" i="4" s="1"/>
  <c r="T540" i="4" s="1"/>
  <c r="N541" i="4"/>
  <c r="T541" i="4" s="1"/>
  <c r="I523" i="4"/>
  <c r="O523" i="4" s="1"/>
  <c r="U523" i="4" s="1"/>
  <c r="O524" i="4"/>
  <c r="U524" i="4" s="1"/>
  <c r="H520" i="4"/>
  <c r="N520" i="4" s="1"/>
  <c r="T520" i="4" s="1"/>
  <c r="N521" i="4"/>
  <c r="T521" i="4" s="1"/>
  <c r="G345" i="4"/>
  <c r="M345" i="4" s="1"/>
  <c r="S345" i="4" s="1"/>
  <c r="M346" i="4"/>
  <c r="S346" i="4" s="1"/>
  <c r="I338" i="4"/>
  <c r="O338" i="4" s="1"/>
  <c r="U338" i="4" s="1"/>
  <c r="O339" i="4"/>
  <c r="U339" i="4" s="1"/>
  <c r="H359" i="4"/>
  <c r="N359" i="4" s="1"/>
  <c r="T359" i="4" s="1"/>
  <c r="N360" i="4"/>
  <c r="T360" i="4" s="1"/>
  <c r="G555" i="4"/>
  <c r="M555" i="4" s="1"/>
  <c r="S555" i="4" s="1"/>
  <c r="M556" i="4"/>
  <c r="S556" i="4" s="1"/>
  <c r="G471" i="4"/>
  <c r="M471" i="4" s="1"/>
  <c r="S471" i="4" s="1"/>
  <c r="M472" i="4"/>
  <c r="S472" i="4" s="1"/>
  <c r="I442" i="4"/>
  <c r="O442" i="4" s="1"/>
  <c r="U442" i="4" s="1"/>
  <c r="O443" i="4"/>
  <c r="U443" i="4" s="1"/>
  <c r="I507" i="4"/>
  <c r="O508" i="4"/>
  <c r="U508" i="4" s="1"/>
  <c r="H507" i="4"/>
  <c r="N508" i="4"/>
  <c r="T508" i="4" s="1"/>
  <c r="H471" i="4"/>
  <c r="N471" i="4" s="1"/>
  <c r="T471" i="4" s="1"/>
  <c r="N472" i="4"/>
  <c r="T472" i="4" s="1"/>
  <c r="I389" i="4"/>
  <c r="O389" i="4" s="1"/>
  <c r="U389" i="4" s="1"/>
  <c r="O390" i="4"/>
  <c r="U390" i="4" s="1"/>
  <c r="I555" i="4"/>
  <c r="O555" i="4" s="1"/>
  <c r="U555" i="4" s="1"/>
  <c r="O556" i="4"/>
  <c r="U556" i="4" s="1"/>
  <c r="G507" i="4"/>
  <c r="M508" i="4"/>
  <c r="S508" i="4" s="1"/>
  <c r="I471" i="4"/>
  <c r="O471" i="4" s="1"/>
  <c r="U471" i="4" s="1"/>
  <c r="O472" i="4"/>
  <c r="U472" i="4" s="1"/>
  <c r="H389" i="4"/>
  <c r="N389" i="4" s="1"/>
  <c r="T389" i="4" s="1"/>
  <c r="N390" i="4"/>
  <c r="T390" i="4" s="1"/>
  <c r="H555" i="4"/>
  <c r="N555" i="4" s="1"/>
  <c r="T555" i="4" s="1"/>
  <c r="N556" i="4"/>
  <c r="T556" i="4" s="1"/>
  <c r="H442" i="4"/>
  <c r="N442" i="4" s="1"/>
  <c r="T442" i="4" s="1"/>
  <c r="N443" i="4"/>
  <c r="T443" i="4" s="1"/>
  <c r="K661" i="2"/>
  <c r="Q661" i="2" s="1"/>
  <c r="W661" i="2" s="1"/>
  <c r="I230" i="4"/>
  <c r="O230" i="4" s="1"/>
  <c r="U230" i="4" s="1"/>
  <c r="O231" i="4"/>
  <c r="U231" i="4" s="1"/>
  <c r="I236" i="4"/>
  <c r="O236" i="4" s="1"/>
  <c r="U236" i="4" s="1"/>
  <c r="O237" i="4"/>
  <c r="U237" i="4" s="1"/>
  <c r="H230" i="4"/>
  <c r="N230" i="4" s="1"/>
  <c r="T230" i="4" s="1"/>
  <c r="N231" i="4"/>
  <c r="T231" i="4" s="1"/>
  <c r="H236" i="4"/>
  <c r="N236" i="4" s="1"/>
  <c r="T236" i="4" s="1"/>
  <c r="N237" i="4"/>
  <c r="T237" i="4" s="1"/>
  <c r="I661" i="2"/>
  <c r="O661" i="2" s="1"/>
  <c r="U661" i="2" s="1"/>
  <c r="H180" i="4"/>
  <c r="N180" i="4" s="1"/>
  <c r="T180" i="4" s="1"/>
  <c r="N181" i="4"/>
  <c r="T181" i="4" s="1"/>
  <c r="H123" i="4"/>
  <c r="N123" i="4" s="1"/>
  <c r="T123" i="4" s="1"/>
  <c r="N124" i="4"/>
  <c r="T124" i="4" s="1"/>
  <c r="I84" i="4"/>
  <c r="O84" i="4" s="1"/>
  <c r="U84" i="4" s="1"/>
  <c r="O85" i="4"/>
  <c r="U85" i="4" s="1"/>
  <c r="H98" i="4"/>
  <c r="N98" i="4" s="1"/>
  <c r="T98" i="4" s="1"/>
  <c r="N99" i="4"/>
  <c r="T99" i="4" s="1"/>
  <c r="I98" i="4"/>
  <c r="O98" i="4" s="1"/>
  <c r="U98" i="4" s="1"/>
  <c r="O99" i="4"/>
  <c r="U99" i="4" s="1"/>
  <c r="I180" i="4"/>
  <c r="O180" i="4" s="1"/>
  <c r="U180" i="4" s="1"/>
  <c r="O181" i="4"/>
  <c r="U181" i="4" s="1"/>
  <c r="I123" i="4"/>
  <c r="O123" i="4" s="1"/>
  <c r="U123" i="4" s="1"/>
  <c r="O124" i="4"/>
  <c r="U124" i="4" s="1"/>
  <c r="H84" i="4"/>
  <c r="N84" i="4" s="1"/>
  <c r="T84" i="4" s="1"/>
  <c r="N85" i="4"/>
  <c r="T85" i="4" s="1"/>
  <c r="K377" i="2"/>
  <c r="Q377" i="2" s="1"/>
  <c r="W377" i="2" s="1"/>
  <c r="Q378" i="2"/>
  <c r="W378" i="2" s="1"/>
  <c r="J442" i="2"/>
  <c r="P443" i="2"/>
  <c r="V443" i="2" s="1"/>
  <c r="J432" i="2"/>
  <c r="P433" i="2"/>
  <c r="V433" i="2" s="1"/>
  <c r="K466" i="2"/>
  <c r="Q466" i="2" s="1"/>
  <c r="W466" i="2" s="1"/>
  <c r="Q467" i="2"/>
  <c r="W467" i="2" s="1"/>
  <c r="J383" i="2"/>
  <c r="P383" i="2" s="1"/>
  <c r="V383" i="2" s="1"/>
  <c r="P384" i="2"/>
  <c r="V384" i="2" s="1"/>
  <c r="J418" i="2"/>
  <c r="P418" i="2" s="1"/>
  <c r="V418" i="2" s="1"/>
  <c r="P419" i="2"/>
  <c r="V419" i="2" s="1"/>
  <c r="J394" i="2"/>
  <c r="P394" i="2" s="1"/>
  <c r="V394" i="2" s="1"/>
  <c r="P395" i="2"/>
  <c r="V395" i="2" s="1"/>
  <c r="J245" i="2"/>
  <c r="P245" i="2" s="1"/>
  <c r="V245" i="2" s="1"/>
  <c r="P246" i="2"/>
  <c r="V246" i="2" s="1"/>
  <c r="J827" i="2"/>
  <c r="P828" i="2"/>
  <c r="V828" i="2" s="1"/>
  <c r="K811" i="2"/>
  <c r="Q811" i="2" s="1"/>
  <c r="W811" i="2" s="1"/>
  <c r="Q812" i="2"/>
  <c r="W812" i="2" s="1"/>
  <c r="I638" i="2"/>
  <c r="O639" i="2"/>
  <c r="U639" i="2" s="1"/>
  <c r="J299" i="2"/>
  <c r="P299" i="2" s="1"/>
  <c r="V299" i="2" s="1"/>
  <c r="P300" i="2"/>
  <c r="V300" i="2" s="1"/>
  <c r="J206" i="2"/>
  <c r="P206" i="2" s="1"/>
  <c r="V206" i="2" s="1"/>
  <c r="P207" i="2"/>
  <c r="V207" i="2" s="1"/>
  <c r="I850" i="2"/>
  <c r="O850" i="2" s="1"/>
  <c r="U850" i="2" s="1"/>
  <c r="O851" i="2"/>
  <c r="U851" i="2" s="1"/>
  <c r="I374" i="2"/>
  <c r="O374" i="2" s="1"/>
  <c r="U374" i="2" s="1"/>
  <c r="O375" i="2"/>
  <c r="U375" i="2" s="1"/>
  <c r="I353" i="2"/>
  <c r="O353" i="2" s="1"/>
  <c r="U353" i="2" s="1"/>
  <c r="O354" i="2"/>
  <c r="U354" i="2" s="1"/>
  <c r="J109" i="2"/>
  <c r="P109" i="2" s="1"/>
  <c r="V109" i="2" s="1"/>
  <c r="P110" i="2"/>
  <c r="V110" i="2" s="1"/>
  <c r="J504" i="2"/>
  <c r="P505" i="2"/>
  <c r="V505" i="2" s="1"/>
  <c r="I193" i="2"/>
  <c r="L193" i="2" s="1"/>
  <c r="O194" i="2"/>
  <c r="U194" i="2" s="1"/>
  <c r="J874" i="2"/>
  <c r="P874" i="2" s="1"/>
  <c r="V874" i="2" s="1"/>
  <c r="P875" i="2"/>
  <c r="V875" i="2" s="1"/>
  <c r="K894" i="2"/>
  <c r="Q894" i="2" s="1"/>
  <c r="W894" i="2" s="1"/>
  <c r="Q895" i="2"/>
  <c r="W895" i="2" s="1"/>
  <c r="J558" i="2"/>
  <c r="P558" i="2" s="1"/>
  <c r="V558" i="2" s="1"/>
  <c r="P559" i="2"/>
  <c r="V559" i="2" s="1"/>
  <c r="I540" i="2"/>
  <c r="O540" i="2" s="1"/>
  <c r="U540" i="2" s="1"/>
  <c r="O541" i="2"/>
  <c r="U541" i="2" s="1"/>
  <c r="K531" i="2"/>
  <c r="Q531" i="2" s="1"/>
  <c r="W531" i="2" s="1"/>
  <c r="Q532" i="2"/>
  <c r="W532" i="2" s="1"/>
  <c r="K581" i="2"/>
  <c r="Q582" i="2"/>
  <c r="W582" i="2" s="1"/>
  <c r="J149" i="2"/>
  <c r="P150" i="2"/>
  <c r="V150" i="2" s="1"/>
  <c r="J239" i="2"/>
  <c r="P239" i="2" s="1"/>
  <c r="V239" i="2" s="1"/>
  <c r="P240" i="2"/>
  <c r="V240" i="2" s="1"/>
  <c r="K260" i="2"/>
  <c r="Q260" i="2" s="1"/>
  <c r="W260" i="2" s="1"/>
  <c r="Q261" i="2"/>
  <c r="W261" i="2" s="1"/>
  <c r="K814" i="2"/>
  <c r="Q814" i="2" s="1"/>
  <c r="W814" i="2" s="1"/>
  <c r="Q815" i="2"/>
  <c r="W815" i="2" s="1"/>
  <c r="K653" i="2"/>
  <c r="Q653" i="2" s="1"/>
  <c r="W653" i="2" s="1"/>
  <c r="Q654" i="2"/>
  <c r="W654" i="2" s="1"/>
  <c r="I600" i="2"/>
  <c r="O600" i="2" s="1"/>
  <c r="U600" i="2" s="1"/>
  <c r="O601" i="2"/>
  <c r="U601" i="2" s="1"/>
  <c r="I608" i="2"/>
  <c r="O608" i="2" s="1"/>
  <c r="U608" i="2" s="1"/>
  <c r="O609" i="2"/>
  <c r="U609" i="2" s="1"/>
  <c r="I224" i="2"/>
  <c r="O224" i="2" s="1"/>
  <c r="U224" i="2" s="1"/>
  <c r="O225" i="2"/>
  <c r="U225" i="2" s="1"/>
  <c r="J290" i="2"/>
  <c r="P290" i="2" s="1"/>
  <c r="V290" i="2" s="1"/>
  <c r="P291" i="2"/>
  <c r="V291" i="2" s="1"/>
  <c r="J282" i="2"/>
  <c r="P283" i="2"/>
  <c r="V283" i="2" s="1"/>
  <c r="I302" i="2"/>
  <c r="O302" i="2" s="1"/>
  <c r="U302" i="2" s="1"/>
  <c r="O303" i="2"/>
  <c r="U303" i="2" s="1"/>
  <c r="K339" i="2"/>
  <c r="Q340" i="2"/>
  <c r="W340" i="2" s="1"/>
  <c r="I778" i="2"/>
  <c r="O779" i="2"/>
  <c r="U779" i="2" s="1"/>
  <c r="J371" i="2"/>
  <c r="P371" i="2" s="1"/>
  <c r="V371" i="2" s="1"/>
  <c r="P372" i="2"/>
  <c r="V372" i="2" s="1"/>
  <c r="J353" i="2"/>
  <c r="P353" i="2" s="1"/>
  <c r="V353" i="2" s="1"/>
  <c r="P354" i="2"/>
  <c r="V354" i="2" s="1"/>
  <c r="K743" i="2"/>
  <c r="Q744" i="2"/>
  <c r="W744" i="2" s="1"/>
  <c r="I765" i="2"/>
  <c r="O765" i="2" s="1"/>
  <c r="U765" i="2" s="1"/>
  <c r="O766" i="2"/>
  <c r="U766" i="2" s="1"/>
  <c r="I54" i="2"/>
  <c r="O54" i="2" s="1"/>
  <c r="U54" i="2" s="1"/>
  <c r="O55" i="2"/>
  <c r="U55" i="2" s="1"/>
  <c r="K730" i="2"/>
  <c r="Q731" i="2"/>
  <c r="W731" i="2" s="1"/>
  <c r="I847" i="2"/>
  <c r="O847" i="2" s="1"/>
  <c r="U847" i="2" s="1"/>
  <c r="O848" i="2"/>
  <c r="U848" i="2" s="1"/>
  <c r="K804" i="2"/>
  <c r="Q805" i="2"/>
  <c r="W805" i="2" s="1"/>
  <c r="K747" i="2"/>
  <c r="Q748" i="2"/>
  <c r="W748" i="2" s="1"/>
  <c r="K721" i="2"/>
  <c r="Q722" i="2"/>
  <c r="W722" i="2" s="1"/>
  <c r="I438" i="2"/>
  <c r="O439" i="2"/>
  <c r="U439" i="2" s="1"/>
  <c r="I528" i="2"/>
  <c r="J119" i="2"/>
  <c r="P120" i="2"/>
  <c r="V120" i="2" s="1"/>
  <c r="K162" i="2"/>
  <c r="Q163" i="2"/>
  <c r="W163" i="2" s="1"/>
  <c r="I106" i="2"/>
  <c r="O106" i="2" s="1"/>
  <c r="U106" i="2" s="1"/>
  <c r="O107" i="2"/>
  <c r="U107" i="2" s="1"/>
  <c r="I773" i="2"/>
  <c r="O773" i="2" s="1"/>
  <c r="U773" i="2" s="1"/>
  <c r="O774" i="2"/>
  <c r="U774" i="2" s="1"/>
  <c r="J391" i="2"/>
  <c r="P391" i="2" s="1"/>
  <c r="V391" i="2" s="1"/>
  <c r="P392" i="2"/>
  <c r="V392" i="2" s="1"/>
  <c r="J630" i="2"/>
  <c r="P631" i="2"/>
  <c r="V631" i="2" s="1"/>
  <c r="J236" i="2"/>
  <c r="P236" i="2" s="1"/>
  <c r="V236" i="2" s="1"/>
  <c r="P237" i="2"/>
  <c r="V237" i="2" s="1"/>
  <c r="I442" i="2"/>
  <c r="O443" i="2"/>
  <c r="U443" i="2" s="1"/>
  <c r="K905" i="2"/>
  <c r="Q906" i="2"/>
  <c r="W906" i="2" s="1"/>
  <c r="J894" i="2"/>
  <c r="P894" i="2" s="1"/>
  <c r="V894" i="2" s="1"/>
  <c r="P895" i="2"/>
  <c r="V895" i="2" s="1"/>
  <c r="I882" i="2"/>
  <c r="O883" i="2"/>
  <c r="U883" i="2" s="1"/>
  <c r="K566" i="2"/>
  <c r="Q567" i="2"/>
  <c r="W567" i="2" s="1"/>
  <c r="J561" i="2"/>
  <c r="P561" i="2" s="1"/>
  <c r="V561" i="2" s="1"/>
  <c r="P562" i="2"/>
  <c r="V562" i="2" s="1"/>
  <c r="K540" i="2"/>
  <c r="Q541" i="2"/>
  <c r="W541" i="2" s="1"/>
  <c r="J531" i="2"/>
  <c r="P531" i="2" s="1"/>
  <c r="V531" i="2" s="1"/>
  <c r="P532" i="2"/>
  <c r="V532" i="2" s="1"/>
  <c r="I518" i="2"/>
  <c r="O519" i="2"/>
  <c r="U519" i="2" s="1"/>
  <c r="I432" i="2"/>
  <c r="O433" i="2"/>
  <c r="U433" i="2" s="1"/>
  <c r="I463" i="2"/>
  <c r="O463" i="2" s="1"/>
  <c r="U463" i="2" s="1"/>
  <c r="O464" i="2"/>
  <c r="U464" i="2" s="1"/>
  <c r="K427" i="2"/>
  <c r="Q427" i="2" s="1"/>
  <c r="W427" i="2" s="1"/>
  <c r="Q428" i="2"/>
  <c r="W428" i="2" s="1"/>
  <c r="J424" i="2"/>
  <c r="P424" i="2" s="1"/>
  <c r="V424" i="2" s="1"/>
  <c r="P425" i="2"/>
  <c r="V425" i="2" s="1"/>
  <c r="I418" i="2"/>
  <c r="O418" i="2" s="1"/>
  <c r="U418" i="2" s="1"/>
  <c r="O419" i="2"/>
  <c r="U419" i="2" s="1"/>
  <c r="J421" i="2"/>
  <c r="P421" i="2" s="1"/>
  <c r="V421" i="2" s="1"/>
  <c r="P422" i="2"/>
  <c r="V422" i="2" s="1"/>
  <c r="I573" i="2"/>
  <c r="O574" i="2"/>
  <c r="U574" i="2" s="1"/>
  <c r="I394" i="2"/>
  <c r="O394" i="2" s="1"/>
  <c r="U394" i="2" s="1"/>
  <c r="O395" i="2"/>
  <c r="U395" i="2" s="1"/>
  <c r="I586" i="2"/>
  <c r="O587" i="2"/>
  <c r="U587" i="2" s="1"/>
  <c r="J581" i="2"/>
  <c r="P582" i="2"/>
  <c r="V582" i="2" s="1"/>
  <c r="I245" i="2"/>
  <c r="O245" i="2" s="1"/>
  <c r="U245" i="2" s="1"/>
  <c r="O246" i="2"/>
  <c r="U246" i="2" s="1"/>
  <c r="K248" i="2"/>
  <c r="Q248" i="2" s="1"/>
  <c r="W248" i="2" s="1"/>
  <c r="Q249" i="2"/>
  <c r="W249" i="2" s="1"/>
  <c r="J260" i="2"/>
  <c r="P260" i="2" s="1"/>
  <c r="V260" i="2" s="1"/>
  <c r="P261" i="2"/>
  <c r="V261" i="2" s="1"/>
  <c r="I827" i="2"/>
  <c r="O828" i="2"/>
  <c r="U828" i="2" s="1"/>
  <c r="J814" i="2"/>
  <c r="P814" i="2" s="1"/>
  <c r="V814" i="2" s="1"/>
  <c r="P815" i="2"/>
  <c r="V815" i="2" s="1"/>
  <c r="I797" i="2"/>
  <c r="O798" i="2"/>
  <c r="U798" i="2" s="1"/>
  <c r="I650" i="2"/>
  <c r="O650" i="2" s="1"/>
  <c r="U650" i="2" s="1"/>
  <c r="O651" i="2"/>
  <c r="U651" i="2" s="1"/>
  <c r="J642" i="2"/>
  <c r="P642" i="2" s="1"/>
  <c r="V642" i="2" s="1"/>
  <c r="P645" i="2"/>
  <c r="V645" i="2" s="1"/>
  <c r="K638" i="2"/>
  <c r="Q639" i="2"/>
  <c r="W639" i="2" s="1"/>
  <c r="I669" i="2"/>
  <c r="O669" i="2" s="1"/>
  <c r="U669" i="2" s="1"/>
  <c r="O670" i="2"/>
  <c r="U670" i="2" s="1"/>
  <c r="K592" i="2"/>
  <c r="Q593" i="2"/>
  <c r="W593" i="2" s="1"/>
  <c r="J600" i="2"/>
  <c r="P600" i="2" s="1"/>
  <c r="V600" i="2" s="1"/>
  <c r="P601" i="2"/>
  <c r="V601" i="2" s="1"/>
  <c r="J608" i="2"/>
  <c r="P608" i="2" s="1"/>
  <c r="V608" i="2" s="1"/>
  <c r="P609" i="2"/>
  <c r="V609" i="2" s="1"/>
  <c r="K611" i="2"/>
  <c r="Q611" i="2" s="1"/>
  <c r="W611" i="2" s="1"/>
  <c r="Q612" i="2"/>
  <c r="W612" i="2" s="1"/>
  <c r="K224" i="2"/>
  <c r="Q224" i="2" s="1"/>
  <c r="W224" i="2" s="1"/>
  <c r="Q225" i="2"/>
  <c r="W225" i="2" s="1"/>
  <c r="J229" i="2"/>
  <c r="P230" i="2"/>
  <c r="V230" i="2" s="1"/>
  <c r="I299" i="2"/>
  <c r="O299" i="2" s="1"/>
  <c r="U299" i="2" s="1"/>
  <c r="O300" i="2"/>
  <c r="U300" i="2" s="1"/>
  <c r="K293" i="2"/>
  <c r="Q293" i="2" s="1"/>
  <c r="W293" i="2" s="1"/>
  <c r="Q294" i="2"/>
  <c r="W294" i="2" s="1"/>
  <c r="K282" i="2"/>
  <c r="Q283" i="2"/>
  <c r="W283" i="2" s="1"/>
  <c r="I206" i="2"/>
  <c r="O206" i="2" s="1"/>
  <c r="U206" i="2" s="1"/>
  <c r="O207" i="2"/>
  <c r="U207" i="2" s="1"/>
  <c r="J302" i="2"/>
  <c r="P302" i="2" s="1"/>
  <c r="V302" i="2" s="1"/>
  <c r="P303" i="2"/>
  <c r="V303" i="2" s="1"/>
  <c r="I308" i="2"/>
  <c r="O308" i="2" s="1"/>
  <c r="U308" i="2" s="1"/>
  <c r="O309" i="2"/>
  <c r="U309" i="2" s="1"/>
  <c r="K311" i="2"/>
  <c r="Q311" i="2" s="1"/>
  <c r="W311" i="2" s="1"/>
  <c r="Q312" i="2"/>
  <c r="W312" i="2" s="1"/>
  <c r="J339" i="2"/>
  <c r="P340" i="2"/>
  <c r="V340" i="2" s="1"/>
  <c r="K778" i="2"/>
  <c r="Q779" i="2"/>
  <c r="W779" i="2" s="1"/>
  <c r="J850" i="2"/>
  <c r="P850" i="2" s="1"/>
  <c r="V850" i="2" s="1"/>
  <c r="P851" i="2"/>
  <c r="V851" i="2" s="1"/>
  <c r="K302" i="2"/>
  <c r="Q302" i="2" s="1"/>
  <c r="W302" i="2" s="1"/>
  <c r="Q303" i="2"/>
  <c r="W303" i="2" s="1"/>
  <c r="I29" i="2"/>
  <c r="O30" i="2"/>
  <c r="U30" i="2" s="1"/>
  <c r="I377" i="2"/>
  <c r="O377" i="2" s="1"/>
  <c r="U377" i="2" s="1"/>
  <c r="O378" i="2"/>
  <c r="U378" i="2" s="1"/>
  <c r="J374" i="2"/>
  <c r="P374" i="2" s="1"/>
  <c r="V374" i="2" s="1"/>
  <c r="P375" i="2"/>
  <c r="V375" i="2" s="1"/>
  <c r="I359" i="2"/>
  <c r="O359" i="2" s="1"/>
  <c r="U359" i="2" s="1"/>
  <c r="O360" i="2"/>
  <c r="U360" i="2" s="1"/>
  <c r="K356" i="2"/>
  <c r="Q356" i="2" s="1"/>
  <c r="W356" i="2" s="1"/>
  <c r="Q357" i="2"/>
  <c r="W357" i="2" s="1"/>
  <c r="K348" i="2"/>
  <c r="Q348" i="2" s="1"/>
  <c r="W348" i="2" s="1"/>
  <c r="Q349" i="2"/>
  <c r="W349" i="2" s="1"/>
  <c r="I680" i="2"/>
  <c r="O681" i="2"/>
  <c r="U681" i="2" s="1"/>
  <c r="K711" i="2"/>
  <c r="Q712" i="2"/>
  <c r="W712" i="2" s="1"/>
  <c r="J743" i="2"/>
  <c r="P744" i="2"/>
  <c r="V744" i="2" s="1"/>
  <c r="K765" i="2"/>
  <c r="Q765" i="2" s="1"/>
  <c r="W765" i="2" s="1"/>
  <c r="Q766" i="2"/>
  <c r="W766" i="2" s="1"/>
  <c r="J169" i="2"/>
  <c r="P170" i="2"/>
  <c r="V170" i="2" s="1"/>
  <c r="K54" i="2"/>
  <c r="Q54" i="2" s="1"/>
  <c r="W54" i="2" s="1"/>
  <c r="Q55" i="2"/>
  <c r="W55" i="2" s="1"/>
  <c r="J57" i="2"/>
  <c r="P57" i="2" s="1"/>
  <c r="V57" i="2" s="1"/>
  <c r="P58" i="2"/>
  <c r="V58" i="2" s="1"/>
  <c r="I109" i="2"/>
  <c r="O109" i="2" s="1"/>
  <c r="U109" i="2" s="1"/>
  <c r="O110" i="2"/>
  <c r="U110" i="2" s="1"/>
  <c r="K94" i="2"/>
  <c r="Q94" i="2" s="1"/>
  <c r="W94" i="2" s="1"/>
  <c r="Q95" i="2"/>
  <c r="W95" i="2" s="1"/>
  <c r="I60" i="2"/>
  <c r="O60" i="2" s="1"/>
  <c r="U60" i="2" s="1"/>
  <c r="O61" i="2"/>
  <c r="U61" i="2" s="1"/>
  <c r="K739" i="2"/>
  <c r="Q739" i="2" s="1"/>
  <c r="W739" i="2" s="1"/>
  <c r="Q740" i="2"/>
  <c r="W740" i="2" s="1"/>
  <c r="I726" i="2"/>
  <c r="O727" i="2"/>
  <c r="U727" i="2" s="1"/>
  <c r="J847" i="2"/>
  <c r="P847" i="2" s="1"/>
  <c r="V847" i="2" s="1"/>
  <c r="P848" i="2"/>
  <c r="V848" i="2" s="1"/>
  <c r="J804" i="2"/>
  <c r="P805" i="2"/>
  <c r="V805" i="2" s="1"/>
  <c r="J739" i="2"/>
  <c r="P739" i="2" s="1"/>
  <c r="V739" i="2" s="1"/>
  <c r="P740" i="2"/>
  <c r="V740" i="2" s="1"/>
  <c r="K438" i="2"/>
  <c r="Q439" i="2"/>
  <c r="W439" i="2" s="1"/>
  <c r="K528" i="2"/>
  <c r="Q528" i="2" s="1"/>
  <c r="W528" i="2" s="1"/>
  <c r="Q529" i="2"/>
  <c r="W529" i="2" s="1"/>
  <c r="K119" i="2"/>
  <c r="Q120" i="2"/>
  <c r="W120" i="2" s="1"/>
  <c r="K193" i="2"/>
  <c r="Q194" i="2"/>
  <c r="W194" i="2" s="1"/>
  <c r="K106" i="2"/>
  <c r="Q106" i="2" s="1"/>
  <c r="W106" i="2" s="1"/>
  <c r="Q107" i="2"/>
  <c r="W107" i="2" s="1"/>
  <c r="K773" i="2"/>
  <c r="Q773" i="2" s="1"/>
  <c r="W773" i="2" s="1"/>
  <c r="Q774" i="2"/>
  <c r="W774" i="2" s="1"/>
  <c r="I874" i="2"/>
  <c r="O874" i="2" s="1"/>
  <c r="U874" i="2" s="1"/>
  <c r="O875" i="2"/>
  <c r="U875" i="2" s="1"/>
  <c r="I894" i="2"/>
  <c r="O894" i="2" s="1"/>
  <c r="U894" i="2" s="1"/>
  <c r="O895" i="2"/>
  <c r="U895" i="2" s="1"/>
  <c r="J882" i="2"/>
  <c r="P883" i="2"/>
  <c r="V883" i="2" s="1"/>
  <c r="I561" i="2"/>
  <c r="O561" i="2" s="1"/>
  <c r="U561" i="2" s="1"/>
  <c r="O562" i="2"/>
  <c r="U562" i="2" s="1"/>
  <c r="K558" i="2"/>
  <c r="Q558" i="2" s="1"/>
  <c r="W558" i="2" s="1"/>
  <c r="Q559" i="2"/>
  <c r="W559" i="2" s="1"/>
  <c r="I531" i="2"/>
  <c r="O531" i="2" s="1"/>
  <c r="U531" i="2" s="1"/>
  <c r="O532" i="2"/>
  <c r="U532" i="2" s="1"/>
  <c r="K524" i="2"/>
  <c r="K523" i="2" s="1"/>
  <c r="Q523" i="2" s="1"/>
  <c r="W523" i="2" s="1"/>
  <c r="Q525" i="2"/>
  <c r="W525" i="2" s="1"/>
  <c r="J518" i="2"/>
  <c r="P519" i="2"/>
  <c r="V519" i="2" s="1"/>
  <c r="K345" i="2"/>
  <c r="Q345" i="2" s="1"/>
  <c r="W345" i="2" s="1"/>
  <c r="Q346" i="2"/>
  <c r="W346" i="2" s="1"/>
  <c r="J463" i="2"/>
  <c r="P463" i="2" s="1"/>
  <c r="V463" i="2" s="1"/>
  <c r="P464" i="2"/>
  <c r="V464" i="2" s="1"/>
  <c r="I424" i="2"/>
  <c r="O424" i="2" s="1"/>
  <c r="U424" i="2" s="1"/>
  <c r="O425" i="2"/>
  <c r="U425" i="2" s="1"/>
  <c r="K479" i="2"/>
  <c r="Q479" i="2" s="1"/>
  <c r="W479" i="2" s="1"/>
  <c r="Q480" i="2"/>
  <c r="W480" i="2" s="1"/>
  <c r="J586" i="2"/>
  <c r="P587" i="2"/>
  <c r="V587" i="2" s="1"/>
  <c r="K149" i="2"/>
  <c r="Q150" i="2"/>
  <c r="W150" i="2" s="1"/>
  <c r="K239" i="2"/>
  <c r="Q239" i="2" s="1"/>
  <c r="W239" i="2" s="1"/>
  <c r="Q240" i="2"/>
  <c r="W240" i="2" s="1"/>
  <c r="I260" i="2"/>
  <c r="O260" i="2" s="1"/>
  <c r="U260" i="2" s="1"/>
  <c r="O261" i="2"/>
  <c r="U261" i="2" s="1"/>
  <c r="K257" i="2"/>
  <c r="Q257" i="2" s="1"/>
  <c r="W257" i="2" s="1"/>
  <c r="Q258" i="2"/>
  <c r="W258" i="2" s="1"/>
  <c r="I814" i="2"/>
  <c r="O814" i="2" s="1"/>
  <c r="U814" i="2" s="1"/>
  <c r="O815" i="2"/>
  <c r="U815" i="2" s="1"/>
  <c r="J797" i="2"/>
  <c r="P798" i="2"/>
  <c r="V798" i="2" s="1"/>
  <c r="J653" i="2"/>
  <c r="P653" i="2" s="1"/>
  <c r="V653" i="2" s="1"/>
  <c r="P654" i="2"/>
  <c r="V654" i="2" s="1"/>
  <c r="K650" i="2"/>
  <c r="Q650" i="2" s="1"/>
  <c r="W650" i="2" s="1"/>
  <c r="Q651" i="2"/>
  <c r="W651" i="2" s="1"/>
  <c r="J672" i="2"/>
  <c r="P672" i="2" s="1"/>
  <c r="V672" i="2" s="1"/>
  <c r="P673" i="2"/>
  <c r="V673" i="2" s="1"/>
  <c r="K669" i="2"/>
  <c r="Q669" i="2" s="1"/>
  <c r="W669" i="2" s="1"/>
  <c r="Q670" i="2"/>
  <c r="W670" i="2" s="1"/>
  <c r="I592" i="2"/>
  <c r="O593" i="2"/>
  <c r="U593" i="2" s="1"/>
  <c r="I611" i="2"/>
  <c r="O611" i="2" s="1"/>
  <c r="U611" i="2" s="1"/>
  <c r="O612" i="2"/>
  <c r="U612" i="2" s="1"/>
  <c r="I229" i="2"/>
  <c r="O230" i="2"/>
  <c r="U230" i="2" s="1"/>
  <c r="K290" i="2"/>
  <c r="Q290" i="2" s="1"/>
  <c r="W290" i="2" s="1"/>
  <c r="Q291" i="2"/>
  <c r="W291" i="2" s="1"/>
  <c r="I282" i="2"/>
  <c r="O283" i="2"/>
  <c r="U283" i="2" s="1"/>
  <c r="K209" i="2"/>
  <c r="Q209" i="2" s="1"/>
  <c r="W209" i="2" s="1"/>
  <c r="Q210" i="2"/>
  <c r="W210" i="2" s="1"/>
  <c r="K305" i="2"/>
  <c r="Q305" i="2" s="1"/>
  <c r="W305" i="2" s="1"/>
  <c r="Q306" i="2"/>
  <c r="W306" i="2" s="1"/>
  <c r="J308" i="2"/>
  <c r="P308" i="2" s="1"/>
  <c r="V308" i="2" s="1"/>
  <c r="P309" i="2"/>
  <c r="V309" i="2" s="1"/>
  <c r="I339" i="2"/>
  <c r="O340" i="2"/>
  <c r="U340" i="2" s="1"/>
  <c r="K833" i="2"/>
  <c r="Q833" i="2" s="1"/>
  <c r="W833" i="2" s="1"/>
  <c r="Q834" i="2"/>
  <c r="W834" i="2" s="1"/>
  <c r="J29" i="2"/>
  <c r="P30" i="2"/>
  <c r="V30" i="2" s="1"/>
  <c r="K371" i="2"/>
  <c r="Q371" i="2" s="1"/>
  <c r="W371" i="2" s="1"/>
  <c r="Q372" i="2"/>
  <c r="W372" i="2" s="1"/>
  <c r="J359" i="2"/>
  <c r="P359" i="2" s="1"/>
  <c r="V359" i="2" s="1"/>
  <c r="P360" i="2"/>
  <c r="V360" i="2" s="1"/>
  <c r="K353" i="2"/>
  <c r="Q353" i="2" s="1"/>
  <c r="W353" i="2" s="1"/>
  <c r="Q354" i="2"/>
  <c r="W354" i="2" s="1"/>
  <c r="J680" i="2"/>
  <c r="P681" i="2"/>
  <c r="V681" i="2" s="1"/>
  <c r="I743" i="2"/>
  <c r="O744" i="2"/>
  <c r="U744" i="2" s="1"/>
  <c r="I169" i="2"/>
  <c r="O170" i="2"/>
  <c r="U170" i="2" s="1"/>
  <c r="I57" i="2"/>
  <c r="O57" i="2" s="1"/>
  <c r="U57" i="2" s="1"/>
  <c r="O58" i="2"/>
  <c r="U58" i="2" s="1"/>
  <c r="K51" i="2"/>
  <c r="Q51" i="2" s="1"/>
  <c r="W51" i="2" s="1"/>
  <c r="Q52" i="2"/>
  <c r="W52" i="2" s="1"/>
  <c r="K67" i="2"/>
  <c r="Q68" i="2"/>
  <c r="W68" i="2" s="1"/>
  <c r="J60" i="2"/>
  <c r="P60" i="2" s="1"/>
  <c r="V60" i="2" s="1"/>
  <c r="P61" i="2"/>
  <c r="V61" i="2" s="1"/>
  <c r="J730" i="2"/>
  <c r="P731" i="2"/>
  <c r="V731" i="2" s="1"/>
  <c r="J734" i="2"/>
  <c r="P734" i="2" s="1"/>
  <c r="V734" i="2" s="1"/>
  <c r="P735" i="2"/>
  <c r="V735" i="2" s="1"/>
  <c r="K726" i="2"/>
  <c r="Q727" i="2"/>
  <c r="W727" i="2" s="1"/>
  <c r="I804" i="2"/>
  <c r="O805" i="2"/>
  <c r="U805" i="2" s="1"/>
  <c r="J747" i="2"/>
  <c r="P748" i="2"/>
  <c r="V748" i="2" s="1"/>
  <c r="J721" i="2"/>
  <c r="P722" i="2"/>
  <c r="V722" i="2" s="1"/>
  <c r="I119" i="2"/>
  <c r="O120" i="2"/>
  <c r="U120" i="2" s="1"/>
  <c r="J162" i="2"/>
  <c r="P163" i="2"/>
  <c r="V163" i="2" s="1"/>
  <c r="K391" i="2"/>
  <c r="Q391" i="2" s="1"/>
  <c r="W391" i="2" s="1"/>
  <c r="Q392" i="2"/>
  <c r="W392" i="2" s="1"/>
  <c r="K630" i="2"/>
  <c r="Q631" i="2"/>
  <c r="W631" i="2" s="1"/>
  <c r="K236" i="2"/>
  <c r="Q236" i="2" s="1"/>
  <c r="W236" i="2" s="1"/>
  <c r="Q237" i="2"/>
  <c r="W237" i="2" s="1"/>
  <c r="K421" i="2"/>
  <c r="Q421" i="2" s="1"/>
  <c r="W421" i="2" s="1"/>
  <c r="Q422" i="2"/>
  <c r="W422" i="2" s="1"/>
  <c r="I905" i="2"/>
  <c r="O906" i="2"/>
  <c r="U906" i="2" s="1"/>
  <c r="I566" i="2"/>
  <c r="O567" i="2"/>
  <c r="U567" i="2" s="1"/>
  <c r="J524" i="2"/>
  <c r="J523" i="2" s="1"/>
  <c r="P523" i="2" s="1"/>
  <c r="V523" i="2" s="1"/>
  <c r="P525" i="2"/>
  <c r="V525" i="2" s="1"/>
  <c r="J345" i="2"/>
  <c r="P345" i="2" s="1"/>
  <c r="V345" i="2" s="1"/>
  <c r="P346" i="2"/>
  <c r="V346" i="2" s="1"/>
  <c r="J466" i="2"/>
  <c r="P466" i="2" s="1"/>
  <c r="V466" i="2" s="1"/>
  <c r="P467" i="2"/>
  <c r="V467" i="2" s="1"/>
  <c r="I427" i="2"/>
  <c r="O427" i="2" s="1"/>
  <c r="U427" i="2" s="1"/>
  <c r="O428" i="2"/>
  <c r="U428" i="2" s="1"/>
  <c r="K424" i="2"/>
  <c r="Q424" i="2" s="1"/>
  <c r="W424" i="2" s="1"/>
  <c r="Q425" i="2"/>
  <c r="W425" i="2" s="1"/>
  <c r="I421" i="2"/>
  <c r="O421" i="2" s="1"/>
  <c r="U421" i="2" s="1"/>
  <c r="O422" i="2"/>
  <c r="U422" i="2" s="1"/>
  <c r="I581" i="2"/>
  <c r="O582" i="2"/>
  <c r="U582" i="2" s="1"/>
  <c r="I248" i="2"/>
  <c r="O248" i="2" s="1"/>
  <c r="U248" i="2" s="1"/>
  <c r="O249" i="2"/>
  <c r="U249" i="2" s="1"/>
  <c r="J257" i="2"/>
  <c r="P257" i="2" s="1"/>
  <c r="V257" i="2" s="1"/>
  <c r="P258" i="2"/>
  <c r="V258" i="2" s="1"/>
  <c r="J811" i="2"/>
  <c r="P811" i="2" s="1"/>
  <c r="V811" i="2" s="1"/>
  <c r="P812" i="2"/>
  <c r="V812" i="2" s="1"/>
  <c r="J638" i="2"/>
  <c r="P639" i="2"/>
  <c r="V639" i="2" s="1"/>
  <c r="K672" i="2"/>
  <c r="Q672" i="2" s="1"/>
  <c r="W672" i="2" s="1"/>
  <c r="Q673" i="2"/>
  <c r="W673" i="2" s="1"/>
  <c r="J592" i="2"/>
  <c r="P593" i="2"/>
  <c r="V593" i="2" s="1"/>
  <c r="J611" i="2"/>
  <c r="P611" i="2" s="1"/>
  <c r="V611" i="2" s="1"/>
  <c r="P612" i="2"/>
  <c r="V612" i="2" s="1"/>
  <c r="K229" i="2"/>
  <c r="Q230" i="2"/>
  <c r="W230" i="2" s="1"/>
  <c r="I293" i="2"/>
  <c r="O293" i="2" s="1"/>
  <c r="U293" i="2" s="1"/>
  <c r="O294" i="2"/>
  <c r="U294" i="2" s="1"/>
  <c r="J209" i="2"/>
  <c r="P209" i="2" s="1"/>
  <c r="V209" i="2" s="1"/>
  <c r="P210" i="2"/>
  <c r="V210" i="2" s="1"/>
  <c r="J305" i="2"/>
  <c r="P305" i="2" s="1"/>
  <c r="V305" i="2" s="1"/>
  <c r="P306" i="2"/>
  <c r="V306" i="2" s="1"/>
  <c r="I311" i="2"/>
  <c r="O311" i="2" s="1"/>
  <c r="U311" i="2" s="1"/>
  <c r="O312" i="2"/>
  <c r="U312" i="2" s="1"/>
  <c r="K850" i="2"/>
  <c r="Q850" i="2" s="1"/>
  <c r="W850" i="2" s="1"/>
  <c r="Q851" i="2"/>
  <c r="W851" i="2" s="1"/>
  <c r="J833" i="2"/>
  <c r="P833" i="2" s="1"/>
  <c r="V833" i="2" s="1"/>
  <c r="P834" i="2"/>
  <c r="V834" i="2" s="1"/>
  <c r="K374" i="2"/>
  <c r="Q374" i="2" s="1"/>
  <c r="W374" i="2" s="1"/>
  <c r="Q375" i="2"/>
  <c r="W375" i="2" s="1"/>
  <c r="I356" i="2"/>
  <c r="O356" i="2" s="1"/>
  <c r="U356" i="2" s="1"/>
  <c r="O357" i="2"/>
  <c r="U357" i="2" s="1"/>
  <c r="I348" i="2"/>
  <c r="O348" i="2" s="1"/>
  <c r="U348" i="2" s="1"/>
  <c r="O349" i="2"/>
  <c r="U349" i="2" s="1"/>
  <c r="I711" i="2"/>
  <c r="O712" i="2"/>
  <c r="U712" i="2" s="1"/>
  <c r="K169" i="2"/>
  <c r="Q170" i="2"/>
  <c r="W170" i="2" s="1"/>
  <c r="K57" i="2"/>
  <c r="Q57" i="2" s="1"/>
  <c r="W57" i="2" s="1"/>
  <c r="Q58" i="2"/>
  <c r="W58" i="2" s="1"/>
  <c r="J51" i="2"/>
  <c r="P51" i="2" s="1"/>
  <c r="V51" i="2" s="1"/>
  <c r="P52" i="2"/>
  <c r="V52" i="2" s="1"/>
  <c r="I94" i="2"/>
  <c r="O94" i="2" s="1"/>
  <c r="U94" i="2" s="1"/>
  <c r="O95" i="2"/>
  <c r="U95" i="2" s="1"/>
  <c r="J67" i="2"/>
  <c r="P68" i="2"/>
  <c r="V68" i="2" s="1"/>
  <c r="I739" i="2"/>
  <c r="O739" i="2" s="1"/>
  <c r="U739" i="2" s="1"/>
  <c r="O740" i="2"/>
  <c r="U740" i="2" s="1"/>
  <c r="K734" i="2"/>
  <c r="Q734" i="2" s="1"/>
  <c r="W734" i="2" s="1"/>
  <c r="Q735" i="2"/>
  <c r="W735" i="2" s="1"/>
  <c r="K383" i="2"/>
  <c r="Q383" i="2" s="1"/>
  <c r="W383" i="2" s="1"/>
  <c r="Q384" i="2"/>
  <c r="W384" i="2" s="1"/>
  <c r="K442" i="2"/>
  <c r="Q443" i="2"/>
  <c r="W443" i="2" s="1"/>
  <c r="J905" i="2"/>
  <c r="P906" i="2"/>
  <c r="V906" i="2" s="1"/>
  <c r="K882" i="2"/>
  <c r="Q883" i="2"/>
  <c r="W883" i="2" s="1"/>
  <c r="J566" i="2"/>
  <c r="P567" i="2"/>
  <c r="V567" i="2" s="1"/>
  <c r="I558" i="2"/>
  <c r="O558" i="2" s="1"/>
  <c r="U558" i="2" s="1"/>
  <c r="O559" i="2"/>
  <c r="U559" i="2" s="1"/>
  <c r="J540" i="2"/>
  <c r="P541" i="2"/>
  <c r="V541" i="2" s="1"/>
  <c r="I524" i="2"/>
  <c r="I523" i="2" s="1"/>
  <c r="O523" i="2" s="1"/>
  <c r="U523" i="2" s="1"/>
  <c r="O525" i="2"/>
  <c r="U525" i="2" s="1"/>
  <c r="K518" i="2"/>
  <c r="Q519" i="2"/>
  <c r="W519" i="2" s="1"/>
  <c r="I504" i="2"/>
  <c r="O505" i="2"/>
  <c r="U505" i="2" s="1"/>
  <c r="I345" i="2"/>
  <c r="O345" i="2" s="1"/>
  <c r="U345" i="2" s="1"/>
  <c r="O346" i="2"/>
  <c r="U346" i="2" s="1"/>
  <c r="K432" i="2"/>
  <c r="Q433" i="2"/>
  <c r="W433" i="2" s="1"/>
  <c r="I466" i="2"/>
  <c r="O466" i="2" s="1"/>
  <c r="U466" i="2" s="1"/>
  <c r="O467" i="2"/>
  <c r="U467" i="2" s="1"/>
  <c r="K463" i="2"/>
  <c r="Q463" i="2" s="1"/>
  <c r="W463" i="2" s="1"/>
  <c r="Q464" i="2"/>
  <c r="W464" i="2" s="1"/>
  <c r="J427" i="2"/>
  <c r="P427" i="2" s="1"/>
  <c r="V427" i="2" s="1"/>
  <c r="P428" i="2"/>
  <c r="V428" i="2" s="1"/>
  <c r="I383" i="2"/>
  <c r="O383" i="2" s="1"/>
  <c r="U383" i="2" s="1"/>
  <c r="O384" i="2"/>
  <c r="U384" i="2" s="1"/>
  <c r="K418" i="2"/>
  <c r="Q418" i="2" s="1"/>
  <c r="W418" i="2" s="1"/>
  <c r="Q419" i="2"/>
  <c r="W419" i="2" s="1"/>
  <c r="I475" i="2"/>
  <c r="O475" i="2" s="1"/>
  <c r="U475" i="2" s="1"/>
  <c r="J573" i="2"/>
  <c r="P574" i="2"/>
  <c r="V574" i="2" s="1"/>
  <c r="K394" i="2"/>
  <c r="Q394" i="2" s="1"/>
  <c r="W394" i="2" s="1"/>
  <c r="Q395" i="2"/>
  <c r="W395" i="2" s="1"/>
  <c r="K586" i="2"/>
  <c r="Q587" i="2"/>
  <c r="W587" i="2" s="1"/>
  <c r="I149" i="2"/>
  <c r="O150" i="2"/>
  <c r="U150" i="2" s="1"/>
  <c r="I239" i="2"/>
  <c r="O239" i="2" s="1"/>
  <c r="U239" i="2" s="1"/>
  <c r="O240" i="2"/>
  <c r="U240" i="2" s="1"/>
  <c r="K245" i="2"/>
  <c r="Q245" i="2" s="1"/>
  <c r="W245" i="2" s="1"/>
  <c r="Q246" i="2"/>
  <c r="W246" i="2" s="1"/>
  <c r="J248" i="2"/>
  <c r="P248" i="2" s="1"/>
  <c r="V248" i="2" s="1"/>
  <c r="P249" i="2"/>
  <c r="V249" i="2" s="1"/>
  <c r="I257" i="2"/>
  <c r="O257" i="2" s="1"/>
  <c r="U257" i="2" s="1"/>
  <c r="O258" i="2"/>
  <c r="U258" i="2" s="1"/>
  <c r="K827" i="2"/>
  <c r="Q828" i="2"/>
  <c r="W828" i="2" s="1"/>
  <c r="I811" i="2"/>
  <c r="O811" i="2" s="1"/>
  <c r="U811" i="2" s="1"/>
  <c r="O812" i="2"/>
  <c r="U812" i="2" s="1"/>
  <c r="K797" i="2"/>
  <c r="Q798" i="2"/>
  <c r="W798" i="2" s="1"/>
  <c r="I653" i="2"/>
  <c r="O653" i="2" s="1"/>
  <c r="U653" i="2" s="1"/>
  <c r="O654" i="2"/>
  <c r="U654" i="2" s="1"/>
  <c r="J650" i="2"/>
  <c r="P650" i="2" s="1"/>
  <c r="V650" i="2" s="1"/>
  <c r="P651" i="2"/>
  <c r="V651" i="2" s="1"/>
  <c r="I672" i="2"/>
  <c r="O672" i="2" s="1"/>
  <c r="U672" i="2" s="1"/>
  <c r="O673" i="2"/>
  <c r="U673" i="2" s="1"/>
  <c r="J669" i="2"/>
  <c r="P669" i="2" s="1"/>
  <c r="V669" i="2" s="1"/>
  <c r="P670" i="2"/>
  <c r="V670" i="2" s="1"/>
  <c r="K600" i="2"/>
  <c r="Q600" i="2" s="1"/>
  <c r="W600" i="2" s="1"/>
  <c r="Q601" i="2"/>
  <c r="W601" i="2" s="1"/>
  <c r="K608" i="2"/>
  <c r="Q608" i="2" s="1"/>
  <c r="W608" i="2" s="1"/>
  <c r="Q609" i="2"/>
  <c r="W609" i="2" s="1"/>
  <c r="K573" i="2"/>
  <c r="Q574" i="2"/>
  <c r="W574" i="2" s="1"/>
  <c r="J224" i="2"/>
  <c r="P224" i="2" s="1"/>
  <c r="V224" i="2" s="1"/>
  <c r="P225" i="2"/>
  <c r="V225" i="2" s="1"/>
  <c r="I290" i="2"/>
  <c r="O290" i="2" s="1"/>
  <c r="U290" i="2" s="1"/>
  <c r="O291" i="2"/>
  <c r="U291" i="2" s="1"/>
  <c r="K299" i="2"/>
  <c r="Q299" i="2" s="1"/>
  <c r="W299" i="2" s="1"/>
  <c r="Q300" i="2"/>
  <c r="W300" i="2" s="1"/>
  <c r="J293" i="2"/>
  <c r="P293" i="2" s="1"/>
  <c r="V293" i="2" s="1"/>
  <c r="P294" i="2"/>
  <c r="V294" i="2" s="1"/>
  <c r="I209" i="2"/>
  <c r="O209" i="2" s="1"/>
  <c r="U209" i="2" s="1"/>
  <c r="O210" i="2"/>
  <c r="U210" i="2" s="1"/>
  <c r="K206" i="2"/>
  <c r="Q206" i="2" s="1"/>
  <c r="W206" i="2" s="1"/>
  <c r="Q207" i="2"/>
  <c r="W207" i="2" s="1"/>
  <c r="I305" i="2"/>
  <c r="O305" i="2" s="1"/>
  <c r="U305" i="2" s="1"/>
  <c r="O306" i="2"/>
  <c r="U306" i="2" s="1"/>
  <c r="K308" i="2"/>
  <c r="Q308" i="2" s="1"/>
  <c r="W308" i="2" s="1"/>
  <c r="Q309" i="2"/>
  <c r="W309" i="2" s="1"/>
  <c r="J311" i="2"/>
  <c r="P311" i="2" s="1"/>
  <c r="V311" i="2" s="1"/>
  <c r="P312" i="2"/>
  <c r="V312" i="2" s="1"/>
  <c r="J778" i="2"/>
  <c r="P779" i="2"/>
  <c r="V779" i="2" s="1"/>
  <c r="I833" i="2"/>
  <c r="O833" i="2" s="1"/>
  <c r="U833" i="2" s="1"/>
  <c r="O834" i="2"/>
  <c r="U834" i="2" s="1"/>
  <c r="K29" i="2"/>
  <c r="Q30" i="2"/>
  <c r="W30" i="2" s="1"/>
  <c r="J377" i="2"/>
  <c r="P377" i="2" s="1"/>
  <c r="V377" i="2" s="1"/>
  <c r="P378" i="2"/>
  <c r="V378" i="2" s="1"/>
  <c r="I371" i="2"/>
  <c r="O371" i="2" s="1"/>
  <c r="U371" i="2" s="1"/>
  <c r="O372" i="2"/>
  <c r="U372" i="2" s="1"/>
  <c r="K359" i="2"/>
  <c r="Q359" i="2" s="1"/>
  <c r="W359" i="2" s="1"/>
  <c r="Q360" i="2"/>
  <c r="W360" i="2" s="1"/>
  <c r="J356" i="2"/>
  <c r="P356" i="2" s="1"/>
  <c r="V356" i="2" s="1"/>
  <c r="P357" i="2"/>
  <c r="V357" i="2" s="1"/>
  <c r="J348" i="2"/>
  <c r="P348" i="2" s="1"/>
  <c r="V348" i="2" s="1"/>
  <c r="P349" i="2"/>
  <c r="V349" i="2" s="1"/>
  <c r="K680" i="2"/>
  <c r="Q681" i="2"/>
  <c r="W681" i="2" s="1"/>
  <c r="J711" i="2"/>
  <c r="P712" i="2"/>
  <c r="V712" i="2" s="1"/>
  <c r="J765" i="2"/>
  <c r="P765" i="2" s="1"/>
  <c r="V765" i="2" s="1"/>
  <c r="P766" i="2"/>
  <c r="V766" i="2" s="1"/>
  <c r="J54" i="2"/>
  <c r="P54" i="2" s="1"/>
  <c r="V54" i="2" s="1"/>
  <c r="P55" i="2"/>
  <c r="V55" i="2" s="1"/>
  <c r="I51" i="2"/>
  <c r="O51" i="2" s="1"/>
  <c r="U51" i="2" s="1"/>
  <c r="O52" i="2"/>
  <c r="U52" i="2" s="1"/>
  <c r="K109" i="2"/>
  <c r="Q109" i="2" s="1"/>
  <c r="W109" i="2" s="1"/>
  <c r="Q110" i="2"/>
  <c r="W110" i="2" s="1"/>
  <c r="J94" i="2"/>
  <c r="P94" i="2" s="1"/>
  <c r="V94" i="2" s="1"/>
  <c r="P95" i="2"/>
  <c r="V95" i="2" s="1"/>
  <c r="I67" i="2"/>
  <c r="O68" i="2"/>
  <c r="U68" i="2" s="1"/>
  <c r="K60" i="2"/>
  <c r="Q60" i="2" s="1"/>
  <c r="W60" i="2" s="1"/>
  <c r="Q61" i="2"/>
  <c r="W61" i="2" s="1"/>
  <c r="I730" i="2"/>
  <c r="O731" i="2"/>
  <c r="U731" i="2" s="1"/>
  <c r="I734" i="2"/>
  <c r="O734" i="2" s="1"/>
  <c r="U734" i="2" s="1"/>
  <c r="O735" i="2"/>
  <c r="U735" i="2" s="1"/>
  <c r="J726" i="2"/>
  <c r="P727" i="2"/>
  <c r="V727" i="2" s="1"/>
  <c r="K847" i="2"/>
  <c r="Q847" i="2" s="1"/>
  <c r="W847" i="2" s="1"/>
  <c r="Q848" i="2"/>
  <c r="W848" i="2" s="1"/>
  <c r="I721" i="2"/>
  <c r="O722" i="2"/>
  <c r="U722" i="2" s="1"/>
  <c r="J438" i="2"/>
  <c r="P439" i="2"/>
  <c r="V439" i="2" s="1"/>
  <c r="K504" i="2"/>
  <c r="Q505" i="2"/>
  <c r="W505" i="2" s="1"/>
  <c r="J528" i="2"/>
  <c r="P528" i="2" s="1"/>
  <c r="V528" i="2" s="1"/>
  <c r="P529" i="2"/>
  <c r="V529" i="2" s="1"/>
  <c r="I162" i="2"/>
  <c r="O162" i="2" s="1"/>
  <c r="U162" i="2" s="1"/>
  <c r="O163" i="2"/>
  <c r="U163" i="2" s="1"/>
  <c r="J193" i="2"/>
  <c r="M193" i="2" s="1"/>
  <c r="M192" i="2" s="1"/>
  <c r="M186" i="2" s="1"/>
  <c r="M185" i="2" s="1"/>
  <c r="M13" i="2" s="1"/>
  <c r="M909" i="2" s="1"/>
  <c r="P194" i="2"/>
  <c r="V194" i="2" s="1"/>
  <c r="J106" i="2"/>
  <c r="P106" i="2" s="1"/>
  <c r="V106" i="2" s="1"/>
  <c r="P107" i="2"/>
  <c r="V107" i="2" s="1"/>
  <c r="J773" i="2"/>
  <c r="P773" i="2" s="1"/>
  <c r="V773" i="2" s="1"/>
  <c r="P774" i="2"/>
  <c r="V774" i="2" s="1"/>
  <c r="I747" i="2"/>
  <c r="O748" i="2"/>
  <c r="U748" i="2" s="1"/>
  <c r="I391" i="2"/>
  <c r="O391" i="2" s="1"/>
  <c r="U391" i="2" s="1"/>
  <c r="O392" i="2"/>
  <c r="U392" i="2" s="1"/>
  <c r="I40" i="2"/>
  <c r="O40" i="2" s="1"/>
  <c r="U40" i="2" s="1"/>
  <c r="O41" i="2"/>
  <c r="U41" i="2" s="1"/>
  <c r="I630" i="2"/>
  <c r="O631" i="2"/>
  <c r="U631" i="2" s="1"/>
  <c r="I236" i="2"/>
  <c r="O236" i="2" s="1"/>
  <c r="U236" i="2" s="1"/>
  <c r="O237" i="2"/>
  <c r="U237" i="2" s="1"/>
  <c r="K874" i="2"/>
  <c r="Q874" i="2" s="1"/>
  <c r="W874" i="2" s="1"/>
  <c r="Q875" i="2"/>
  <c r="W875" i="2" s="1"/>
  <c r="J479" i="2"/>
  <c r="P479" i="2" s="1"/>
  <c r="V479" i="2" s="1"/>
  <c r="H15" i="4"/>
  <c r="N15" i="4" s="1"/>
  <c r="T15" i="4" s="1"/>
  <c r="I15" i="4"/>
  <c r="G15" i="4"/>
  <c r="H491" i="4"/>
  <c r="N491" i="4" s="1"/>
  <c r="T491" i="4" s="1"/>
  <c r="G491" i="4"/>
  <c r="M491" i="4" s="1"/>
  <c r="S491" i="4" s="1"/>
  <c r="I491" i="4"/>
  <c r="O491" i="4" s="1"/>
  <c r="U491" i="4" s="1"/>
  <c r="G537" i="4"/>
  <c r="M537" i="4" s="1"/>
  <c r="S537" i="4" s="1"/>
  <c r="I537" i="4"/>
  <c r="O537" i="4" s="1"/>
  <c r="U537" i="4" s="1"/>
  <c r="H537" i="4"/>
  <c r="N537" i="4" s="1"/>
  <c r="T537" i="4" s="1"/>
  <c r="I130" i="4"/>
  <c r="H130" i="4"/>
  <c r="G130" i="4"/>
  <c r="G81" i="4"/>
  <c r="M81" i="4" s="1"/>
  <c r="S81" i="4" s="1"/>
  <c r="I81" i="4"/>
  <c r="O81" i="4" s="1"/>
  <c r="U81" i="4" s="1"/>
  <c r="H81" i="4"/>
  <c r="N81" i="4" s="1"/>
  <c r="T81" i="4" s="1"/>
  <c r="G120" i="4"/>
  <c r="H120" i="4"/>
  <c r="I120" i="4"/>
  <c r="H239" i="4"/>
  <c r="N239" i="4" s="1"/>
  <c r="T239" i="4" s="1"/>
  <c r="I239" i="4"/>
  <c r="O239" i="4" s="1"/>
  <c r="U239" i="4" s="1"/>
  <c r="G239" i="4"/>
  <c r="M239" i="4" s="1"/>
  <c r="S239" i="4" s="1"/>
  <c r="G46" i="4"/>
  <c r="M46" i="4" s="1"/>
  <c r="S46" i="4" s="1"/>
  <c r="H46" i="4"/>
  <c r="N46" i="4" s="1"/>
  <c r="T46" i="4" s="1"/>
  <c r="I46" i="4"/>
  <c r="O46" i="4" s="1"/>
  <c r="U46" i="4" s="1"/>
  <c r="K48" i="2"/>
  <c r="J48" i="2"/>
  <c r="I48" i="2"/>
  <c r="I552" i="2"/>
  <c r="K552" i="2"/>
  <c r="J552" i="2"/>
  <c r="I221" i="2"/>
  <c r="K221" i="2"/>
  <c r="J221" i="2"/>
  <c r="I35" i="2"/>
  <c r="K91" i="2"/>
  <c r="I91" i="2"/>
  <c r="J91" i="2"/>
  <c r="I18" i="2"/>
  <c r="K18" i="2"/>
  <c r="J18" i="2"/>
  <c r="J24" i="2"/>
  <c r="I24" i="2"/>
  <c r="K24" i="2"/>
  <c r="G353" i="4"/>
  <c r="M353" i="4" s="1"/>
  <c r="S353" i="4" s="1"/>
  <c r="I511" i="2"/>
  <c r="J511" i="2"/>
  <c r="H529" i="4"/>
  <c r="N529" i="4" s="1"/>
  <c r="T529" i="4" s="1"/>
  <c r="K511" i="2"/>
  <c r="G422" i="4"/>
  <c r="M422" i="4" s="1"/>
  <c r="S422" i="4" s="1"/>
  <c r="I479" i="4"/>
  <c r="O479" i="4" s="1"/>
  <c r="U479" i="4" s="1"/>
  <c r="G437" i="4"/>
  <c r="M437" i="4" s="1"/>
  <c r="S437" i="4" s="1"/>
  <c r="I125" i="2"/>
  <c r="H56" i="4"/>
  <c r="N56" i="4" s="1"/>
  <c r="T56" i="4" s="1"/>
  <c r="I56" i="4"/>
  <c r="O56" i="4" s="1"/>
  <c r="U56" i="4" s="1"/>
  <c r="H588" i="4"/>
  <c r="I363" i="4"/>
  <c r="H474" i="4"/>
  <c r="N474" i="4" s="1"/>
  <c r="T474" i="4" s="1"/>
  <c r="G576" i="4"/>
  <c r="I422" i="4"/>
  <c r="O422" i="4" s="1"/>
  <c r="U422" i="4" s="1"/>
  <c r="D166" i="4"/>
  <c r="G474" i="4"/>
  <c r="M474" i="4" s="1"/>
  <c r="S474" i="4" s="1"/>
  <c r="I484" i="4"/>
  <c r="O484" i="4" s="1"/>
  <c r="U484" i="4" s="1"/>
  <c r="I219" i="4"/>
  <c r="O219" i="4" s="1"/>
  <c r="U219" i="4" s="1"/>
  <c r="G219" i="4"/>
  <c r="M219" i="4" s="1"/>
  <c r="S219" i="4" s="1"/>
  <c r="G427" i="4"/>
  <c r="M427" i="4" s="1"/>
  <c r="S427" i="4" s="1"/>
  <c r="G588" i="4"/>
  <c r="I378" i="4"/>
  <c r="K35" i="2"/>
  <c r="J35" i="2"/>
  <c r="I603" i="2"/>
  <c r="I868" i="2"/>
  <c r="O868" i="2" s="1"/>
  <c r="U868" i="2" s="1"/>
  <c r="K603" i="2"/>
  <c r="H219" i="4"/>
  <c r="N219" i="4" s="1"/>
  <c r="T219" i="4" s="1"/>
  <c r="G193" i="4"/>
  <c r="M193" i="4" s="1"/>
  <c r="S193" i="4" s="1"/>
  <c r="H363" i="4"/>
  <c r="H427" i="4"/>
  <c r="N427" i="4" s="1"/>
  <c r="T427" i="4" s="1"/>
  <c r="H484" i="4"/>
  <c r="N484" i="4" s="1"/>
  <c r="T484" i="4" s="1"/>
  <c r="G484" i="4"/>
  <c r="M484" i="4" s="1"/>
  <c r="S484" i="4" s="1"/>
  <c r="H479" i="4"/>
  <c r="N479" i="4" s="1"/>
  <c r="T479" i="4" s="1"/>
  <c r="G479" i="4"/>
  <c r="M479" i="4" s="1"/>
  <c r="S479" i="4" s="1"/>
  <c r="G363" i="4"/>
  <c r="H437" i="4"/>
  <c r="N437" i="4" s="1"/>
  <c r="T437" i="4" s="1"/>
  <c r="I427" i="4"/>
  <c r="O427" i="4" s="1"/>
  <c r="U427" i="4" s="1"/>
  <c r="G378" i="4"/>
  <c r="H200" i="4"/>
  <c r="N200" i="4" s="1"/>
  <c r="T200" i="4" s="1"/>
  <c r="I547" i="4"/>
  <c r="I529" i="4"/>
  <c r="O529" i="4" s="1"/>
  <c r="U529" i="4" s="1"/>
  <c r="H576" i="4"/>
  <c r="G511" i="4"/>
  <c r="I200" i="4"/>
  <c r="O200" i="4" s="1"/>
  <c r="U200" i="4" s="1"/>
  <c r="G529" i="4"/>
  <c r="M529" i="4" s="1"/>
  <c r="S529" i="4" s="1"/>
  <c r="I576" i="4"/>
  <c r="I511" i="4"/>
  <c r="H422" i="4"/>
  <c r="N422" i="4" s="1"/>
  <c r="T422" i="4" s="1"/>
  <c r="G547" i="4"/>
  <c r="H353" i="4"/>
  <c r="N353" i="4" s="1"/>
  <c r="T353" i="4" s="1"/>
  <c r="I353" i="4"/>
  <c r="O353" i="4" s="1"/>
  <c r="U353" i="4" s="1"/>
  <c r="H378" i="4"/>
  <c r="H547" i="4"/>
  <c r="N547" i="4" s="1"/>
  <c r="T547" i="4" s="1"/>
  <c r="H511" i="4"/>
  <c r="I588" i="4"/>
  <c r="I437" i="4"/>
  <c r="O437" i="4" s="1"/>
  <c r="U437" i="4" s="1"/>
  <c r="K642" i="2"/>
  <c r="I699" i="2"/>
  <c r="J686" i="2"/>
  <c r="P686" i="2" s="1"/>
  <c r="V686" i="2" s="1"/>
  <c r="I886" i="2"/>
  <c r="J386" i="2"/>
  <c r="I327" i="2"/>
  <c r="J73" i="2"/>
  <c r="K836" i="2"/>
  <c r="K855" i="2"/>
  <c r="I642" i="2"/>
  <c r="I386" i="2"/>
  <c r="J868" i="2"/>
  <c r="P868" i="2" s="1"/>
  <c r="V868" i="2" s="1"/>
  <c r="I791" i="2"/>
  <c r="O791" i="2" s="1"/>
  <c r="U791" i="2" s="1"/>
  <c r="K686" i="2"/>
  <c r="Q686" i="2" s="1"/>
  <c r="W686" i="2" s="1"/>
  <c r="K758" i="2"/>
  <c r="Q758" i="2" s="1"/>
  <c r="W758" i="2" s="1"/>
  <c r="K446" i="2"/>
  <c r="Q446" i="2" s="1"/>
  <c r="W446" i="2" s="1"/>
  <c r="J446" i="2"/>
  <c r="P446" i="2" s="1"/>
  <c r="V446" i="2" s="1"/>
  <c r="I453" i="2"/>
  <c r="O453" i="2" s="1"/>
  <c r="U453" i="2" s="1"/>
  <c r="K453" i="2"/>
  <c r="Q453" i="2" s="1"/>
  <c r="W453" i="2" s="1"/>
  <c r="J125" i="2"/>
  <c r="I758" i="2"/>
  <c r="O758" i="2" s="1"/>
  <c r="U758" i="2" s="1"/>
  <c r="K791" i="2"/>
  <c r="I753" i="2"/>
  <c r="O753" i="2" s="1"/>
  <c r="U753" i="2" s="1"/>
  <c r="J836" i="2"/>
  <c r="J886" i="2"/>
  <c r="K868" i="2"/>
  <c r="Q868" i="2" s="1"/>
  <c r="W868" i="2" s="1"/>
  <c r="J327" i="2"/>
  <c r="K327" i="2"/>
  <c r="J791" i="2"/>
  <c r="I686" i="2"/>
  <c r="O686" i="2" s="1"/>
  <c r="U686" i="2" s="1"/>
  <c r="K699" i="2"/>
  <c r="J699" i="2"/>
  <c r="K753" i="2"/>
  <c r="Q753" i="2" s="1"/>
  <c r="W753" i="2" s="1"/>
  <c r="J899" i="2"/>
  <c r="I855" i="2"/>
  <c r="J453" i="2"/>
  <c r="P453" i="2" s="1"/>
  <c r="V453" i="2" s="1"/>
  <c r="J603" i="2"/>
  <c r="I836" i="2"/>
  <c r="I446" i="2"/>
  <c r="O446" i="2" s="1"/>
  <c r="U446" i="2" s="1"/>
  <c r="I73" i="2"/>
  <c r="I899" i="2"/>
  <c r="J758" i="2"/>
  <c r="P758" i="2" s="1"/>
  <c r="V758" i="2" s="1"/>
  <c r="J855" i="2"/>
  <c r="K386" i="2"/>
  <c r="K125" i="2"/>
  <c r="F69" i="2"/>
  <c r="K886" i="2"/>
  <c r="J753" i="2"/>
  <c r="P753" i="2" s="1"/>
  <c r="V753" i="2" s="1"/>
  <c r="K691" i="2"/>
  <c r="Q691" i="2" s="1"/>
  <c r="W691" i="2" s="1"/>
  <c r="I691" i="2"/>
  <c r="O691" i="2" s="1"/>
  <c r="U691" i="2" s="1"/>
  <c r="K899" i="2"/>
  <c r="J691" i="2"/>
  <c r="P691" i="2" s="1"/>
  <c r="V691" i="2" s="1"/>
  <c r="K73" i="2"/>
  <c r="I474" i="4"/>
  <c r="O474" i="4" s="1"/>
  <c r="U474" i="4" s="1"/>
  <c r="H193" i="4"/>
  <c r="N193" i="4" s="1"/>
  <c r="T193" i="4" s="1"/>
  <c r="I193" i="4"/>
  <c r="O193" i="4" s="1"/>
  <c r="U193" i="4" s="1"/>
  <c r="G200" i="4"/>
  <c r="M200" i="4" s="1"/>
  <c r="S200" i="4" s="1"/>
  <c r="J660" i="2" l="1"/>
  <c r="J659" i="2" s="1"/>
  <c r="P659" i="2" s="1"/>
  <c r="V659" i="2" s="1"/>
  <c r="G344" i="4"/>
  <c r="M344" i="4" s="1"/>
  <c r="S344" i="4" s="1"/>
  <c r="I527" i="2"/>
  <c r="H497" i="4"/>
  <c r="N497" i="4" s="1"/>
  <c r="T497" i="4" s="1"/>
  <c r="H358" i="4"/>
  <c r="N358" i="4" s="1"/>
  <c r="T358" i="4" s="1"/>
  <c r="H337" i="4"/>
  <c r="N337" i="4" s="1"/>
  <c r="T337" i="4" s="1"/>
  <c r="I497" i="4"/>
  <c r="O497" i="4" s="1"/>
  <c r="U497" i="4" s="1"/>
  <c r="I358" i="4"/>
  <c r="O358" i="4" s="1"/>
  <c r="U358" i="4" s="1"/>
  <c r="G133" i="4"/>
  <c r="M133" i="4" s="1"/>
  <c r="S133" i="4" s="1"/>
  <c r="I607" i="4"/>
  <c r="O607" i="4" s="1"/>
  <c r="U607" i="4" s="1"/>
  <c r="G358" i="4"/>
  <c r="M358" i="4" s="1"/>
  <c r="S358" i="4" s="1"/>
  <c r="H97" i="4"/>
  <c r="N97" i="4" s="1"/>
  <c r="T97" i="4" s="1"/>
  <c r="H607" i="4"/>
  <c r="N607" i="4" s="1"/>
  <c r="T607" i="4" s="1"/>
  <c r="I133" i="4"/>
  <c r="O133" i="4" s="1"/>
  <c r="U133" i="4" s="1"/>
  <c r="G337" i="4"/>
  <c r="M337" i="4" s="1"/>
  <c r="S337" i="4" s="1"/>
  <c r="G289" i="4"/>
  <c r="M289" i="4" s="1"/>
  <c r="S289" i="4" s="1"/>
  <c r="H344" i="4"/>
  <c r="N344" i="4" s="1"/>
  <c r="T344" i="4" s="1"/>
  <c r="H11" i="4"/>
  <c r="N11" i="4" s="1"/>
  <c r="T11" i="4" s="1"/>
  <c r="I337" i="4"/>
  <c r="O337" i="4" s="1"/>
  <c r="U337" i="4" s="1"/>
  <c r="H289" i="4"/>
  <c r="N289" i="4" s="1"/>
  <c r="T289" i="4" s="1"/>
  <c r="I587" i="4"/>
  <c r="O587" i="4" s="1"/>
  <c r="U587" i="4" s="1"/>
  <c r="O588" i="4"/>
  <c r="U588" i="4" s="1"/>
  <c r="I546" i="4"/>
  <c r="O546" i="4" s="1"/>
  <c r="U546" i="4" s="1"/>
  <c r="O547" i="4"/>
  <c r="U547" i="4" s="1"/>
  <c r="G129" i="4"/>
  <c r="M129" i="4" s="1"/>
  <c r="S129" i="4" s="1"/>
  <c r="M130" i="4"/>
  <c r="S130" i="4" s="1"/>
  <c r="H510" i="4"/>
  <c r="N510" i="4" s="1"/>
  <c r="T510" i="4" s="1"/>
  <c r="N511" i="4"/>
  <c r="T511" i="4" s="1"/>
  <c r="I510" i="4"/>
  <c r="O510" i="4" s="1"/>
  <c r="U510" i="4" s="1"/>
  <c r="O511" i="4"/>
  <c r="U511" i="4" s="1"/>
  <c r="G510" i="4"/>
  <c r="M510" i="4" s="1"/>
  <c r="S510" i="4" s="1"/>
  <c r="M511" i="4"/>
  <c r="S511" i="4" s="1"/>
  <c r="G362" i="4"/>
  <c r="M362" i="4" s="1"/>
  <c r="S362" i="4" s="1"/>
  <c r="M363" i="4"/>
  <c r="S363" i="4" s="1"/>
  <c r="G575" i="4"/>
  <c r="M576" i="4"/>
  <c r="S576" i="4" s="1"/>
  <c r="G11" i="4"/>
  <c r="M11" i="4" s="1"/>
  <c r="S11" i="4" s="1"/>
  <c r="M15" i="4"/>
  <c r="S15" i="4" s="1"/>
  <c r="G571" i="4"/>
  <c r="M571" i="4" s="1"/>
  <c r="S571" i="4" s="1"/>
  <c r="M572" i="4"/>
  <c r="S572" i="4" s="1"/>
  <c r="H597" i="4"/>
  <c r="N597" i="4" s="1"/>
  <c r="T597" i="4" s="1"/>
  <c r="I597" i="4"/>
  <c r="O597" i="4" s="1"/>
  <c r="U597" i="4" s="1"/>
  <c r="H466" i="4"/>
  <c r="N466" i="4" s="1"/>
  <c r="T466" i="4" s="1"/>
  <c r="N467" i="4"/>
  <c r="T467" i="4" s="1"/>
  <c r="H571" i="4"/>
  <c r="N571" i="4" s="1"/>
  <c r="T571" i="4" s="1"/>
  <c r="N572" i="4"/>
  <c r="T572" i="4" s="1"/>
  <c r="G566" i="4"/>
  <c r="M567" i="4"/>
  <c r="S567" i="4" s="1"/>
  <c r="H133" i="4"/>
  <c r="N133" i="4" s="1"/>
  <c r="T133" i="4" s="1"/>
  <c r="I575" i="4"/>
  <c r="O576" i="4"/>
  <c r="U576" i="4" s="1"/>
  <c r="H575" i="4"/>
  <c r="N576" i="4"/>
  <c r="T576" i="4" s="1"/>
  <c r="G368" i="4"/>
  <c r="M368" i="4" s="1"/>
  <c r="S368" i="4" s="1"/>
  <c r="M378" i="4"/>
  <c r="S378" i="4" s="1"/>
  <c r="G97" i="4"/>
  <c r="M97" i="4" s="1"/>
  <c r="S97" i="4" s="1"/>
  <c r="I362" i="4"/>
  <c r="O362" i="4" s="1"/>
  <c r="U362" i="4" s="1"/>
  <c r="O363" i="4"/>
  <c r="U363" i="4" s="1"/>
  <c r="I344" i="4"/>
  <c r="O344" i="4" s="1"/>
  <c r="U344" i="4" s="1"/>
  <c r="G607" i="4"/>
  <c r="M607" i="4" s="1"/>
  <c r="S607" i="4" s="1"/>
  <c r="I289" i="4"/>
  <c r="O289" i="4" s="1"/>
  <c r="U289" i="4" s="1"/>
  <c r="I11" i="4"/>
  <c r="O11" i="4" s="1"/>
  <c r="U11" i="4" s="1"/>
  <c r="O15" i="4"/>
  <c r="U15" i="4" s="1"/>
  <c r="G587" i="4"/>
  <c r="M587" i="4" s="1"/>
  <c r="S587" i="4" s="1"/>
  <c r="M588" i="4"/>
  <c r="S588" i="4" s="1"/>
  <c r="H368" i="4"/>
  <c r="N368" i="4" s="1"/>
  <c r="T368" i="4" s="1"/>
  <c r="N378" i="4"/>
  <c r="T378" i="4" s="1"/>
  <c r="G546" i="4"/>
  <c r="M546" i="4" s="1"/>
  <c r="S546" i="4" s="1"/>
  <c r="M547" i="4"/>
  <c r="S547" i="4" s="1"/>
  <c r="H362" i="4"/>
  <c r="N362" i="4" s="1"/>
  <c r="T362" i="4" s="1"/>
  <c r="N363" i="4"/>
  <c r="T363" i="4" s="1"/>
  <c r="I368" i="4"/>
  <c r="O368" i="4" s="1"/>
  <c r="U368" i="4" s="1"/>
  <c r="O378" i="4"/>
  <c r="U378" i="4" s="1"/>
  <c r="H587" i="4"/>
  <c r="N587" i="4" s="1"/>
  <c r="T587" i="4" s="1"/>
  <c r="N588" i="4"/>
  <c r="T588" i="4" s="1"/>
  <c r="G497" i="4"/>
  <c r="M497" i="4" s="1"/>
  <c r="S497" i="4" s="1"/>
  <c r="M503" i="4"/>
  <c r="S503" i="4" s="1"/>
  <c r="H583" i="4"/>
  <c r="N583" i="4" s="1"/>
  <c r="T583" i="4" s="1"/>
  <c r="N584" i="4"/>
  <c r="T584" i="4" s="1"/>
  <c r="G597" i="4"/>
  <c r="M597" i="4" s="1"/>
  <c r="S597" i="4" s="1"/>
  <c r="G583" i="4"/>
  <c r="M583" i="4" s="1"/>
  <c r="S583" i="4" s="1"/>
  <c r="M584" i="4"/>
  <c r="S584" i="4" s="1"/>
  <c r="I583" i="4"/>
  <c r="O583" i="4" s="1"/>
  <c r="U583" i="4" s="1"/>
  <c r="O584" i="4"/>
  <c r="U584" i="4" s="1"/>
  <c r="I466" i="4"/>
  <c r="O466" i="4" s="1"/>
  <c r="U466" i="4" s="1"/>
  <c r="O467" i="4"/>
  <c r="U467" i="4" s="1"/>
  <c r="H566" i="4"/>
  <c r="N567" i="4"/>
  <c r="T567" i="4" s="1"/>
  <c r="I566" i="4"/>
  <c r="O567" i="4"/>
  <c r="U567" i="4" s="1"/>
  <c r="G466" i="4"/>
  <c r="M466" i="4" s="1"/>
  <c r="S466" i="4" s="1"/>
  <c r="M467" i="4"/>
  <c r="S467" i="4" s="1"/>
  <c r="I571" i="4"/>
  <c r="O571" i="4" s="1"/>
  <c r="U571" i="4" s="1"/>
  <c r="O572" i="4"/>
  <c r="U572" i="4" s="1"/>
  <c r="K640" i="4"/>
  <c r="L192" i="2"/>
  <c r="L186" i="2" s="1"/>
  <c r="L185" i="2" s="1"/>
  <c r="L13" i="2" s="1"/>
  <c r="I506" i="4"/>
  <c r="O506" i="4" s="1"/>
  <c r="U506" i="4" s="1"/>
  <c r="O507" i="4"/>
  <c r="U507" i="4" s="1"/>
  <c r="H546" i="4"/>
  <c r="N546" i="4" s="1"/>
  <c r="T546" i="4" s="1"/>
  <c r="G506" i="4"/>
  <c r="M506" i="4" s="1"/>
  <c r="S506" i="4" s="1"/>
  <c r="M507" i="4"/>
  <c r="S507" i="4" s="1"/>
  <c r="H506" i="4"/>
  <c r="N506" i="4" s="1"/>
  <c r="T506" i="4" s="1"/>
  <c r="N507" i="4"/>
  <c r="T507" i="4" s="1"/>
  <c r="K660" i="2"/>
  <c r="K659" i="2" s="1"/>
  <c r="Q659" i="2" s="1"/>
  <c r="W659" i="2" s="1"/>
  <c r="I102" i="2"/>
  <c r="O102" i="2" s="1"/>
  <c r="U102" i="2" s="1"/>
  <c r="J235" i="2"/>
  <c r="P235" i="2" s="1"/>
  <c r="V235" i="2" s="1"/>
  <c r="I539" i="2"/>
  <c r="I538" i="2" s="1"/>
  <c r="O538" i="2" s="1"/>
  <c r="U538" i="2" s="1"/>
  <c r="I873" i="2"/>
  <c r="O873" i="2" s="1"/>
  <c r="U873" i="2" s="1"/>
  <c r="K235" i="2"/>
  <c r="Q235" i="2" s="1"/>
  <c r="W235" i="2" s="1"/>
  <c r="K893" i="2"/>
  <c r="Q893" i="2" s="1"/>
  <c r="W893" i="2" s="1"/>
  <c r="J205" i="2"/>
  <c r="P205" i="2" s="1"/>
  <c r="V205" i="2" s="1"/>
  <c r="K557" i="2"/>
  <c r="Q557" i="2" s="1"/>
  <c r="W557" i="2" s="1"/>
  <c r="I660" i="2"/>
  <c r="O660" i="2" s="1"/>
  <c r="U660" i="2" s="1"/>
  <c r="I97" i="4"/>
  <c r="O97" i="4" s="1"/>
  <c r="U97" i="4" s="1"/>
  <c r="J344" i="2"/>
  <c r="J343" i="2" s="1"/>
  <c r="P343" i="2" s="1"/>
  <c r="V343" i="2" s="1"/>
  <c r="G119" i="4"/>
  <c r="M120" i="4"/>
  <c r="S120" i="4" s="1"/>
  <c r="H129" i="4"/>
  <c r="N129" i="4" s="1"/>
  <c r="T129" i="4" s="1"/>
  <c r="N130" i="4"/>
  <c r="T130" i="4" s="1"/>
  <c r="H119" i="4"/>
  <c r="N120" i="4"/>
  <c r="T120" i="4" s="1"/>
  <c r="I119" i="4"/>
  <c r="O120" i="4"/>
  <c r="U120" i="4" s="1"/>
  <c r="I129" i="4"/>
  <c r="O129" i="4" s="1"/>
  <c r="U129" i="4" s="1"/>
  <c r="O130" i="4"/>
  <c r="U130" i="4" s="1"/>
  <c r="I286" i="2"/>
  <c r="O286" i="2" s="1"/>
  <c r="U286" i="2" s="1"/>
  <c r="I474" i="2"/>
  <c r="I473" i="2" s="1"/>
  <c r="O473" i="2" s="1"/>
  <c r="U473" i="2" s="1"/>
  <c r="I668" i="2"/>
  <c r="I667" i="2" s="1"/>
  <c r="J733" i="2"/>
  <c r="P733" i="2" s="1"/>
  <c r="V733" i="2" s="1"/>
  <c r="J102" i="2"/>
  <c r="P102" i="2" s="1"/>
  <c r="V102" i="2" s="1"/>
  <c r="K668" i="2"/>
  <c r="K667" i="2" s="1"/>
  <c r="I235" i="2"/>
  <c r="O235" i="2" s="1"/>
  <c r="U235" i="2" s="1"/>
  <c r="K873" i="2"/>
  <c r="Q873" i="2" s="1"/>
  <c r="W873" i="2" s="1"/>
  <c r="J810" i="2"/>
  <c r="P810" i="2" s="1"/>
  <c r="V810" i="2" s="1"/>
  <c r="K810" i="2"/>
  <c r="K809" i="2" s="1"/>
  <c r="K102" i="2"/>
  <c r="K101" i="2" s="1"/>
  <c r="I810" i="2"/>
  <c r="I809" i="2" s="1"/>
  <c r="I72" i="2"/>
  <c r="O72" i="2" s="1"/>
  <c r="U72" i="2" s="1"/>
  <c r="O73" i="2"/>
  <c r="U73" i="2" s="1"/>
  <c r="J790" i="2"/>
  <c r="P791" i="2"/>
  <c r="V791" i="2" s="1"/>
  <c r="K790" i="2"/>
  <c r="Q791" i="2"/>
  <c r="W791" i="2" s="1"/>
  <c r="I367" i="2"/>
  <c r="O367" i="2" s="1"/>
  <c r="U367" i="2" s="1"/>
  <c r="O386" i="2"/>
  <c r="U386" i="2" s="1"/>
  <c r="K832" i="2"/>
  <c r="Q836" i="2"/>
  <c r="W836" i="2" s="1"/>
  <c r="I326" i="2"/>
  <c r="O327" i="2"/>
  <c r="U327" i="2" s="1"/>
  <c r="I599" i="2"/>
  <c r="O603" i="2"/>
  <c r="U603" i="2" s="1"/>
  <c r="I124" i="2"/>
  <c r="O125" i="2"/>
  <c r="U125" i="2" s="1"/>
  <c r="I510" i="2"/>
  <c r="O511" i="2"/>
  <c r="U511" i="2" s="1"/>
  <c r="I90" i="2"/>
  <c r="O91" i="2"/>
  <c r="U91" i="2" s="1"/>
  <c r="I551" i="2"/>
  <c r="O552" i="2"/>
  <c r="U552" i="2" s="1"/>
  <c r="K431" i="2"/>
  <c r="Q432" i="2"/>
  <c r="W432" i="2" s="1"/>
  <c r="I503" i="2"/>
  <c r="O504" i="2"/>
  <c r="U504" i="2" s="1"/>
  <c r="K441" i="2"/>
  <c r="Q441" i="2" s="1"/>
  <c r="W441" i="2" s="1"/>
  <c r="Q442" i="2"/>
  <c r="W442" i="2" s="1"/>
  <c r="K168" i="2"/>
  <c r="Q169" i="2"/>
  <c r="W169" i="2" s="1"/>
  <c r="I565" i="2"/>
  <c r="O566" i="2"/>
  <c r="U566" i="2" s="1"/>
  <c r="J161" i="2"/>
  <c r="P162" i="2"/>
  <c r="V162" i="2" s="1"/>
  <c r="I803" i="2"/>
  <c r="O804" i="2"/>
  <c r="U804" i="2" s="1"/>
  <c r="I168" i="2"/>
  <c r="O169" i="2"/>
  <c r="U169" i="2" s="1"/>
  <c r="J28" i="2"/>
  <c r="P29" i="2"/>
  <c r="V29" i="2" s="1"/>
  <c r="I338" i="2"/>
  <c r="O339" i="2"/>
  <c r="U339" i="2" s="1"/>
  <c r="I281" i="2"/>
  <c r="O282" i="2"/>
  <c r="U282" i="2" s="1"/>
  <c r="I228" i="2"/>
  <c r="O229" i="2"/>
  <c r="U229" i="2" s="1"/>
  <c r="K148" i="2"/>
  <c r="Q148" i="2" s="1"/>
  <c r="W148" i="2" s="1"/>
  <c r="Q149" i="2"/>
  <c r="W149" i="2" s="1"/>
  <c r="J517" i="2"/>
  <c r="P518" i="2"/>
  <c r="V518" i="2" s="1"/>
  <c r="K192" i="2"/>
  <c r="Q193" i="2"/>
  <c r="W193" i="2" s="1"/>
  <c r="J168" i="2"/>
  <c r="P169" i="2"/>
  <c r="V169" i="2" s="1"/>
  <c r="J742" i="2"/>
  <c r="P742" i="2" s="1"/>
  <c r="V742" i="2" s="1"/>
  <c r="P743" i="2"/>
  <c r="V743" i="2" s="1"/>
  <c r="I28" i="2"/>
  <c r="O29" i="2"/>
  <c r="U29" i="2" s="1"/>
  <c r="J338" i="2"/>
  <c r="P339" i="2"/>
  <c r="V339" i="2" s="1"/>
  <c r="I796" i="2"/>
  <c r="O796" i="2" s="1"/>
  <c r="U796" i="2" s="1"/>
  <c r="O797" i="2"/>
  <c r="U797" i="2" s="1"/>
  <c r="J577" i="2"/>
  <c r="P581" i="2"/>
  <c r="V581" i="2" s="1"/>
  <c r="I517" i="2"/>
  <c r="O518" i="2"/>
  <c r="U518" i="2" s="1"/>
  <c r="K565" i="2"/>
  <c r="Q566" i="2"/>
  <c r="W566" i="2" s="1"/>
  <c r="J629" i="2"/>
  <c r="P630" i="2"/>
  <c r="V630" i="2" s="1"/>
  <c r="K161" i="2"/>
  <c r="Q162" i="2"/>
  <c r="W162" i="2" s="1"/>
  <c r="K720" i="2"/>
  <c r="Q720" i="2" s="1"/>
  <c r="W720" i="2" s="1"/>
  <c r="Q721" i="2"/>
  <c r="W721" i="2" s="1"/>
  <c r="K803" i="2"/>
  <c r="Q804" i="2"/>
  <c r="W804" i="2" s="1"/>
  <c r="K729" i="2"/>
  <c r="Q729" i="2" s="1"/>
  <c r="W729" i="2" s="1"/>
  <c r="Q730" i="2"/>
  <c r="W730" i="2" s="1"/>
  <c r="J148" i="2"/>
  <c r="P148" i="2" s="1"/>
  <c r="V148" i="2" s="1"/>
  <c r="P149" i="2"/>
  <c r="V149" i="2" s="1"/>
  <c r="J503" i="2"/>
  <c r="P504" i="2"/>
  <c r="V504" i="2" s="1"/>
  <c r="J441" i="2"/>
  <c r="P441" i="2" s="1"/>
  <c r="V441" i="2" s="1"/>
  <c r="P442" i="2"/>
  <c r="V442" i="2" s="1"/>
  <c r="J854" i="2"/>
  <c r="P855" i="2"/>
  <c r="V855" i="2" s="1"/>
  <c r="K325" i="2"/>
  <c r="Q327" i="2"/>
  <c r="W327" i="2" s="1"/>
  <c r="J367" i="2"/>
  <c r="P367" i="2" s="1"/>
  <c r="V367" i="2" s="1"/>
  <c r="P386" i="2"/>
  <c r="V386" i="2" s="1"/>
  <c r="K244" i="2"/>
  <c r="Q244" i="2" s="1"/>
  <c r="W244" i="2" s="1"/>
  <c r="J417" i="2"/>
  <c r="K23" i="2"/>
  <c r="Q24" i="2"/>
  <c r="W24" i="2" s="1"/>
  <c r="K90" i="2"/>
  <c r="Q91" i="2"/>
  <c r="W91" i="2" s="1"/>
  <c r="I220" i="2"/>
  <c r="O220" i="2" s="1"/>
  <c r="U220" i="2" s="1"/>
  <c r="O221" i="2"/>
  <c r="U221" i="2" s="1"/>
  <c r="I629" i="2"/>
  <c r="O630" i="2"/>
  <c r="U630" i="2" s="1"/>
  <c r="J192" i="2"/>
  <c r="P193" i="2"/>
  <c r="V193" i="2" s="1"/>
  <c r="J437" i="2"/>
  <c r="P438" i="2"/>
  <c r="V438" i="2" s="1"/>
  <c r="K679" i="2"/>
  <c r="Q680" i="2"/>
  <c r="W680" i="2" s="1"/>
  <c r="K28" i="2"/>
  <c r="Q29" i="2"/>
  <c r="W29" i="2" s="1"/>
  <c r="I205" i="2"/>
  <c r="K885" i="2"/>
  <c r="Q885" i="2" s="1"/>
  <c r="W885" i="2" s="1"/>
  <c r="Q886" i="2"/>
  <c r="W886" i="2" s="1"/>
  <c r="K205" i="2"/>
  <c r="J599" i="2"/>
  <c r="P603" i="2"/>
  <c r="V603" i="2" s="1"/>
  <c r="I854" i="2"/>
  <c r="O855" i="2"/>
  <c r="U855" i="2" s="1"/>
  <c r="J325" i="2"/>
  <c r="P327" i="2"/>
  <c r="V327" i="2" s="1"/>
  <c r="J832" i="2"/>
  <c r="P836" i="2"/>
  <c r="V836" i="2" s="1"/>
  <c r="I893" i="2"/>
  <c r="O893" i="2" s="1"/>
  <c r="U893" i="2" s="1"/>
  <c r="I885" i="2"/>
  <c r="O885" i="2" s="1"/>
  <c r="U885" i="2" s="1"/>
  <c r="O886" i="2"/>
  <c r="U886" i="2" s="1"/>
  <c r="I733" i="2"/>
  <c r="O733" i="2" s="1"/>
  <c r="U733" i="2" s="1"/>
  <c r="K344" i="2"/>
  <c r="I23" i="2"/>
  <c r="O24" i="2"/>
  <c r="U24" i="2" s="1"/>
  <c r="I17" i="2"/>
  <c r="O17" i="2" s="1"/>
  <c r="U17" i="2" s="1"/>
  <c r="O18" i="2"/>
  <c r="U18" i="2" s="1"/>
  <c r="J551" i="2"/>
  <c r="P552" i="2"/>
  <c r="V552" i="2" s="1"/>
  <c r="P48" i="2"/>
  <c r="V48" i="2" s="1"/>
  <c r="J539" i="2"/>
  <c r="P540" i="2"/>
  <c r="V540" i="2" s="1"/>
  <c r="J565" i="2"/>
  <c r="P566" i="2"/>
  <c r="V566" i="2" s="1"/>
  <c r="I710" i="2"/>
  <c r="O711" i="2"/>
  <c r="U711" i="2" s="1"/>
  <c r="K228" i="2"/>
  <c r="Q229" i="2"/>
  <c r="W229" i="2" s="1"/>
  <c r="J591" i="2"/>
  <c r="P592" i="2"/>
  <c r="V592" i="2" s="1"/>
  <c r="J637" i="2"/>
  <c r="P638" i="2"/>
  <c r="V638" i="2" s="1"/>
  <c r="I577" i="2"/>
  <c r="O581" i="2"/>
  <c r="U581" i="2" s="1"/>
  <c r="J522" i="2"/>
  <c r="P522" i="2" s="1"/>
  <c r="V522" i="2" s="1"/>
  <c r="P524" i="2"/>
  <c r="V524" i="2" s="1"/>
  <c r="I904" i="2"/>
  <c r="O904" i="2" s="1"/>
  <c r="U904" i="2" s="1"/>
  <c r="O905" i="2"/>
  <c r="U905" i="2" s="1"/>
  <c r="J746" i="2"/>
  <c r="P746" i="2" s="1"/>
  <c r="V746" i="2" s="1"/>
  <c r="P747" i="2"/>
  <c r="V747" i="2" s="1"/>
  <c r="J668" i="2"/>
  <c r="J641" i="2"/>
  <c r="P641" i="2" s="1"/>
  <c r="V641" i="2" s="1"/>
  <c r="K367" i="2"/>
  <c r="Q367" i="2" s="1"/>
  <c r="W367" i="2" s="1"/>
  <c r="Q386" i="2"/>
  <c r="W386" i="2" s="1"/>
  <c r="I898" i="2"/>
  <c r="O898" i="2" s="1"/>
  <c r="U898" i="2" s="1"/>
  <c r="O899" i="2"/>
  <c r="U899" i="2" s="1"/>
  <c r="I557" i="2"/>
  <c r="J898" i="2"/>
  <c r="P898" i="2" s="1"/>
  <c r="V898" i="2" s="1"/>
  <c r="P899" i="2"/>
  <c r="V899" i="2" s="1"/>
  <c r="J124" i="2"/>
  <c r="P125" i="2"/>
  <c r="V125" i="2" s="1"/>
  <c r="K854" i="2"/>
  <c r="Q855" i="2"/>
  <c r="W855" i="2" s="1"/>
  <c r="J527" i="2"/>
  <c r="J72" i="2"/>
  <c r="P72" i="2" s="1"/>
  <c r="V72" i="2" s="1"/>
  <c r="P73" i="2"/>
  <c r="V73" i="2" s="1"/>
  <c r="I244" i="2"/>
  <c r="O244" i="2" s="1"/>
  <c r="U244" i="2" s="1"/>
  <c r="K286" i="2"/>
  <c r="Q286" i="2" s="1"/>
  <c r="W286" i="2" s="1"/>
  <c r="J34" i="2"/>
  <c r="P35" i="2"/>
  <c r="V35" i="2" s="1"/>
  <c r="K733" i="2"/>
  <c r="Q733" i="2" s="1"/>
  <c r="W733" i="2" s="1"/>
  <c r="I417" i="2"/>
  <c r="J510" i="2"/>
  <c r="P511" i="2"/>
  <c r="V511" i="2" s="1"/>
  <c r="J23" i="2"/>
  <c r="P24" i="2"/>
  <c r="V24" i="2" s="1"/>
  <c r="J90" i="2"/>
  <c r="P91" i="2"/>
  <c r="V91" i="2" s="1"/>
  <c r="J220" i="2"/>
  <c r="P220" i="2" s="1"/>
  <c r="V220" i="2" s="1"/>
  <c r="P221" i="2"/>
  <c r="V221" i="2" s="1"/>
  <c r="K551" i="2"/>
  <c r="Q552" i="2"/>
  <c r="W552" i="2" s="1"/>
  <c r="Q48" i="2"/>
  <c r="W48" i="2" s="1"/>
  <c r="J475" i="2"/>
  <c r="I746" i="2"/>
  <c r="O746" i="2" s="1"/>
  <c r="U746" i="2" s="1"/>
  <c r="O747" i="2"/>
  <c r="U747" i="2" s="1"/>
  <c r="K503" i="2"/>
  <c r="Q504" i="2"/>
  <c r="W504" i="2" s="1"/>
  <c r="I720" i="2"/>
  <c r="O720" i="2" s="1"/>
  <c r="U720" i="2" s="1"/>
  <c r="O721" i="2"/>
  <c r="U721" i="2" s="1"/>
  <c r="J725" i="2"/>
  <c r="P725" i="2" s="1"/>
  <c r="V725" i="2" s="1"/>
  <c r="P726" i="2"/>
  <c r="V726" i="2" s="1"/>
  <c r="I729" i="2"/>
  <c r="O729" i="2" s="1"/>
  <c r="U729" i="2" s="1"/>
  <c r="O730" i="2"/>
  <c r="U730" i="2" s="1"/>
  <c r="I63" i="2"/>
  <c r="O63" i="2" s="1"/>
  <c r="U63" i="2" s="1"/>
  <c r="O67" i="2"/>
  <c r="U67" i="2" s="1"/>
  <c r="J710" i="2"/>
  <c r="P711" i="2"/>
  <c r="V711" i="2" s="1"/>
  <c r="K796" i="2"/>
  <c r="Q796" i="2" s="1"/>
  <c r="W796" i="2" s="1"/>
  <c r="Q797" i="2"/>
  <c r="W797" i="2" s="1"/>
  <c r="K826" i="2"/>
  <c r="Q827" i="2"/>
  <c r="W827" i="2" s="1"/>
  <c r="K585" i="2"/>
  <c r="Q586" i="2"/>
  <c r="W586" i="2" s="1"/>
  <c r="J572" i="2"/>
  <c r="P573" i="2"/>
  <c r="V573" i="2" s="1"/>
  <c r="K898" i="2"/>
  <c r="Q898" i="2" s="1"/>
  <c r="W898" i="2" s="1"/>
  <c r="Q899" i="2"/>
  <c r="W899" i="2" s="1"/>
  <c r="J885" i="2"/>
  <c r="P885" i="2" s="1"/>
  <c r="V885" i="2" s="1"/>
  <c r="P886" i="2"/>
  <c r="V886" i="2" s="1"/>
  <c r="I698" i="2"/>
  <c r="O698" i="2" s="1"/>
  <c r="U698" i="2" s="1"/>
  <c r="O699" i="2"/>
  <c r="U699" i="2" s="1"/>
  <c r="K34" i="2"/>
  <c r="Q35" i="2"/>
  <c r="W35" i="2" s="1"/>
  <c r="J17" i="2"/>
  <c r="P17" i="2" s="1"/>
  <c r="V17" i="2" s="1"/>
  <c r="P18" i="2"/>
  <c r="V18" i="2" s="1"/>
  <c r="K220" i="2"/>
  <c r="Q220" i="2" s="1"/>
  <c r="W220" i="2" s="1"/>
  <c r="Q221" i="2"/>
  <c r="W221" i="2" s="1"/>
  <c r="I522" i="2"/>
  <c r="O522" i="2" s="1"/>
  <c r="U522" i="2" s="1"/>
  <c r="O524" i="2"/>
  <c r="U524" i="2" s="1"/>
  <c r="K881" i="2"/>
  <c r="Q881" i="2" s="1"/>
  <c r="W881" i="2" s="1"/>
  <c r="Q882" i="2"/>
  <c r="W882" i="2" s="1"/>
  <c r="J63" i="2"/>
  <c r="P63" i="2" s="1"/>
  <c r="V63" i="2" s="1"/>
  <c r="P67" i="2"/>
  <c r="V67" i="2" s="1"/>
  <c r="K629" i="2"/>
  <c r="Q630" i="2"/>
  <c r="W630" i="2" s="1"/>
  <c r="J720" i="2"/>
  <c r="P720" i="2" s="1"/>
  <c r="V720" i="2" s="1"/>
  <c r="P721" i="2"/>
  <c r="V721" i="2" s="1"/>
  <c r="J679" i="2"/>
  <c r="P680" i="2"/>
  <c r="V680" i="2" s="1"/>
  <c r="I591" i="2"/>
  <c r="O592" i="2"/>
  <c r="U592" i="2" s="1"/>
  <c r="I679" i="2"/>
  <c r="O680" i="2"/>
  <c r="U680" i="2" s="1"/>
  <c r="J228" i="2"/>
  <c r="P229" i="2"/>
  <c r="V229" i="2" s="1"/>
  <c r="I826" i="2"/>
  <c r="O827" i="2"/>
  <c r="U827" i="2" s="1"/>
  <c r="K539" i="2"/>
  <c r="Q540" i="2"/>
  <c r="W540" i="2" s="1"/>
  <c r="I441" i="2"/>
  <c r="O441" i="2" s="1"/>
  <c r="U441" i="2" s="1"/>
  <c r="O442" i="2"/>
  <c r="U442" i="2" s="1"/>
  <c r="I777" i="2"/>
  <c r="O778" i="2"/>
  <c r="U778" i="2" s="1"/>
  <c r="K124" i="2"/>
  <c r="Q125" i="2"/>
  <c r="W125" i="2" s="1"/>
  <c r="I832" i="2"/>
  <c r="O836" i="2"/>
  <c r="U836" i="2" s="1"/>
  <c r="J698" i="2"/>
  <c r="P698" i="2" s="1"/>
  <c r="V698" i="2" s="1"/>
  <c r="P699" i="2"/>
  <c r="V699" i="2" s="1"/>
  <c r="J893" i="2"/>
  <c r="P893" i="2" s="1"/>
  <c r="V893" i="2" s="1"/>
  <c r="J873" i="2"/>
  <c r="P873" i="2" s="1"/>
  <c r="V873" i="2" s="1"/>
  <c r="I641" i="2"/>
  <c r="O641" i="2" s="1"/>
  <c r="U641" i="2" s="1"/>
  <c r="O642" i="2"/>
  <c r="U642" i="2" s="1"/>
  <c r="K641" i="2"/>
  <c r="Q641" i="2" s="1"/>
  <c r="W641" i="2" s="1"/>
  <c r="Q642" i="2"/>
  <c r="W642" i="2" s="1"/>
  <c r="K599" i="2"/>
  <c r="Q603" i="2"/>
  <c r="W603" i="2" s="1"/>
  <c r="J286" i="2"/>
  <c r="P286" i="2" s="1"/>
  <c r="V286" i="2" s="1"/>
  <c r="K417" i="2"/>
  <c r="K510" i="2"/>
  <c r="Q511" i="2"/>
  <c r="W511" i="2" s="1"/>
  <c r="K17" i="2"/>
  <c r="Q17" i="2" s="1"/>
  <c r="W17" i="2" s="1"/>
  <c r="Q18" i="2"/>
  <c r="W18" i="2" s="1"/>
  <c r="O48" i="2"/>
  <c r="U48" i="2" s="1"/>
  <c r="J777" i="2"/>
  <c r="P778" i="2"/>
  <c r="V778" i="2" s="1"/>
  <c r="K572" i="2"/>
  <c r="Q573" i="2"/>
  <c r="W573" i="2" s="1"/>
  <c r="I148" i="2"/>
  <c r="O148" i="2" s="1"/>
  <c r="U148" i="2" s="1"/>
  <c r="O149" i="2"/>
  <c r="U149" i="2" s="1"/>
  <c r="K72" i="2"/>
  <c r="Q72" i="2" s="1"/>
  <c r="W72" i="2" s="1"/>
  <c r="Q73" i="2"/>
  <c r="W73" i="2" s="1"/>
  <c r="J557" i="2"/>
  <c r="K698" i="2"/>
  <c r="Q698" i="2" s="1"/>
  <c r="W698" i="2" s="1"/>
  <c r="Q699" i="2"/>
  <c r="W699" i="2" s="1"/>
  <c r="K527" i="2"/>
  <c r="J244" i="2"/>
  <c r="P244" i="2" s="1"/>
  <c r="V244" i="2" s="1"/>
  <c r="I344" i="2"/>
  <c r="I34" i="2"/>
  <c r="O35" i="2"/>
  <c r="U35" i="2" s="1"/>
  <c r="K517" i="2"/>
  <c r="Q518" i="2"/>
  <c r="W518" i="2" s="1"/>
  <c r="J904" i="2"/>
  <c r="P904" i="2" s="1"/>
  <c r="V904" i="2" s="1"/>
  <c r="P905" i="2"/>
  <c r="V905" i="2" s="1"/>
  <c r="I118" i="2"/>
  <c r="O119" i="2"/>
  <c r="U119" i="2" s="1"/>
  <c r="K725" i="2"/>
  <c r="Q725" i="2" s="1"/>
  <c r="W725" i="2" s="1"/>
  <c r="Q726" i="2"/>
  <c r="W726" i="2" s="1"/>
  <c r="J729" i="2"/>
  <c r="P729" i="2" s="1"/>
  <c r="V729" i="2" s="1"/>
  <c r="P730" i="2"/>
  <c r="V730" i="2" s="1"/>
  <c r="K63" i="2"/>
  <c r="Q63" i="2" s="1"/>
  <c r="W63" i="2" s="1"/>
  <c r="Q67" i="2"/>
  <c r="W67" i="2" s="1"/>
  <c r="I742" i="2"/>
  <c r="O742" i="2" s="1"/>
  <c r="U742" i="2" s="1"/>
  <c r="O743" i="2"/>
  <c r="U743" i="2" s="1"/>
  <c r="J796" i="2"/>
  <c r="P796" i="2" s="1"/>
  <c r="V796" i="2" s="1"/>
  <c r="P797" i="2"/>
  <c r="V797" i="2" s="1"/>
  <c r="J585" i="2"/>
  <c r="P586" i="2"/>
  <c r="V586" i="2" s="1"/>
  <c r="K522" i="2"/>
  <c r="Q522" i="2" s="1"/>
  <c r="W522" i="2" s="1"/>
  <c r="Q524" i="2"/>
  <c r="W524" i="2" s="1"/>
  <c r="J881" i="2"/>
  <c r="P881" i="2" s="1"/>
  <c r="V881" i="2" s="1"/>
  <c r="P882" i="2"/>
  <c r="V882" i="2" s="1"/>
  <c r="K118" i="2"/>
  <c r="Q119" i="2"/>
  <c r="W119" i="2" s="1"/>
  <c r="K437" i="2"/>
  <c r="Q438" i="2"/>
  <c r="W438" i="2" s="1"/>
  <c r="J803" i="2"/>
  <c r="P804" i="2"/>
  <c r="V804" i="2" s="1"/>
  <c r="I725" i="2"/>
  <c r="O725" i="2" s="1"/>
  <c r="U725" i="2" s="1"/>
  <c r="O726" i="2"/>
  <c r="U726" i="2" s="1"/>
  <c r="K710" i="2"/>
  <c r="Q711" i="2"/>
  <c r="W711" i="2" s="1"/>
  <c r="K777" i="2"/>
  <c r="Q778" i="2"/>
  <c r="W778" i="2" s="1"/>
  <c r="K281" i="2"/>
  <c r="Q282" i="2"/>
  <c r="W282" i="2" s="1"/>
  <c r="K591" i="2"/>
  <c r="Q592" i="2"/>
  <c r="W592" i="2" s="1"/>
  <c r="K637" i="2"/>
  <c r="Q638" i="2"/>
  <c r="W638" i="2" s="1"/>
  <c r="I585" i="2"/>
  <c r="O586" i="2"/>
  <c r="U586" i="2" s="1"/>
  <c r="I572" i="2"/>
  <c r="O573" i="2"/>
  <c r="U573" i="2" s="1"/>
  <c r="I431" i="2"/>
  <c r="O432" i="2"/>
  <c r="U432" i="2" s="1"/>
  <c r="I881" i="2"/>
  <c r="O881" i="2" s="1"/>
  <c r="U881" i="2" s="1"/>
  <c r="O882" i="2"/>
  <c r="U882" i="2" s="1"/>
  <c r="K904" i="2"/>
  <c r="Q904" i="2" s="1"/>
  <c r="W904" i="2" s="1"/>
  <c r="Q905" i="2"/>
  <c r="W905" i="2" s="1"/>
  <c r="J118" i="2"/>
  <c r="P119" i="2"/>
  <c r="V119" i="2" s="1"/>
  <c r="I437" i="2"/>
  <c r="O438" i="2"/>
  <c r="U438" i="2" s="1"/>
  <c r="K746" i="2"/>
  <c r="Q746" i="2" s="1"/>
  <c r="W746" i="2" s="1"/>
  <c r="Q747" i="2"/>
  <c r="W747" i="2" s="1"/>
  <c r="K742" i="2"/>
  <c r="Q742" i="2" s="1"/>
  <c r="W742" i="2" s="1"/>
  <c r="Q743" i="2"/>
  <c r="W743" i="2" s="1"/>
  <c r="K338" i="2"/>
  <c r="Q339" i="2"/>
  <c r="W339" i="2" s="1"/>
  <c r="J281" i="2"/>
  <c r="P282" i="2"/>
  <c r="V282" i="2" s="1"/>
  <c r="K577" i="2"/>
  <c r="Q581" i="2"/>
  <c r="W581" i="2" s="1"/>
  <c r="I192" i="2"/>
  <c r="O193" i="2"/>
  <c r="U193" i="2" s="1"/>
  <c r="I637" i="2"/>
  <c r="O638" i="2"/>
  <c r="U638" i="2" s="1"/>
  <c r="J826" i="2"/>
  <c r="P827" i="2"/>
  <c r="V827" i="2" s="1"/>
  <c r="J431" i="2"/>
  <c r="P432" i="2"/>
  <c r="V432" i="2" s="1"/>
  <c r="G519" i="4"/>
  <c r="M519" i="4" s="1"/>
  <c r="S519" i="4" s="1"/>
  <c r="I519" i="4"/>
  <c r="O519" i="4" s="1"/>
  <c r="U519" i="4" s="1"/>
  <c r="H519" i="4"/>
  <c r="N519" i="4" s="1"/>
  <c r="T519" i="4" s="1"/>
  <c r="I45" i="4"/>
  <c r="I445" i="2"/>
  <c r="I170" i="4"/>
  <c r="O170" i="4" s="1"/>
  <c r="U170" i="4" s="1"/>
  <c r="H170" i="4"/>
  <c r="N170" i="4" s="1"/>
  <c r="T170" i="4" s="1"/>
  <c r="G170" i="4"/>
  <c r="M170" i="4" s="1"/>
  <c r="S170" i="4" s="1"/>
  <c r="G421" i="4"/>
  <c r="M421" i="4" s="1"/>
  <c r="S421" i="4" s="1"/>
  <c r="H470" i="4"/>
  <c r="I470" i="4"/>
  <c r="J445" i="2"/>
  <c r="K445" i="2"/>
  <c r="K752" i="2"/>
  <c r="Q752" i="2" s="1"/>
  <c r="W752" i="2" s="1"/>
  <c r="J752" i="2"/>
  <c r="P752" i="2" s="1"/>
  <c r="V752" i="2" s="1"/>
  <c r="I752" i="2"/>
  <c r="O752" i="2" s="1"/>
  <c r="U752" i="2" s="1"/>
  <c r="J685" i="2"/>
  <c r="P685" i="2" s="1"/>
  <c r="V685" i="2" s="1"/>
  <c r="I790" i="2"/>
  <c r="K685" i="2"/>
  <c r="Q685" i="2" s="1"/>
  <c r="W685" i="2" s="1"/>
  <c r="I685" i="2"/>
  <c r="O685" i="2" s="1"/>
  <c r="U685" i="2" s="1"/>
  <c r="I421" i="4"/>
  <c r="O421" i="4" s="1"/>
  <c r="U421" i="4" s="1"/>
  <c r="H421" i="4"/>
  <c r="N421" i="4" s="1"/>
  <c r="T421" i="4" s="1"/>
  <c r="H45" i="4"/>
  <c r="G45" i="4"/>
  <c r="G470" i="4"/>
  <c r="K326" i="2"/>
  <c r="Q326" i="2" s="1"/>
  <c r="W326" i="2" s="1"/>
  <c r="J326" i="2"/>
  <c r="P326" i="2" s="1"/>
  <c r="V326" i="2" s="1"/>
  <c r="I352" i="4" l="1"/>
  <c r="O352" i="4" s="1"/>
  <c r="U352" i="4" s="1"/>
  <c r="P660" i="2"/>
  <c r="V660" i="2" s="1"/>
  <c r="G352" i="4"/>
  <c r="M352" i="4" s="1"/>
  <c r="S352" i="4" s="1"/>
  <c r="H352" i="4"/>
  <c r="H351" i="4" s="1"/>
  <c r="N351" i="4" s="1"/>
  <c r="T351" i="4" s="1"/>
  <c r="G288" i="4"/>
  <c r="M288" i="4" s="1"/>
  <c r="S288" i="4" s="1"/>
  <c r="H288" i="4"/>
  <c r="N288" i="4" s="1"/>
  <c r="T288" i="4" s="1"/>
  <c r="I288" i="4"/>
  <c r="O288" i="4" s="1"/>
  <c r="U288" i="4" s="1"/>
  <c r="I565" i="4"/>
  <c r="O566" i="4"/>
  <c r="U566" i="4" s="1"/>
  <c r="I570" i="4"/>
  <c r="O570" i="4" s="1"/>
  <c r="U570" i="4" s="1"/>
  <c r="O575" i="4"/>
  <c r="U575" i="4" s="1"/>
  <c r="G570" i="4"/>
  <c r="M570" i="4" s="1"/>
  <c r="S570" i="4" s="1"/>
  <c r="M575" i="4"/>
  <c r="S575" i="4" s="1"/>
  <c r="H565" i="4"/>
  <c r="N566" i="4"/>
  <c r="T566" i="4" s="1"/>
  <c r="H570" i="4"/>
  <c r="N570" i="4" s="1"/>
  <c r="T570" i="4" s="1"/>
  <c r="N575" i="4"/>
  <c r="T575" i="4" s="1"/>
  <c r="G565" i="4"/>
  <c r="M566" i="4"/>
  <c r="S566" i="4" s="1"/>
  <c r="I101" i="2"/>
  <c r="I100" i="2" s="1"/>
  <c r="O100" i="2" s="1"/>
  <c r="U100" i="2" s="1"/>
  <c r="I465" i="4"/>
  <c r="O465" i="4" s="1"/>
  <c r="U465" i="4" s="1"/>
  <c r="O470" i="4"/>
  <c r="U470" i="4" s="1"/>
  <c r="G465" i="4"/>
  <c r="M465" i="4" s="1"/>
  <c r="S465" i="4" s="1"/>
  <c r="M470" i="4"/>
  <c r="S470" i="4" s="1"/>
  <c r="H465" i="4"/>
  <c r="N465" i="4" s="1"/>
  <c r="T465" i="4" s="1"/>
  <c r="N470" i="4"/>
  <c r="T470" i="4" s="1"/>
  <c r="Q660" i="2"/>
  <c r="W660" i="2" s="1"/>
  <c r="I659" i="2"/>
  <c r="O659" i="2" s="1"/>
  <c r="U659" i="2" s="1"/>
  <c r="J101" i="2"/>
  <c r="J100" i="2" s="1"/>
  <c r="P100" i="2" s="1"/>
  <c r="V100" i="2" s="1"/>
  <c r="J204" i="2"/>
  <c r="P204" i="2" s="1"/>
  <c r="V204" i="2" s="1"/>
  <c r="P344" i="2"/>
  <c r="V344" i="2" s="1"/>
  <c r="O539" i="2"/>
  <c r="U539" i="2" s="1"/>
  <c r="I243" i="2"/>
  <c r="O243" i="2" s="1"/>
  <c r="U243" i="2" s="1"/>
  <c r="J234" i="2"/>
  <c r="P234" i="2" s="1"/>
  <c r="V234" i="2" s="1"/>
  <c r="K556" i="2"/>
  <c r="Q556" i="2" s="1"/>
  <c r="W556" i="2" s="1"/>
  <c r="I867" i="2"/>
  <c r="O867" i="2" s="1"/>
  <c r="U867" i="2" s="1"/>
  <c r="I366" i="2"/>
  <c r="O366" i="2" s="1"/>
  <c r="U366" i="2" s="1"/>
  <c r="K234" i="2"/>
  <c r="K233" i="2" s="1"/>
  <c r="O810" i="2"/>
  <c r="U810" i="2" s="1"/>
  <c r="J809" i="2"/>
  <c r="P809" i="2" s="1"/>
  <c r="V809" i="2" s="1"/>
  <c r="K867" i="2"/>
  <c r="Q867" i="2" s="1"/>
  <c r="W867" i="2" s="1"/>
  <c r="K897" i="2"/>
  <c r="Q897" i="2" s="1"/>
  <c r="W897" i="2" s="1"/>
  <c r="I44" i="2"/>
  <c r="I43" i="2" s="1"/>
  <c r="O43" i="2" s="1"/>
  <c r="U43" i="2" s="1"/>
  <c r="J897" i="2"/>
  <c r="P897" i="2" s="1"/>
  <c r="V897" i="2" s="1"/>
  <c r="J366" i="2"/>
  <c r="P366" i="2" s="1"/>
  <c r="V366" i="2" s="1"/>
  <c r="J16" i="2"/>
  <c r="P16" i="2" s="1"/>
  <c r="V16" i="2" s="1"/>
  <c r="K71" i="2"/>
  <c r="Q71" i="2" s="1"/>
  <c r="W71" i="2" s="1"/>
  <c r="Q810" i="2"/>
  <c r="W810" i="2" s="1"/>
  <c r="I880" i="2"/>
  <c r="O880" i="2" s="1"/>
  <c r="U880" i="2" s="1"/>
  <c r="I285" i="2"/>
  <c r="O285" i="2" s="1"/>
  <c r="U285" i="2" s="1"/>
  <c r="I897" i="2"/>
  <c r="O897" i="2" s="1"/>
  <c r="U897" i="2" s="1"/>
  <c r="O474" i="2"/>
  <c r="U474" i="2" s="1"/>
  <c r="J724" i="2"/>
  <c r="P724" i="2" s="1"/>
  <c r="V724" i="2" s="1"/>
  <c r="K243" i="2"/>
  <c r="Q243" i="2" s="1"/>
  <c r="W243" i="2" s="1"/>
  <c r="I537" i="2"/>
  <c r="O537" i="2" s="1"/>
  <c r="U537" i="2" s="1"/>
  <c r="Q668" i="2"/>
  <c r="W668" i="2" s="1"/>
  <c r="I112" i="4"/>
  <c r="O112" i="4" s="1"/>
  <c r="U112" i="4" s="1"/>
  <c r="O119" i="4"/>
  <c r="U119" i="4" s="1"/>
  <c r="H112" i="4"/>
  <c r="N112" i="4" s="1"/>
  <c r="T112" i="4" s="1"/>
  <c r="N119" i="4"/>
  <c r="T119" i="4" s="1"/>
  <c r="G112" i="4"/>
  <c r="M112" i="4" s="1"/>
  <c r="S112" i="4" s="1"/>
  <c r="M119" i="4"/>
  <c r="S119" i="4" s="1"/>
  <c r="M45" i="4"/>
  <c r="S45" i="4" s="1"/>
  <c r="N45" i="4"/>
  <c r="T45" i="4" s="1"/>
  <c r="K16" i="2"/>
  <c r="Q16" i="2" s="1"/>
  <c r="W16" i="2" s="1"/>
  <c r="O45" i="4"/>
  <c r="U45" i="4" s="1"/>
  <c r="O667" i="2"/>
  <c r="U667" i="2" s="1"/>
  <c r="I666" i="2"/>
  <c r="I665" i="2" s="1"/>
  <c r="O665" i="2" s="1"/>
  <c r="U665" i="2" s="1"/>
  <c r="Q667" i="2"/>
  <c r="W667" i="2" s="1"/>
  <c r="K666" i="2"/>
  <c r="K665" i="2" s="1"/>
  <c r="Q665" i="2" s="1"/>
  <c r="W665" i="2" s="1"/>
  <c r="J44" i="2"/>
  <c r="J43" i="2" s="1"/>
  <c r="P43" i="2" s="1"/>
  <c r="V43" i="2" s="1"/>
  <c r="O668" i="2"/>
  <c r="U668" i="2" s="1"/>
  <c r="Q102" i="2"/>
  <c r="W102" i="2" s="1"/>
  <c r="I16" i="2"/>
  <c r="O16" i="2" s="1"/>
  <c r="U16" i="2" s="1"/>
  <c r="K285" i="2"/>
  <c r="Q285" i="2" s="1"/>
  <c r="W285" i="2" s="1"/>
  <c r="J880" i="2"/>
  <c r="P880" i="2" s="1"/>
  <c r="V880" i="2" s="1"/>
  <c r="I71" i="2"/>
  <c r="O71" i="2" s="1"/>
  <c r="U71" i="2" s="1"/>
  <c r="J243" i="2"/>
  <c r="P243" i="2" s="1"/>
  <c r="V243" i="2" s="1"/>
  <c r="I234" i="2"/>
  <c r="I233" i="2" s="1"/>
  <c r="K219" i="2"/>
  <c r="Q219" i="2" s="1"/>
  <c r="W219" i="2" s="1"/>
  <c r="K724" i="2"/>
  <c r="Q724" i="2" s="1"/>
  <c r="W724" i="2" s="1"/>
  <c r="I219" i="2"/>
  <c r="O219" i="2" s="1"/>
  <c r="U219" i="2" s="1"/>
  <c r="K521" i="2"/>
  <c r="Q521" i="2" s="1"/>
  <c r="W521" i="2" s="1"/>
  <c r="Q527" i="2"/>
  <c r="W527" i="2" s="1"/>
  <c r="J83" i="2"/>
  <c r="P90" i="2"/>
  <c r="V90" i="2" s="1"/>
  <c r="J509" i="2"/>
  <c r="P510" i="2"/>
  <c r="V510" i="2" s="1"/>
  <c r="I556" i="2"/>
  <c r="O557" i="2"/>
  <c r="U557" i="2" s="1"/>
  <c r="J636" i="2"/>
  <c r="P637" i="2"/>
  <c r="V637" i="2" s="1"/>
  <c r="J564" i="2"/>
  <c r="P564" i="2" s="1"/>
  <c r="V564" i="2" s="1"/>
  <c r="P565" i="2"/>
  <c r="V565" i="2" s="1"/>
  <c r="Q161" i="2"/>
  <c r="W161" i="2" s="1"/>
  <c r="K160" i="2"/>
  <c r="P577" i="2"/>
  <c r="V577" i="2" s="1"/>
  <c r="Q192" i="2"/>
  <c r="W192" i="2" s="1"/>
  <c r="K186" i="2"/>
  <c r="P28" i="2"/>
  <c r="V28" i="2" s="1"/>
  <c r="J27" i="2"/>
  <c r="P27" i="2" s="1"/>
  <c r="V27" i="2" s="1"/>
  <c r="I724" i="2"/>
  <c r="P431" i="2"/>
  <c r="V431" i="2" s="1"/>
  <c r="J430" i="2"/>
  <c r="P430" i="2" s="1"/>
  <c r="V430" i="2" s="1"/>
  <c r="I636" i="2"/>
  <c r="O637" i="2"/>
  <c r="U637" i="2" s="1"/>
  <c r="P118" i="2"/>
  <c r="V118" i="2" s="1"/>
  <c r="J117" i="2"/>
  <c r="K636" i="2"/>
  <c r="Q637" i="2"/>
  <c r="W637" i="2" s="1"/>
  <c r="K280" i="2"/>
  <c r="Q280" i="2" s="1"/>
  <c r="W280" i="2" s="1"/>
  <c r="Q281" i="2"/>
  <c r="W281" i="2" s="1"/>
  <c r="J802" i="2"/>
  <c r="P803" i="2"/>
  <c r="V803" i="2" s="1"/>
  <c r="Q118" i="2"/>
  <c r="W118" i="2" s="1"/>
  <c r="K117" i="2"/>
  <c r="K366" i="2"/>
  <c r="Q366" i="2" s="1"/>
  <c r="W366" i="2" s="1"/>
  <c r="I789" i="2"/>
  <c r="O790" i="2"/>
  <c r="U790" i="2" s="1"/>
  <c r="P445" i="2"/>
  <c r="V445" i="2" s="1"/>
  <c r="I343" i="2"/>
  <c r="O343" i="2" s="1"/>
  <c r="U343" i="2" s="1"/>
  <c r="O344" i="2"/>
  <c r="U344" i="2" s="1"/>
  <c r="K880" i="2"/>
  <c r="Q880" i="2" s="1"/>
  <c r="W880" i="2" s="1"/>
  <c r="J867" i="2"/>
  <c r="J71" i="2"/>
  <c r="J285" i="2"/>
  <c r="J219" i="2"/>
  <c r="J817" i="2"/>
  <c r="P817" i="2" s="1"/>
  <c r="V817" i="2" s="1"/>
  <c r="P826" i="2"/>
  <c r="V826" i="2" s="1"/>
  <c r="O192" i="2"/>
  <c r="U192" i="2" s="1"/>
  <c r="I186" i="2"/>
  <c r="J280" i="2"/>
  <c r="P280" i="2" s="1"/>
  <c r="V280" i="2" s="1"/>
  <c r="P281" i="2"/>
  <c r="V281" i="2" s="1"/>
  <c r="I436" i="2"/>
  <c r="O436" i="2" s="1"/>
  <c r="U436" i="2" s="1"/>
  <c r="O437" i="2"/>
  <c r="U437" i="2" s="1"/>
  <c r="I430" i="2"/>
  <c r="O430" i="2" s="1"/>
  <c r="U430" i="2" s="1"/>
  <c r="O431" i="2"/>
  <c r="U431" i="2" s="1"/>
  <c r="I584" i="2"/>
  <c r="O584" i="2" s="1"/>
  <c r="U584" i="2" s="1"/>
  <c r="O585" i="2"/>
  <c r="U585" i="2" s="1"/>
  <c r="Q591" i="2"/>
  <c r="W591" i="2" s="1"/>
  <c r="K590" i="2"/>
  <c r="K776" i="2"/>
  <c r="Q776" i="2" s="1"/>
  <c r="W776" i="2" s="1"/>
  <c r="Q777" i="2"/>
  <c r="W777" i="2" s="1"/>
  <c r="K436" i="2"/>
  <c r="Q436" i="2" s="1"/>
  <c r="W436" i="2" s="1"/>
  <c r="Q437" i="2"/>
  <c r="W437" i="2" s="1"/>
  <c r="J584" i="2"/>
  <c r="P584" i="2" s="1"/>
  <c r="V584" i="2" s="1"/>
  <c r="P585" i="2"/>
  <c r="V585" i="2" s="1"/>
  <c r="O118" i="2"/>
  <c r="U118" i="2" s="1"/>
  <c r="I117" i="2"/>
  <c r="K516" i="2"/>
  <c r="Q516" i="2" s="1"/>
  <c r="W516" i="2" s="1"/>
  <c r="Q517" i="2"/>
  <c r="W517" i="2" s="1"/>
  <c r="J556" i="2"/>
  <c r="P557" i="2"/>
  <c r="V557" i="2" s="1"/>
  <c r="J776" i="2"/>
  <c r="P776" i="2" s="1"/>
  <c r="V776" i="2" s="1"/>
  <c r="P777" i="2"/>
  <c r="V777" i="2" s="1"/>
  <c r="K509" i="2"/>
  <c r="Q510" i="2"/>
  <c r="W510" i="2" s="1"/>
  <c r="K598" i="2"/>
  <c r="Q598" i="2" s="1"/>
  <c r="W598" i="2" s="1"/>
  <c r="Q599" i="2"/>
  <c r="W599" i="2" s="1"/>
  <c r="K123" i="2"/>
  <c r="Q124" i="2"/>
  <c r="W124" i="2" s="1"/>
  <c r="I776" i="2"/>
  <c r="O776" i="2" s="1"/>
  <c r="U776" i="2" s="1"/>
  <c r="O777" i="2"/>
  <c r="U777" i="2" s="1"/>
  <c r="K538" i="2"/>
  <c r="Q539" i="2"/>
  <c r="W539" i="2" s="1"/>
  <c r="J227" i="2"/>
  <c r="P227" i="2" s="1"/>
  <c r="V227" i="2" s="1"/>
  <c r="P228" i="2"/>
  <c r="V228" i="2" s="1"/>
  <c r="O591" i="2"/>
  <c r="U591" i="2" s="1"/>
  <c r="I590" i="2"/>
  <c r="I808" i="2"/>
  <c r="O808" i="2" s="1"/>
  <c r="U808" i="2" s="1"/>
  <c r="O809" i="2"/>
  <c r="U809" i="2" s="1"/>
  <c r="K584" i="2"/>
  <c r="Q584" i="2" s="1"/>
  <c r="W584" i="2" s="1"/>
  <c r="Q585" i="2"/>
  <c r="W585" i="2" s="1"/>
  <c r="K502" i="2"/>
  <c r="Q503" i="2"/>
  <c r="W503" i="2" s="1"/>
  <c r="K853" i="2"/>
  <c r="Q853" i="2" s="1"/>
  <c r="W853" i="2" s="1"/>
  <c r="Q854" i="2"/>
  <c r="W854" i="2" s="1"/>
  <c r="K343" i="2"/>
  <c r="Q343" i="2" s="1"/>
  <c r="W343" i="2" s="1"/>
  <c r="Q344" i="2"/>
  <c r="W344" i="2" s="1"/>
  <c r="J324" i="2"/>
  <c r="P324" i="2" s="1"/>
  <c r="V324" i="2" s="1"/>
  <c r="P325" i="2"/>
  <c r="V325" i="2" s="1"/>
  <c r="J598" i="2"/>
  <c r="P598" i="2" s="1"/>
  <c r="V598" i="2" s="1"/>
  <c r="P599" i="2"/>
  <c r="V599" i="2" s="1"/>
  <c r="I204" i="2"/>
  <c r="O205" i="2"/>
  <c r="U205" i="2" s="1"/>
  <c r="Q28" i="2"/>
  <c r="W28" i="2" s="1"/>
  <c r="K27" i="2"/>
  <c r="Q27" i="2" s="1"/>
  <c r="W27" i="2" s="1"/>
  <c r="J436" i="2"/>
  <c r="P436" i="2" s="1"/>
  <c r="V436" i="2" s="1"/>
  <c r="P437" i="2"/>
  <c r="V437" i="2" s="1"/>
  <c r="I628" i="2"/>
  <c r="O629" i="2"/>
  <c r="U629" i="2" s="1"/>
  <c r="K83" i="2"/>
  <c r="Q90" i="2"/>
  <c r="W90" i="2" s="1"/>
  <c r="J853" i="2"/>
  <c r="P853" i="2" s="1"/>
  <c r="V853" i="2" s="1"/>
  <c r="P854" i="2"/>
  <c r="V854" i="2" s="1"/>
  <c r="K416" i="2"/>
  <c r="Q416" i="2" s="1"/>
  <c r="W416" i="2" s="1"/>
  <c r="Q417" i="2"/>
  <c r="W417" i="2" s="1"/>
  <c r="K337" i="2"/>
  <c r="Q338" i="2"/>
  <c r="W338" i="2" s="1"/>
  <c r="I571" i="2"/>
  <c r="O571" i="2" s="1"/>
  <c r="U571" i="2" s="1"/>
  <c r="O572" i="2"/>
  <c r="U572" i="2" s="1"/>
  <c r="K709" i="2"/>
  <c r="Q710" i="2"/>
  <c r="W710" i="2" s="1"/>
  <c r="I33" i="2"/>
  <c r="O33" i="2" s="1"/>
  <c r="U33" i="2" s="1"/>
  <c r="O34" i="2"/>
  <c r="U34" i="2" s="1"/>
  <c r="K571" i="2"/>
  <c r="Q571" i="2" s="1"/>
  <c r="W571" i="2" s="1"/>
  <c r="Q572" i="2"/>
  <c r="W572" i="2" s="1"/>
  <c r="I831" i="2"/>
  <c r="O832" i="2"/>
  <c r="U832" i="2" s="1"/>
  <c r="I817" i="2"/>
  <c r="O817" i="2" s="1"/>
  <c r="U817" i="2" s="1"/>
  <c r="O826" i="2"/>
  <c r="U826" i="2" s="1"/>
  <c r="I678" i="2"/>
  <c r="O679" i="2"/>
  <c r="U679" i="2" s="1"/>
  <c r="J678" i="2"/>
  <c r="P679" i="2"/>
  <c r="V679" i="2" s="1"/>
  <c r="K628" i="2"/>
  <c r="Q629" i="2"/>
  <c r="W629" i="2" s="1"/>
  <c r="K33" i="2"/>
  <c r="Q33" i="2" s="1"/>
  <c r="W33" i="2" s="1"/>
  <c r="Q34" i="2"/>
  <c r="W34" i="2" s="1"/>
  <c r="K808" i="2"/>
  <c r="Q808" i="2" s="1"/>
  <c r="W808" i="2" s="1"/>
  <c r="Q809" i="2"/>
  <c r="W809" i="2" s="1"/>
  <c r="J571" i="2"/>
  <c r="P571" i="2" s="1"/>
  <c r="V571" i="2" s="1"/>
  <c r="P572" i="2"/>
  <c r="V572" i="2" s="1"/>
  <c r="K817" i="2"/>
  <c r="Q817" i="2" s="1"/>
  <c r="W817" i="2" s="1"/>
  <c r="Q826" i="2"/>
  <c r="W826" i="2" s="1"/>
  <c r="J709" i="2"/>
  <c r="P710" i="2"/>
  <c r="V710" i="2" s="1"/>
  <c r="I416" i="2"/>
  <c r="O416" i="2" s="1"/>
  <c r="U416" i="2" s="1"/>
  <c r="O417" i="2"/>
  <c r="U417" i="2" s="1"/>
  <c r="J521" i="2"/>
  <c r="P521" i="2" s="1"/>
  <c r="V521" i="2" s="1"/>
  <c r="P527" i="2"/>
  <c r="V527" i="2" s="1"/>
  <c r="J123" i="2"/>
  <c r="P124" i="2"/>
  <c r="V124" i="2" s="1"/>
  <c r="J831" i="2"/>
  <c r="P832" i="2"/>
  <c r="V832" i="2" s="1"/>
  <c r="I853" i="2"/>
  <c r="O853" i="2" s="1"/>
  <c r="U853" i="2" s="1"/>
  <c r="O854" i="2"/>
  <c r="U854" i="2" s="1"/>
  <c r="K678" i="2"/>
  <c r="Q679" i="2"/>
  <c r="W679" i="2" s="1"/>
  <c r="P192" i="2"/>
  <c r="V192" i="2" s="1"/>
  <c r="J186" i="2"/>
  <c r="K22" i="2"/>
  <c r="Q23" i="2"/>
  <c r="W23" i="2" s="1"/>
  <c r="K324" i="2"/>
  <c r="Q324" i="2" s="1"/>
  <c r="W324" i="2" s="1"/>
  <c r="Q325" i="2"/>
  <c r="W325" i="2" s="1"/>
  <c r="O445" i="2"/>
  <c r="U445" i="2" s="1"/>
  <c r="K550" i="2"/>
  <c r="Q551" i="2"/>
  <c r="W551" i="2" s="1"/>
  <c r="J33" i="2"/>
  <c r="P33" i="2" s="1"/>
  <c r="V33" i="2" s="1"/>
  <c r="P34" i="2"/>
  <c r="V34" i="2" s="1"/>
  <c r="K227" i="2"/>
  <c r="Q227" i="2" s="1"/>
  <c r="W227" i="2" s="1"/>
  <c r="Q228" i="2"/>
  <c r="W228" i="2" s="1"/>
  <c r="K204" i="2"/>
  <c r="Q205" i="2"/>
  <c r="W205" i="2" s="1"/>
  <c r="K802" i="2"/>
  <c r="Q803" i="2"/>
  <c r="W803" i="2" s="1"/>
  <c r="K564" i="2"/>
  <c r="Q564" i="2" s="1"/>
  <c r="W564" i="2" s="1"/>
  <c r="Q565" i="2"/>
  <c r="W565" i="2" s="1"/>
  <c r="J337" i="2"/>
  <c r="P338" i="2"/>
  <c r="V338" i="2" s="1"/>
  <c r="I280" i="2"/>
  <c r="O280" i="2" s="1"/>
  <c r="U280" i="2" s="1"/>
  <c r="O281" i="2"/>
  <c r="U281" i="2" s="1"/>
  <c r="I802" i="2"/>
  <c r="O803" i="2"/>
  <c r="U803" i="2" s="1"/>
  <c r="I564" i="2"/>
  <c r="O564" i="2" s="1"/>
  <c r="U564" i="2" s="1"/>
  <c r="O565" i="2"/>
  <c r="U565" i="2" s="1"/>
  <c r="Q431" i="2"/>
  <c r="W431" i="2" s="1"/>
  <c r="K430" i="2"/>
  <c r="Q430" i="2" s="1"/>
  <c r="W430" i="2" s="1"/>
  <c r="I83" i="2"/>
  <c r="O90" i="2"/>
  <c r="U90" i="2" s="1"/>
  <c r="I123" i="2"/>
  <c r="O124" i="2"/>
  <c r="U124" i="2" s="1"/>
  <c r="I598" i="2"/>
  <c r="O598" i="2" s="1"/>
  <c r="U598" i="2" s="1"/>
  <c r="O599" i="2"/>
  <c r="U599" i="2" s="1"/>
  <c r="K831" i="2"/>
  <c r="Q832" i="2"/>
  <c r="W832" i="2" s="1"/>
  <c r="K789" i="2"/>
  <c r="Q790" i="2"/>
  <c r="W790" i="2" s="1"/>
  <c r="Q445" i="2"/>
  <c r="W445" i="2" s="1"/>
  <c r="Q577" i="2"/>
  <c r="W577" i="2" s="1"/>
  <c r="P475" i="2"/>
  <c r="V475" i="2" s="1"/>
  <c r="J474" i="2"/>
  <c r="K44" i="2"/>
  <c r="J22" i="2"/>
  <c r="P23" i="2"/>
  <c r="V23" i="2" s="1"/>
  <c r="J667" i="2"/>
  <c r="P668" i="2"/>
  <c r="V668" i="2" s="1"/>
  <c r="O577" i="2"/>
  <c r="U577" i="2" s="1"/>
  <c r="P591" i="2"/>
  <c r="V591" i="2" s="1"/>
  <c r="J590" i="2"/>
  <c r="I709" i="2"/>
  <c r="O710" i="2"/>
  <c r="U710" i="2" s="1"/>
  <c r="J538" i="2"/>
  <c r="P539" i="2"/>
  <c r="V539" i="2" s="1"/>
  <c r="J550" i="2"/>
  <c r="P551" i="2"/>
  <c r="V551" i="2" s="1"/>
  <c r="I22" i="2"/>
  <c r="O23" i="2"/>
  <c r="U23" i="2" s="1"/>
  <c r="K100" i="2"/>
  <c r="Q100" i="2" s="1"/>
  <c r="W100" i="2" s="1"/>
  <c r="Q101" i="2"/>
  <c r="W101" i="2" s="1"/>
  <c r="J416" i="2"/>
  <c r="P416" i="2" s="1"/>
  <c r="V416" i="2" s="1"/>
  <c r="P417" i="2"/>
  <c r="V417" i="2" s="1"/>
  <c r="I521" i="2"/>
  <c r="J502" i="2"/>
  <c r="P503" i="2"/>
  <c r="V503" i="2" s="1"/>
  <c r="J628" i="2"/>
  <c r="P629" i="2"/>
  <c r="V629" i="2" s="1"/>
  <c r="I516" i="2"/>
  <c r="O516" i="2" s="1"/>
  <c r="U516" i="2" s="1"/>
  <c r="O517" i="2"/>
  <c r="U517" i="2" s="1"/>
  <c r="O28" i="2"/>
  <c r="U28" i="2" s="1"/>
  <c r="I27" i="2"/>
  <c r="O27" i="2" s="1"/>
  <c r="U27" i="2" s="1"/>
  <c r="J167" i="2"/>
  <c r="P168" i="2"/>
  <c r="V168" i="2" s="1"/>
  <c r="J516" i="2"/>
  <c r="P516" i="2" s="1"/>
  <c r="V516" i="2" s="1"/>
  <c r="P517" i="2"/>
  <c r="V517" i="2" s="1"/>
  <c r="I227" i="2"/>
  <c r="O227" i="2" s="1"/>
  <c r="U227" i="2" s="1"/>
  <c r="O228" i="2"/>
  <c r="U228" i="2" s="1"/>
  <c r="I337" i="2"/>
  <c r="O338" i="2"/>
  <c r="U338" i="2" s="1"/>
  <c r="I167" i="2"/>
  <c r="O168" i="2"/>
  <c r="U168" i="2" s="1"/>
  <c r="I161" i="2"/>
  <c r="P161" i="2"/>
  <c r="V161" i="2" s="1"/>
  <c r="J160" i="2"/>
  <c r="K167" i="2"/>
  <c r="Q168" i="2"/>
  <c r="W168" i="2" s="1"/>
  <c r="I502" i="2"/>
  <c r="O503" i="2"/>
  <c r="U503" i="2" s="1"/>
  <c r="I550" i="2"/>
  <c r="O551" i="2"/>
  <c r="U551" i="2" s="1"/>
  <c r="I509" i="2"/>
  <c r="O510" i="2"/>
  <c r="U510" i="2" s="1"/>
  <c r="I325" i="2"/>
  <c r="O326" i="2"/>
  <c r="U326" i="2" s="1"/>
  <c r="J789" i="2"/>
  <c r="P790" i="2"/>
  <c r="V790" i="2" s="1"/>
  <c r="I684" i="2"/>
  <c r="O684" i="2" s="1"/>
  <c r="U684" i="2" s="1"/>
  <c r="K684" i="2"/>
  <c r="Q684" i="2" s="1"/>
  <c r="W684" i="2" s="1"/>
  <c r="J684" i="2"/>
  <c r="P684" i="2" s="1"/>
  <c r="V684" i="2" s="1"/>
  <c r="J751" i="2"/>
  <c r="K751" i="2"/>
  <c r="I751" i="2"/>
  <c r="I351" i="4" l="1"/>
  <c r="O351" i="4" s="1"/>
  <c r="U351" i="4" s="1"/>
  <c r="G351" i="4"/>
  <c r="M351" i="4" s="1"/>
  <c r="S351" i="4" s="1"/>
  <c r="N352" i="4"/>
  <c r="T352" i="4" s="1"/>
  <c r="O101" i="2"/>
  <c r="U101" i="2" s="1"/>
  <c r="M565" i="4"/>
  <c r="S565" i="4" s="1"/>
  <c r="G564" i="4"/>
  <c r="M564" i="4" s="1"/>
  <c r="S564" i="4" s="1"/>
  <c r="N565" i="4"/>
  <c r="T565" i="4" s="1"/>
  <c r="H564" i="4"/>
  <c r="N564" i="4" s="1"/>
  <c r="T564" i="4" s="1"/>
  <c r="O565" i="4"/>
  <c r="U565" i="4" s="1"/>
  <c r="I564" i="4"/>
  <c r="O564" i="4" s="1"/>
  <c r="U564" i="4" s="1"/>
  <c r="P101" i="2"/>
  <c r="V101" i="2" s="1"/>
  <c r="I242" i="2"/>
  <c r="O242" i="2" s="1"/>
  <c r="U242" i="2" s="1"/>
  <c r="K866" i="2"/>
  <c r="Q866" i="2" s="1"/>
  <c r="W866" i="2" s="1"/>
  <c r="J203" i="2"/>
  <c r="J202" i="2" s="1"/>
  <c r="P202" i="2" s="1"/>
  <c r="V202" i="2" s="1"/>
  <c r="J233" i="2"/>
  <c r="J232" i="2" s="1"/>
  <c r="P232" i="2" s="1"/>
  <c r="V232" i="2" s="1"/>
  <c r="J719" i="2"/>
  <c r="P719" i="2" s="1"/>
  <c r="V719" i="2" s="1"/>
  <c r="I866" i="2"/>
  <c r="I865" i="2" s="1"/>
  <c r="K576" i="2"/>
  <c r="K570" i="2" s="1"/>
  <c r="Q570" i="2" s="1"/>
  <c r="W570" i="2" s="1"/>
  <c r="J808" i="2"/>
  <c r="P808" i="2" s="1"/>
  <c r="V808" i="2" s="1"/>
  <c r="O44" i="2"/>
  <c r="U44" i="2" s="1"/>
  <c r="Q234" i="2"/>
  <c r="W234" i="2" s="1"/>
  <c r="K70" i="2"/>
  <c r="Q70" i="2" s="1"/>
  <c r="W70" i="2" s="1"/>
  <c r="I70" i="2"/>
  <c r="O70" i="2" s="1"/>
  <c r="U70" i="2" s="1"/>
  <c r="I44" i="4"/>
  <c r="O44" i="4" s="1"/>
  <c r="U44" i="4" s="1"/>
  <c r="G44" i="4"/>
  <c r="M44" i="4" s="1"/>
  <c r="S44" i="4" s="1"/>
  <c r="O234" i="2"/>
  <c r="U234" i="2" s="1"/>
  <c r="I879" i="2"/>
  <c r="O879" i="2" s="1"/>
  <c r="U879" i="2" s="1"/>
  <c r="I15" i="2"/>
  <c r="O15" i="2" s="1"/>
  <c r="U15" i="2" s="1"/>
  <c r="O666" i="2"/>
  <c r="U666" i="2" s="1"/>
  <c r="J15" i="2"/>
  <c r="P15" i="2" s="1"/>
  <c r="V15" i="2" s="1"/>
  <c r="K279" i="2"/>
  <c r="K278" i="2" s="1"/>
  <c r="Q278" i="2" s="1"/>
  <c r="W278" i="2" s="1"/>
  <c r="K242" i="2"/>
  <c r="Q242" i="2" s="1"/>
  <c r="W242" i="2" s="1"/>
  <c r="I576" i="2"/>
  <c r="I570" i="2" s="1"/>
  <c r="O570" i="2" s="1"/>
  <c r="U570" i="2" s="1"/>
  <c r="Q666" i="2"/>
  <c r="W666" i="2" s="1"/>
  <c r="J242" i="2"/>
  <c r="P242" i="2" s="1"/>
  <c r="V242" i="2" s="1"/>
  <c r="I435" i="2"/>
  <c r="O435" i="2" s="1"/>
  <c r="U435" i="2" s="1"/>
  <c r="H44" i="4"/>
  <c r="K15" i="2"/>
  <c r="Q15" i="2" s="1"/>
  <c r="W15" i="2" s="1"/>
  <c r="P44" i="2"/>
  <c r="V44" i="2" s="1"/>
  <c r="J879" i="2"/>
  <c r="J878" i="2" s="1"/>
  <c r="K435" i="2"/>
  <c r="K719" i="2"/>
  <c r="Q719" i="2" s="1"/>
  <c r="W719" i="2" s="1"/>
  <c r="K879" i="2"/>
  <c r="K878" i="2" s="1"/>
  <c r="K218" i="2"/>
  <c r="K217" i="2" s="1"/>
  <c r="Q217" i="2" s="1"/>
  <c r="W217" i="2" s="1"/>
  <c r="J435" i="2"/>
  <c r="P435" i="2" s="1"/>
  <c r="V435" i="2" s="1"/>
  <c r="P160" i="2"/>
  <c r="V160" i="2" s="1"/>
  <c r="P167" i="2"/>
  <c r="V167" i="2" s="1"/>
  <c r="J166" i="2"/>
  <c r="P502" i="2"/>
  <c r="V502" i="2" s="1"/>
  <c r="J496" i="2"/>
  <c r="P496" i="2" s="1"/>
  <c r="V496" i="2" s="1"/>
  <c r="O22" i="2"/>
  <c r="U22" i="2" s="1"/>
  <c r="I21" i="2"/>
  <c r="O21" i="2" s="1"/>
  <c r="U21" i="2" s="1"/>
  <c r="P186" i="2"/>
  <c r="V186" i="2" s="1"/>
  <c r="J185" i="2"/>
  <c r="P185" i="2" s="1"/>
  <c r="V185" i="2" s="1"/>
  <c r="J218" i="2"/>
  <c r="P219" i="2"/>
  <c r="V219" i="2" s="1"/>
  <c r="J116" i="2"/>
  <c r="P116" i="2" s="1"/>
  <c r="V116" i="2" s="1"/>
  <c r="P117" i="2"/>
  <c r="V117" i="2" s="1"/>
  <c r="O509" i="2"/>
  <c r="U509" i="2" s="1"/>
  <c r="I508" i="2"/>
  <c r="O502" i="2"/>
  <c r="U502" i="2" s="1"/>
  <c r="I496" i="2"/>
  <c r="O496" i="2" s="1"/>
  <c r="U496" i="2" s="1"/>
  <c r="O83" i="2"/>
  <c r="U83" i="2" s="1"/>
  <c r="I82" i="2"/>
  <c r="K203" i="2"/>
  <c r="Q204" i="2"/>
  <c r="W204" i="2" s="1"/>
  <c r="K750" i="2"/>
  <c r="Q750" i="2" s="1"/>
  <c r="W750" i="2" s="1"/>
  <c r="Q751" i="2"/>
  <c r="W751" i="2" s="1"/>
  <c r="O161" i="2"/>
  <c r="U161" i="2" s="1"/>
  <c r="I160" i="2"/>
  <c r="I336" i="2"/>
  <c r="O337" i="2"/>
  <c r="U337" i="2" s="1"/>
  <c r="P628" i="2"/>
  <c r="V628" i="2" s="1"/>
  <c r="J627" i="2"/>
  <c r="P627" i="2" s="1"/>
  <c r="V627" i="2" s="1"/>
  <c r="I708" i="2"/>
  <c r="O708" i="2" s="1"/>
  <c r="U708" i="2" s="1"/>
  <c r="O709" i="2"/>
  <c r="U709" i="2" s="1"/>
  <c r="P22" i="2"/>
  <c r="V22" i="2" s="1"/>
  <c r="J21" i="2"/>
  <c r="P21" i="2" s="1"/>
  <c r="V21" i="2" s="1"/>
  <c r="J750" i="2"/>
  <c r="P750" i="2" s="1"/>
  <c r="V750" i="2" s="1"/>
  <c r="P751" i="2"/>
  <c r="V751" i="2" s="1"/>
  <c r="I324" i="2"/>
  <c r="O324" i="2" s="1"/>
  <c r="U324" i="2" s="1"/>
  <c r="O325" i="2"/>
  <c r="U325" i="2" s="1"/>
  <c r="I549" i="2"/>
  <c r="O549" i="2" s="1"/>
  <c r="U549" i="2" s="1"/>
  <c r="O550" i="2"/>
  <c r="U550" i="2" s="1"/>
  <c r="Q167" i="2"/>
  <c r="W167" i="2" s="1"/>
  <c r="K166" i="2"/>
  <c r="P590" i="2"/>
  <c r="V590" i="2" s="1"/>
  <c r="J589" i="2"/>
  <c r="K43" i="2"/>
  <c r="Q43" i="2" s="1"/>
  <c r="W43" i="2" s="1"/>
  <c r="Q44" i="2"/>
  <c r="W44" i="2" s="1"/>
  <c r="Q831" i="2"/>
  <c r="W831" i="2" s="1"/>
  <c r="K830" i="2"/>
  <c r="I122" i="2"/>
  <c r="O122" i="2" s="1"/>
  <c r="U122" i="2" s="1"/>
  <c r="O123" i="2"/>
  <c r="U123" i="2" s="1"/>
  <c r="I801" i="2"/>
  <c r="O801" i="2" s="1"/>
  <c r="U801" i="2" s="1"/>
  <c r="O802" i="2"/>
  <c r="U802" i="2" s="1"/>
  <c r="J336" i="2"/>
  <c r="P337" i="2"/>
  <c r="V337" i="2" s="1"/>
  <c r="K801" i="2"/>
  <c r="Q802" i="2"/>
  <c r="W802" i="2" s="1"/>
  <c r="I279" i="2"/>
  <c r="Q22" i="2"/>
  <c r="W22" i="2" s="1"/>
  <c r="K21" i="2"/>
  <c r="Q21" i="2" s="1"/>
  <c r="W21" i="2" s="1"/>
  <c r="K677" i="2"/>
  <c r="Q677" i="2" s="1"/>
  <c r="W677" i="2" s="1"/>
  <c r="Q678" i="2"/>
  <c r="W678" i="2" s="1"/>
  <c r="P831" i="2"/>
  <c r="V831" i="2" s="1"/>
  <c r="J830" i="2"/>
  <c r="J708" i="2"/>
  <c r="P708" i="2" s="1"/>
  <c r="V708" i="2" s="1"/>
  <c r="P709" i="2"/>
  <c r="V709" i="2" s="1"/>
  <c r="J677" i="2"/>
  <c r="P677" i="2" s="1"/>
  <c r="V677" i="2" s="1"/>
  <c r="P678" i="2"/>
  <c r="V678" i="2" s="1"/>
  <c r="O831" i="2"/>
  <c r="U831" i="2" s="1"/>
  <c r="I830" i="2"/>
  <c r="Q83" i="2"/>
  <c r="W83" i="2" s="1"/>
  <c r="K82" i="2"/>
  <c r="I203" i="2"/>
  <c r="O204" i="2"/>
  <c r="U204" i="2" s="1"/>
  <c r="J555" i="2"/>
  <c r="P555" i="2" s="1"/>
  <c r="V555" i="2" s="1"/>
  <c r="P556" i="2"/>
  <c r="V556" i="2" s="1"/>
  <c r="J279" i="2"/>
  <c r="P285" i="2"/>
  <c r="V285" i="2" s="1"/>
  <c r="J801" i="2"/>
  <c r="P801" i="2" s="1"/>
  <c r="V801" i="2" s="1"/>
  <c r="P802" i="2"/>
  <c r="V802" i="2" s="1"/>
  <c r="Q636" i="2"/>
  <c r="W636" i="2" s="1"/>
  <c r="K635" i="2"/>
  <c r="O636" i="2"/>
  <c r="U636" i="2" s="1"/>
  <c r="I635" i="2"/>
  <c r="J576" i="2"/>
  <c r="O167" i="2"/>
  <c r="U167" i="2" s="1"/>
  <c r="I166" i="2"/>
  <c r="J473" i="2"/>
  <c r="P473" i="2" s="1"/>
  <c r="V473" i="2" s="1"/>
  <c r="P474" i="2"/>
  <c r="V474" i="2" s="1"/>
  <c r="O590" i="2"/>
  <c r="U590" i="2" s="1"/>
  <c r="I589" i="2"/>
  <c r="I555" i="2"/>
  <c r="O555" i="2" s="1"/>
  <c r="U555" i="2" s="1"/>
  <c r="O556" i="2"/>
  <c r="U556" i="2" s="1"/>
  <c r="P83" i="2"/>
  <c r="V83" i="2" s="1"/>
  <c r="J82" i="2"/>
  <c r="J122" i="2"/>
  <c r="P122" i="2" s="1"/>
  <c r="V122" i="2" s="1"/>
  <c r="P123" i="2"/>
  <c r="V123" i="2" s="1"/>
  <c r="Q628" i="2"/>
  <c r="W628" i="2" s="1"/>
  <c r="K627" i="2"/>
  <c r="Q627" i="2" s="1"/>
  <c r="W627" i="2" s="1"/>
  <c r="I677" i="2"/>
  <c r="O677" i="2" s="1"/>
  <c r="U677" i="2" s="1"/>
  <c r="O678" i="2"/>
  <c r="U678" i="2" s="1"/>
  <c r="K555" i="2"/>
  <c r="Q555" i="2" s="1"/>
  <c r="W555" i="2" s="1"/>
  <c r="K708" i="2"/>
  <c r="Q708" i="2" s="1"/>
  <c r="W708" i="2" s="1"/>
  <c r="Q709" i="2"/>
  <c r="W709" i="2" s="1"/>
  <c r="K336" i="2"/>
  <c r="Q337" i="2"/>
  <c r="W337" i="2" s="1"/>
  <c r="O628" i="2"/>
  <c r="U628" i="2" s="1"/>
  <c r="I627" i="2"/>
  <c r="O627" i="2" s="1"/>
  <c r="U627" i="2" s="1"/>
  <c r="Q502" i="2"/>
  <c r="W502" i="2" s="1"/>
  <c r="K496" i="2"/>
  <c r="Q496" i="2" s="1"/>
  <c r="W496" i="2" s="1"/>
  <c r="Q538" i="2"/>
  <c r="W538" i="2" s="1"/>
  <c r="K537" i="2"/>
  <c r="Q537" i="2" s="1"/>
  <c r="W537" i="2" s="1"/>
  <c r="K122" i="2"/>
  <c r="Q122" i="2" s="1"/>
  <c r="W122" i="2" s="1"/>
  <c r="Q123" i="2"/>
  <c r="W123" i="2" s="1"/>
  <c r="Q509" i="2"/>
  <c r="W509" i="2" s="1"/>
  <c r="K508" i="2"/>
  <c r="J866" i="2"/>
  <c r="P867" i="2"/>
  <c r="V867" i="2" s="1"/>
  <c r="Q186" i="2"/>
  <c r="W186" i="2" s="1"/>
  <c r="K185" i="2"/>
  <c r="Q185" i="2" s="1"/>
  <c r="W185" i="2" s="1"/>
  <c r="Q160" i="2"/>
  <c r="W160" i="2" s="1"/>
  <c r="P538" i="2"/>
  <c r="V538" i="2" s="1"/>
  <c r="J537" i="2"/>
  <c r="P537" i="2" s="1"/>
  <c r="V537" i="2" s="1"/>
  <c r="P667" i="2"/>
  <c r="V667" i="2" s="1"/>
  <c r="J666" i="2"/>
  <c r="O186" i="2"/>
  <c r="U186" i="2" s="1"/>
  <c r="I185" i="2"/>
  <c r="O185" i="2" s="1"/>
  <c r="U185" i="2" s="1"/>
  <c r="J70" i="2"/>
  <c r="P71" i="2"/>
  <c r="V71" i="2" s="1"/>
  <c r="K116" i="2"/>
  <c r="Q116" i="2" s="1"/>
  <c r="W116" i="2" s="1"/>
  <c r="Q117" i="2"/>
  <c r="W117" i="2" s="1"/>
  <c r="I218" i="2"/>
  <c r="I750" i="2"/>
  <c r="O750" i="2" s="1"/>
  <c r="U750" i="2" s="1"/>
  <c r="O751" i="2"/>
  <c r="U751" i="2" s="1"/>
  <c r="J788" i="2"/>
  <c r="P789" i="2"/>
  <c r="V789" i="2" s="1"/>
  <c r="K788" i="2"/>
  <c r="Q789" i="2"/>
  <c r="W789" i="2" s="1"/>
  <c r="K549" i="2"/>
  <c r="Q549" i="2" s="1"/>
  <c r="W549" i="2" s="1"/>
  <c r="Q550" i="2"/>
  <c r="W550" i="2" s="1"/>
  <c r="J549" i="2"/>
  <c r="P549" i="2" s="1"/>
  <c r="V549" i="2" s="1"/>
  <c r="P550" i="2"/>
  <c r="V550" i="2" s="1"/>
  <c r="I116" i="2"/>
  <c r="O116" i="2" s="1"/>
  <c r="U116" i="2" s="1"/>
  <c r="O117" i="2"/>
  <c r="U117" i="2" s="1"/>
  <c r="Q590" i="2"/>
  <c r="W590" i="2" s="1"/>
  <c r="K589" i="2"/>
  <c r="I232" i="2"/>
  <c r="O232" i="2" s="1"/>
  <c r="U232" i="2" s="1"/>
  <c r="O233" i="2"/>
  <c r="U233" i="2" s="1"/>
  <c r="I788" i="2"/>
  <c r="O789" i="2"/>
  <c r="U789" i="2" s="1"/>
  <c r="I719" i="2"/>
  <c r="O719" i="2" s="1"/>
  <c r="U719" i="2" s="1"/>
  <c r="O724" i="2"/>
  <c r="U724" i="2" s="1"/>
  <c r="P636" i="2"/>
  <c r="V636" i="2" s="1"/>
  <c r="J635" i="2"/>
  <c r="P509" i="2"/>
  <c r="V509" i="2" s="1"/>
  <c r="J508" i="2"/>
  <c r="K232" i="2"/>
  <c r="Q232" i="2" s="1"/>
  <c r="W232" i="2" s="1"/>
  <c r="Q233" i="2"/>
  <c r="W233" i="2" s="1"/>
  <c r="K683" i="2"/>
  <c r="J683" i="2"/>
  <c r="I683" i="2"/>
  <c r="K476" i="2"/>
  <c r="Q476" i="2" s="1"/>
  <c r="W476" i="2" s="1"/>
  <c r="Q801" i="2" l="1"/>
  <c r="W801" i="2" s="1"/>
  <c r="I878" i="2"/>
  <c r="I877" i="2" s="1"/>
  <c r="O877" i="2" s="1"/>
  <c r="U877" i="2" s="1"/>
  <c r="K865" i="2"/>
  <c r="Q865" i="2" s="1"/>
  <c r="W865" i="2" s="1"/>
  <c r="G10" i="4"/>
  <c r="G635" i="4" s="1"/>
  <c r="M635" i="4" s="1"/>
  <c r="S635" i="4" s="1"/>
  <c r="I10" i="4"/>
  <c r="O10" i="4" s="1"/>
  <c r="U10" i="4" s="1"/>
  <c r="P203" i="2"/>
  <c r="V203" i="2" s="1"/>
  <c r="P233" i="2"/>
  <c r="V233" i="2" s="1"/>
  <c r="I32" i="2"/>
  <c r="O32" i="2" s="1"/>
  <c r="U32" i="2" s="1"/>
  <c r="O866" i="2"/>
  <c r="U866" i="2" s="1"/>
  <c r="Q576" i="2"/>
  <c r="W576" i="2" s="1"/>
  <c r="Q218" i="2"/>
  <c r="W218" i="2" s="1"/>
  <c r="P879" i="2"/>
  <c r="V879" i="2" s="1"/>
  <c r="Q279" i="2"/>
  <c r="W279" i="2" s="1"/>
  <c r="J342" i="2"/>
  <c r="P342" i="2" s="1"/>
  <c r="V342" i="2" s="1"/>
  <c r="O576" i="2"/>
  <c r="U576" i="2" s="1"/>
  <c r="I342" i="2"/>
  <c r="O342" i="2" s="1"/>
  <c r="U342" i="2" s="1"/>
  <c r="K32" i="2"/>
  <c r="Q32" i="2" s="1"/>
  <c r="W32" i="2" s="1"/>
  <c r="J14" i="2"/>
  <c r="P14" i="2" s="1"/>
  <c r="V14" i="2" s="1"/>
  <c r="N44" i="4"/>
  <c r="T44" i="4" s="1"/>
  <c r="H10" i="4"/>
  <c r="H635" i="4" s="1"/>
  <c r="Q879" i="2"/>
  <c r="W879" i="2" s="1"/>
  <c r="I14" i="2"/>
  <c r="O14" i="2" s="1"/>
  <c r="U14" i="2" s="1"/>
  <c r="Q435" i="2"/>
  <c r="W435" i="2" s="1"/>
  <c r="K342" i="2"/>
  <c r="Q342" i="2" s="1"/>
  <c r="W342" i="2" s="1"/>
  <c r="K781" i="2"/>
  <c r="Q781" i="2" s="1"/>
  <c r="W781" i="2" s="1"/>
  <c r="Q788" i="2"/>
  <c r="W788" i="2" s="1"/>
  <c r="P589" i="2"/>
  <c r="V589" i="2" s="1"/>
  <c r="Q203" i="2"/>
  <c r="W203" i="2" s="1"/>
  <c r="K202" i="2"/>
  <c r="Q202" i="2" s="1"/>
  <c r="W202" i="2" s="1"/>
  <c r="J507" i="2"/>
  <c r="P507" i="2" s="1"/>
  <c r="V507" i="2" s="1"/>
  <c r="P508" i="2"/>
  <c r="V508" i="2" s="1"/>
  <c r="K335" i="2"/>
  <c r="Q335" i="2" s="1"/>
  <c r="W335" i="2" s="1"/>
  <c r="Q336" i="2"/>
  <c r="W336" i="2" s="1"/>
  <c r="I676" i="2"/>
  <c r="O683" i="2"/>
  <c r="U683" i="2" s="1"/>
  <c r="I781" i="2"/>
  <c r="O781" i="2" s="1"/>
  <c r="U781" i="2" s="1"/>
  <c r="O788" i="2"/>
  <c r="U788" i="2" s="1"/>
  <c r="J665" i="2"/>
  <c r="P665" i="2" s="1"/>
  <c r="V665" i="2" s="1"/>
  <c r="P666" i="2"/>
  <c r="V666" i="2" s="1"/>
  <c r="J81" i="2"/>
  <c r="P82" i="2"/>
  <c r="V82" i="2" s="1"/>
  <c r="I569" i="2"/>
  <c r="O569" i="2" s="1"/>
  <c r="U569" i="2" s="1"/>
  <c r="O589" i="2"/>
  <c r="U589" i="2" s="1"/>
  <c r="I165" i="2"/>
  <c r="O165" i="2" s="1"/>
  <c r="U165" i="2" s="1"/>
  <c r="O166" i="2"/>
  <c r="U166" i="2" s="1"/>
  <c r="J570" i="2"/>
  <c r="P570" i="2" s="1"/>
  <c r="V570" i="2" s="1"/>
  <c r="P576" i="2"/>
  <c r="V576" i="2" s="1"/>
  <c r="O203" i="2"/>
  <c r="U203" i="2" s="1"/>
  <c r="I202" i="2"/>
  <c r="O202" i="2" s="1"/>
  <c r="U202" i="2" s="1"/>
  <c r="I864" i="2"/>
  <c r="O864" i="2" s="1"/>
  <c r="U864" i="2" s="1"/>
  <c r="O865" i="2"/>
  <c r="U865" i="2" s="1"/>
  <c r="K800" i="2"/>
  <c r="Q800" i="2" s="1"/>
  <c r="W800" i="2" s="1"/>
  <c r="Q830" i="2"/>
  <c r="W830" i="2" s="1"/>
  <c r="I335" i="2"/>
  <c r="O336" i="2"/>
  <c r="U336" i="2" s="1"/>
  <c r="J676" i="2"/>
  <c r="P683" i="2"/>
  <c r="V683" i="2" s="1"/>
  <c r="J634" i="2"/>
  <c r="P635" i="2"/>
  <c r="V635" i="2" s="1"/>
  <c r="K569" i="2"/>
  <c r="Q569" i="2" s="1"/>
  <c r="W569" i="2" s="1"/>
  <c r="Q589" i="2"/>
  <c r="W589" i="2" s="1"/>
  <c r="I217" i="2"/>
  <c r="O218" i="2"/>
  <c r="U218" i="2" s="1"/>
  <c r="J32" i="2"/>
  <c r="P32" i="2" s="1"/>
  <c r="V32" i="2" s="1"/>
  <c r="P70" i="2"/>
  <c r="V70" i="2" s="1"/>
  <c r="J865" i="2"/>
  <c r="P866" i="2"/>
  <c r="V866" i="2" s="1"/>
  <c r="O635" i="2"/>
  <c r="U635" i="2" s="1"/>
  <c r="I634" i="2"/>
  <c r="K81" i="2"/>
  <c r="Q82" i="2"/>
  <c r="W82" i="2" s="1"/>
  <c r="I800" i="2"/>
  <c r="O800" i="2" s="1"/>
  <c r="U800" i="2" s="1"/>
  <c r="O830" i="2"/>
  <c r="U830" i="2" s="1"/>
  <c r="O160" i="2"/>
  <c r="U160" i="2" s="1"/>
  <c r="J781" i="2"/>
  <c r="P781" i="2" s="1"/>
  <c r="V781" i="2" s="1"/>
  <c r="P788" i="2"/>
  <c r="V788" i="2" s="1"/>
  <c r="K634" i="2"/>
  <c r="Q635" i="2"/>
  <c r="W635" i="2" s="1"/>
  <c r="J800" i="2"/>
  <c r="P800" i="2" s="1"/>
  <c r="V800" i="2" s="1"/>
  <c r="P830" i="2"/>
  <c r="V830" i="2" s="1"/>
  <c r="I278" i="2"/>
  <c r="O278" i="2" s="1"/>
  <c r="U278" i="2" s="1"/>
  <c r="O279" i="2"/>
  <c r="U279" i="2" s="1"/>
  <c r="J335" i="2"/>
  <c r="P336" i="2"/>
  <c r="V336" i="2" s="1"/>
  <c r="J877" i="2"/>
  <c r="P877" i="2" s="1"/>
  <c r="V877" i="2" s="1"/>
  <c r="P878" i="2"/>
  <c r="V878" i="2" s="1"/>
  <c r="K14" i="2"/>
  <c r="I81" i="2"/>
  <c r="O82" i="2"/>
  <c r="U82" i="2" s="1"/>
  <c r="I507" i="2"/>
  <c r="J165" i="2"/>
  <c r="P166" i="2"/>
  <c r="V166" i="2" s="1"/>
  <c r="K676" i="2"/>
  <c r="Q683" i="2"/>
  <c r="W683" i="2" s="1"/>
  <c r="K507" i="2"/>
  <c r="Q507" i="2" s="1"/>
  <c r="W507" i="2" s="1"/>
  <c r="Q508" i="2"/>
  <c r="W508" i="2" s="1"/>
  <c r="J217" i="2"/>
  <c r="P218" i="2"/>
  <c r="V218" i="2" s="1"/>
  <c r="K216" i="2"/>
  <c r="Q216" i="2" s="1"/>
  <c r="W216" i="2" s="1"/>
  <c r="J278" i="2"/>
  <c r="P278" i="2" s="1"/>
  <c r="V278" i="2" s="1"/>
  <c r="P279" i="2"/>
  <c r="V279" i="2" s="1"/>
  <c r="K165" i="2"/>
  <c r="Q166" i="2"/>
  <c r="W166" i="2" s="1"/>
  <c r="K877" i="2"/>
  <c r="Q877" i="2" s="1"/>
  <c r="W877" i="2" s="1"/>
  <c r="Q878" i="2"/>
  <c r="W878" i="2" s="1"/>
  <c r="K475" i="2"/>
  <c r="Q475" i="2" s="1"/>
  <c r="W475" i="2" s="1"/>
  <c r="O878" i="2" l="1"/>
  <c r="U878" i="2" s="1"/>
  <c r="K864" i="2"/>
  <c r="Q864" i="2" s="1"/>
  <c r="W864" i="2" s="1"/>
  <c r="M10" i="4"/>
  <c r="S10" i="4" s="1"/>
  <c r="I635" i="4"/>
  <c r="O635" i="4" s="1"/>
  <c r="U635" i="4" s="1"/>
  <c r="N635" i="4"/>
  <c r="T635" i="4" s="1"/>
  <c r="N10" i="4"/>
  <c r="T10" i="4" s="1"/>
  <c r="I159" i="2"/>
  <c r="O159" i="2" s="1"/>
  <c r="U159" i="2" s="1"/>
  <c r="O217" i="2"/>
  <c r="U217" i="2" s="1"/>
  <c r="I216" i="2"/>
  <c r="O216" i="2" s="1"/>
  <c r="U216" i="2" s="1"/>
  <c r="P217" i="2"/>
  <c r="V217" i="2" s="1"/>
  <c r="J216" i="2"/>
  <c r="P216" i="2" s="1"/>
  <c r="V216" i="2" s="1"/>
  <c r="Q676" i="2"/>
  <c r="W676" i="2" s="1"/>
  <c r="I633" i="2"/>
  <c r="O633" i="2" s="1"/>
  <c r="U633" i="2" s="1"/>
  <c r="O634" i="2"/>
  <c r="U634" i="2" s="1"/>
  <c r="O335" i="2"/>
  <c r="U335" i="2" s="1"/>
  <c r="I334" i="2"/>
  <c r="O334" i="2" s="1"/>
  <c r="U334" i="2" s="1"/>
  <c r="I675" i="2"/>
  <c r="O675" i="2" s="1"/>
  <c r="U675" i="2" s="1"/>
  <c r="O676" i="2"/>
  <c r="U676" i="2" s="1"/>
  <c r="J569" i="2"/>
  <c r="P569" i="2" s="1"/>
  <c r="V569" i="2" s="1"/>
  <c r="J864" i="2"/>
  <c r="P864" i="2" s="1"/>
  <c r="V864" i="2" s="1"/>
  <c r="P865" i="2"/>
  <c r="V865" i="2" s="1"/>
  <c r="P335" i="2"/>
  <c r="V335" i="2" s="1"/>
  <c r="J334" i="2"/>
  <c r="P334" i="2" s="1"/>
  <c r="V334" i="2" s="1"/>
  <c r="P676" i="2"/>
  <c r="V676" i="2" s="1"/>
  <c r="Q14" i="2"/>
  <c r="W14" i="2" s="1"/>
  <c r="Q634" i="2"/>
  <c r="W634" i="2" s="1"/>
  <c r="K633" i="2"/>
  <c r="Q633" i="2" s="1"/>
  <c r="W633" i="2" s="1"/>
  <c r="Q81" i="2"/>
  <c r="W81" i="2" s="1"/>
  <c r="K80" i="2"/>
  <c r="Q80" i="2" s="1"/>
  <c r="W80" i="2" s="1"/>
  <c r="P634" i="2"/>
  <c r="V634" i="2" s="1"/>
  <c r="J633" i="2"/>
  <c r="P633" i="2" s="1"/>
  <c r="V633" i="2" s="1"/>
  <c r="Q165" i="2"/>
  <c r="W165" i="2" s="1"/>
  <c r="K159" i="2"/>
  <c r="Q159" i="2" s="1"/>
  <c r="W159" i="2" s="1"/>
  <c r="P165" i="2"/>
  <c r="V165" i="2" s="1"/>
  <c r="J159" i="2"/>
  <c r="P159" i="2" s="1"/>
  <c r="V159" i="2" s="1"/>
  <c r="O81" i="2"/>
  <c r="U81" i="2" s="1"/>
  <c r="I80" i="2"/>
  <c r="P81" i="2"/>
  <c r="V81" i="2" s="1"/>
  <c r="J80" i="2"/>
  <c r="K474" i="2"/>
  <c r="Q474" i="2" s="1"/>
  <c r="W474" i="2" s="1"/>
  <c r="K675" i="2" l="1"/>
  <c r="Q675" i="2" s="1"/>
  <c r="W675" i="2" s="1"/>
  <c r="J675" i="2"/>
  <c r="P675" i="2" s="1"/>
  <c r="V675" i="2" s="1"/>
  <c r="O80" i="2"/>
  <c r="U80" i="2" s="1"/>
  <c r="I13" i="2"/>
  <c r="K13" i="2"/>
  <c r="Q13" i="2" s="1"/>
  <c r="W13" i="2" s="1"/>
  <c r="P80" i="2"/>
  <c r="V80" i="2" s="1"/>
  <c r="J13" i="2"/>
  <c r="K473" i="2"/>
  <c r="K334" i="2" l="1"/>
  <c r="Q334" i="2" s="1"/>
  <c r="W334" i="2" s="1"/>
  <c r="Q473" i="2"/>
  <c r="W473" i="2" s="1"/>
  <c r="O13" i="2"/>
  <c r="U13" i="2" s="1"/>
  <c r="I909" i="2"/>
  <c r="P13" i="2"/>
  <c r="V13" i="2" s="1"/>
  <c r="J909" i="2"/>
  <c r="P909" i="2" s="1"/>
  <c r="V909" i="2" l="1"/>
  <c r="K909" i="2"/>
  <c r="Q909" i="2" s="1"/>
  <c r="W909" i="2" l="1"/>
  <c r="O528" i="2"/>
  <c r="U528" i="2" s="1"/>
  <c r="L529" i="2"/>
  <c r="O529" i="2" s="1"/>
  <c r="U529" i="2" s="1"/>
  <c r="L527" i="2"/>
  <c r="O527" i="2" s="1"/>
  <c r="U527" i="2" s="1"/>
  <c r="L521" i="2" l="1"/>
  <c r="L508" i="2" s="1"/>
  <c r="O521" i="2" l="1"/>
  <c r="U521" i="2" s="1"/>
  <c r="L507" i="2"/>
  <c r="O508" i="2" l="1"/>
  <c r="U508" i="2" s="1"/>
  <c r="L909" i="2" l="1"/>
  <c r="J640" i="4" s="1"/>
  <c r="O507" i="2"/>
  <c r="U507" i="2" s="1"/>
  <c r="O909" i="2" l="1"/>
  <c r="U909" i="2" l="1"/>
</calcChain>
</file>

<file path=xl/sharedStrings.xml><?xml version="1.0" encoding="utf-8"?>
<sst xmlns="http://schemas.openxmlformats.org/spreadsheetml/2006/main" count="5841" uniqueCount="426">
  <si>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</si>
  <si>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</si>
  <si>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</si>
  <si>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</si>
  <si>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</si>
  <si>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</si>
  <si>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</si>
  <si>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</si>
  <si>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</si>
  <si>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</si>
  <si>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</si>
  <si>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</si>
  <si>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</si>
  <si>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</si>
  <si>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</si>
  <si>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</si>
  <si>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</si>
  <si>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</si>
  <si>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</si>
  <si>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</si>
  <si>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</si>
  <si>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</si>
  <si>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</si>
  <si>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</si>
  <si>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</si>
  <si>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</si>
  <si>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</si>
  <si>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</si>
  <si>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</si>
  <si>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</si>
  <si>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</si>
  <si>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</si>
  <si>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</si>
  <si>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</si>
  <si>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</si>
  <si>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</si>
  <si>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</si>
  <si>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</si>
  <si>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</si>
  <si>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</si>
  <si>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</si>
  <si>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</si>
  <si>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</si>
  <si>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</si>
  <si>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</si>
  <si>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</si>
  <si>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</si>
  <si>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</si>
  <si>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</si>
  <si>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</si>
  <si>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</si>
  <si>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</si>
  <si>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</si>
  <si>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</si>
  <si>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</si>
  <si>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</si>
  <si>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</si>
  <si>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</si>
  <si>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</si>
  <si>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</si>
  <si>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</si>
  <si>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</si>
  <si>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</si>
  <si>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</si>
  <si>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</si>
  <si>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</si>
  <si>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</si>
  <si>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</si>
  <si>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</si>
  <si>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</si>
  <si>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</si>
  <si>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</si>
  <si>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</si>
  <si>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</si>
  <si>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</si>
  <si>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</si>
  <si>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</si>
  <si>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</si>
  <si>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</si>
  <si>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</si>
  <si>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</si>
  <si>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</si>
  <si>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</si>
  <si>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</si>
  <si>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</si>
  <si>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</si>
  <si>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</si>
  <si>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</si>
  <si>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</si>
  <si>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</si>
  <si>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</si>
  <si>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</si>
  <si>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</si>
  <si>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</si>
  <si>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</si>
  <si>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</si>
  <si>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</si>
  <si>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</si>
  <si>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</si>
  <si>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</si>
  <si>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</si>
  <si>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</si>
  <si>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</si>
  <si>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</si>
  <si>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</si>
  <si>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</si>
  <si>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</si>
  <si>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</si>
  <si>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</si>
  <si>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</si>
  <si>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</si>
  <si>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</si>
  <si>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</si>
  <si>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</si>
  <si>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</si>
  <si>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</si>
  <si>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</si>
  <si>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</si>
  <si>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</si>
  <si>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</si>
  <si>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</si>
  <si>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</si>
  <si>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</si>
  <si>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</si>
  <si>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</si>
  <si>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</si>
  <si>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</si>
  <si>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</si>
  <si>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</si>
  <si>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</si>
  <si>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</si>
  <si>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</si>
  <si>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</si>
  <si>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</si>
  <si>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</si>
  <si>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</si>
  <si>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</si>
  <si>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</si>
  <si>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</si>
  <si>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</si>
  <si>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</si>
  <si>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</si>
  <si>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</si>
  <si>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</si>
  <si>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</si>
  <si>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</si>
  <si>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</si>
  <si>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</si>
  <si>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</si>
  <si>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</si>
  <si>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</si>
  <si>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</si>
  <si>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</si>
  <si>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</si>
  <si>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</si>
  <si>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</si>
  <si>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</si>
  <si>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</si>
  <si>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</si>
  <si>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</si>
  <si>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</si>
  <si>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</si>
  <si>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</si>
  <si>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</si>
  <si>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</si>
  <si>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</si>
  <si>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</si>
  <si>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</si>
  <si>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</si>
  <si>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</si>
  <si>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</si>
  <si>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</si>
  <si>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</si>
  <si>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</si>
  <si>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</si>
  <si>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</si>
  <si>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</si>
  <si>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</si>
  <si>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</si>
  <si>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</si>
  <si>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</si>
  <si>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</si>
  <si>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</si>
  <si>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</si>
  <si>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</si>
  <si>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</si>
  <si>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</si>
  <si>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</si>
  <si>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</si>
  <si>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</si>
  <si>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</si>
  <si>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</si>
  <si>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</si>
  <si>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</si>
  <si>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</si>
  <si>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</si>
  <si>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</si>
  <si>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</si>
  <si>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</si>
  <si>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</si>
  <si>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</si>
  <si>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</si>
  <si>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</si>
  <si>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</si>
  <si>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</si>
  <si>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</si>
  <si>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</si>
  <si>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</si>
  <si>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</si>
  <si>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</si>
  <si>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</si>
  <si>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</si>
  <si>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</si>
  <si>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</si>
  <si>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</si>
  <si>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</si>
  <si>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</si>
  <si>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</si>
  <si>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</si>
  <si>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</si>
  <si>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83200</t>
  </si>
  <si>
    <t>Резервные средства на дорожную деятельность</t>
  </si>
  <si>
    <t>Дорожное хозяйство (дорожные фонды)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</si>
  <si>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</si>
  <si>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</si>
  <si>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</si>
  <si>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</si>
  <si>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</si>
  <si>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</si>
  <si>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</si>
  <si>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</si>
  <si>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</si>
  <si>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</si>
  <si>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</si>
  <si>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</si>
  <si>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</si>
  <si>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</si>
  <si>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</si>
  <si>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I. МУНИЦИПАЛЬНЫЕ ПРОГРАММЫ МУНИЦИПАЛЬНОГО ОБРАЗОВАНИЯ "ПРИМОРСКИЙ МУНИЦИПАЛЬНЫЙ РАЙОН"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</si>
  <si>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</si>
  <si>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</si>
  <si>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</si>
  <si>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</si>
  <si>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</si>
  <si>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</si>
  <si>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</si>
  <si>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</si>
  <si>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</si>
  <si>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</si>
  <si>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</si>
  <si>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</si>
  <si>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</si>
  <si>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</si>
  <si>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</si>
  <si>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</si>
  <si>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</si>
  <si>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</si>
  <si>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</si>
  <si>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</si>
  <si>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Создание условий для обеспечения поселений и жителей городских округов услугами торговли</t>
  </si>
  <si>
    <t>5393Д</t>
  </si>
  <si>
    <t>Федеральный проект "Дорожная сеть"</t>
  </si>
  <si>
    <t>R1</t>
  </si>
  <si>
    <t>S8240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</si>
  <si>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</si>
  <si>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Федеральный проект "Современная школа"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</si>
  <si>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</si>
  <si>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</si>
  <si>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</si>
  <si>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</si>
  <si>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</si>
  <si>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</si>
  <si>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</si>
  <si>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</si>
  <si>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</si>
  <si>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</si>
  <si>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</si>
  <si>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</si>
  <si>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</si>
  <si>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</si>
  <si>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</si>
  <si>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</si>
  <si>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</si>
  <si>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</si>
  <si>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</si>
  <si>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</si>
  <si>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</si>
  <si>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</si>
  <si>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</si>
  <si>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</si>
  <si>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</si>
  <si>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</si>
  <si>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</si>
  <si>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</si>
  <si>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</si>
  <si>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</si>
  <si>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Федеральный проект "Обеспечение устойчивого сокращения непригодного для проживания жилищного фонда"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</si>
  <si>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</si>
  <si>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</si>
  <si>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</si>
  <si>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</si>
  <si>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</si>
  <si>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</si>
  <si>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</si>
  <si>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</si>
  <si>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</si>
  <si>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</si>
  <si>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</si>
  <si>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</si>
  <si>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</si>
  <si>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>Подпрограмма "Повышние энергетической эффективности бюджетной сферы"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</si>
  <si>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</si>
  <si>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</si>
  <si>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</si>
  <si>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</si>
  <si>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</si>
  <si>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</si>
  <si>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</si>
  <si>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</si>
  <si>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Обеспечение комплексного развития сельских территорий (капитальный ремонт стадиона МБОУ «Приморская средняя школа» в дер. Рикасиха Приморского района Архангельской области)</t>
  </si>
  <si>
    <t>Обеспечение комплексного развития сельских территорий (капитальный ремонт здания МБОУ «Приморская средняя школа» в дер. Рикасиха, д. 66, Приморского района Архангельской области)</t>
  </si>
  <si>
    <t>Софинансирование приобретения объектов недвижимого имущества в муниципальную собственность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</si>
  <si>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</si>
  <si>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</si>
  <si>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</si>
  <si>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</si>
  <si>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Мероприятия по финансовой грамотности</t>
  </si>
  <si>
    <t>Реализация мероприятий по разработке проектной документации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</si>
  <si>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</si>
  <si>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А1</t>
  </si>
  <si>
    <t>Федеральный проект "Культурная среда"</t>
  </si>
  <si>
    <t>Прочие мероприятия в области национальной экономики</t>
  </si>
  <si>
    <t>L576К</t>
  </si>
  <si>
    <t>L576Л</t>
  </si>
  <si>
    <t>S812Д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</si>
  <si>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</si>
  <si>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 xml:space="preserve">Содержание мест (площадок) накопления твердых коммунальных отходов
</t>
  </si>
  <si>
    <t>ОХРАНА ОКРУЖАЮЩЕЙ СРЕДЫ</t>
  </si>
  <si>
    <t>Другие вопросы в области охраны окружающей среды</t>
  </si>
  <si>
    <t>Обеспечение комплексного развития сельских территорий</t>
  </si>
  <si>
    <t xml:space="preserve">  L5760</t>
  </si>
  <si>
    <t>Создание новых мест в общеобразовательных организациях, расположенных в сельской местности и поселках городского типа</t>
  </si>
  <si>
    <t>E1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</si>
  <si>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</si>
  <si>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S0310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</si>
  <si>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</si>
  <si>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L5769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</si>
  <si>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</si>
  <si>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Исполнение требований судебных актов</t>
  </si>
  <si>
    <t>Исполнение судебных актов</t>
  </si>
  <si>
    <t>Непрограммные расходы в сфере национальной экономики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</si>
  <si>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</si>
  <si>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представительный орган муниципального образования</t>
  </si>
  <si>
    <t>Специальные расходы</t>
  </si>
  <si>
    <t xml:space="preserve">Обеспечение проведения выборов и референдумов </t>
  </si>
  <si>
    <t>Профессиональная подготовка, переподготовка и повышение квалификации</t>
  </si>
  <si>
    <t>Непрограммные расходы в сфере жилищно-коммунального хозяйства</t>
  </si>
  <si>
    <t xml:space="preserve">L3040 </t>
  </si>
  <si>
    <t>Федеральный проект "Успех каждого ребенка"</t>
  </si>
  <si>
    <t>Е2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</si>
  <si>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</si>
  <si>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Ведомственная структура расходов районного бюджета на 2021 год и на плановый период 2022 и 2023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</si>
  <si>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2021 год и на плановый период 2022 и 2023 годов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</si>
  <si>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</si>
  <si>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Расходы местного бюджета на создание условий для обеспечения поселений и жителей Приморского муниципального района услугами торговли </t>
  </si>
  <si>
    <t>Реализация мероприятий по ликцидации несанкционированных свалок на территории Приморского муниципального района</t>
  </si>
  <si>
    <t>L5760</t>
  </si>
  <si>
    <t>Содержание и ремонт автомобильных дорог на территории Приморского муниципального района, в том числе устройство и содержание ледовых переправ</t>
  </si>
  <si>
    <t>Содержание и ремонт автомобильных дорог в границах Приморского муниципального района, в том числе устройство и содержание ледовых переправ</t>
  </si>
  <si>
    <t xml:space="preserve">Расходы на обеспечение деятельности  организаций дополнительного образования по спортивной подготовке  за счет субсидии на финансовое обеспечение выполнения муниципального задания на оказание муниципальных услуг (выполнение работ)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</si>
  <si>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</si>
  <si>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</si>
  <si>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Реализация мероприятий по выполнению инженерных изысканий и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</si>
  <si>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>Реализация мероприятий по выполнению инженерных изысканий и привязки типовых проектов для строительства объектов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</si>
  <si>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</si>
  <si>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</si>
  <si>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F5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</si>
  <si>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</si>
  <si>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</si>
  <si>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Субвенции на проведение Всероссийской переписи населения 2020 года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</si>
  <si>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</si>
  <si>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L3042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</si>
  <si>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образовательных организаций)</t>
  </si>
  <si>
    <t>L5110</t>
  </si>
  <si>
    <t>Субсидии на проведение комплексных кадастровых работ</t>
  </si>
  <si>
    <t>Реализация мероприятий по модернизации региональных и муниципальных детских школ искусств по видам искусств</t>
  </si>
  <si>
    <t>﻿Обеспечение комплексного развития сельских территорий</t>
  </si>
  <si>
    <t xml:space="preserve">Софинансирование мероприятий по предотвращению распространения сорного растения борщевика Сосновского на землях сельскохозяйственного назначения
</t>
  </si>
  <si>
    <t>S2640</t>
  </si>
  <si>
    <t>А2</t>
  </si>
  <si>
    <t>Государственная поддержка лучших сельских учреждений культуры</t>
  </si>
  <si>
    <t>Федеральный проект "Творческие люди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</si>
  <si>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</si>
  <si>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</si>
  <si>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</si>
  <si>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</si>
  <si>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6748S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</si>
  <si>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</si>
  <si>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Утверждено</t>
  </si>
  <si>
    <t>Предлагаемые изменения</t>
  </si>
  <si>
    <t>Сумма</t>
  </si>
  <si>
    <t>тыс.рублей</t>
  </si>
  <si>
    <t xml:space="preserve">к решению Собрания депутатов  МО "Приморский муниципальный район"                                                         от  11 февраля 2021 г. №   </t>
  </si>
  <si>
    <t>ПРИЛОЖЕНИЕ № 2</t>
  </si>
  <si>
    <t>ПРИЛОЖЕНИЕ № 3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</si>
  <si>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</si>
  <si>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 за счет средств районного бюджета</t>
  </si>
  <si>
    <t>S6600</t>
  </si>
  <si>
    <t>S6820</t>
  </si>
  <si>
    <t>Прочие непрограммные расходы</t>
  </si>
  <si>
    <t>Средства на реализацию инициативных проектов</t>
  </si>
  <si>
    <t>S8510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</si>
  <si>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</si>
  <si>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</si>
  <si>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Резервный фонд Правительства  Архангельской области</t>
  </si>
  <si>
    <t xml:space="preserve">Приобретение объектов недвижимого имущества в муниципальную собственность 
</t>
  </si>
  <si>
    <t xml:space="preserve">Разработка проектно-сметной документации для строительства и реконструкции (модернизации) объектов питьевого водоснабжения за счет средств районного бюджета (Реконструкция водонасосной станции 1-го подъема, строительство и реконструкция магистрального водопровода и разводящих сетей водоснабжения, расположенных в п.Катунино и дер.Лахта Архангельской области)
</t>
  </si>
  <si>
    <t>Разработка проектно-сметной документации для строительства и реконструкции (модернизации) объектов питьевого водоснабжения за счет средств районного бюджета (Реконструкция системы водоснабжения дер.Трепузово, дер. Хорьково, дер.Новинки, дер.Бабонегово, дер.Черный Яр Приморского района Архангельской области)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</si>
  <si>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</si>
  <si>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84070</t>
  </si>
  <si>
    <t>Субсидии некоммерческим организациям (за исключением государственных (муниципальных) учреждений)</t>
  </si>
  <si>
    <t>Мероприятия в сфере жилищно-коммунального хозяйства</t>
  </si>
  <si>
    <t>ПРИЛОЖЕНИЕ № 5</t>
  </si>
  <si>
    <t>к решению Собрания депутатов                                                  МО "Приморский муниципальный район" Архангельской области                                                   от  10 декабря  2020 г. № 222</t>
  </si>
  <si>
    <t>ПРИЛОЖЕНИЕ № 6</t>
  </si>
  <si>
    <t>к решению Собрания депутатов                                                  МО "Приморский муниципальный район"  Архангельской области                                        от  18 марта  2021 г. № 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</si>
</sst>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000_ ;[Red]\-#,##0.00000\ "/>
    <numFmt numFmtId="171" formatCode="#,##0.00_ ;[Red]\-#,##0.00\ "/>
    <numFmt numFmtId="172" formatCode="#,##0.0"/>
    <numFmt numFmtId="173" formatCode="#,##0.00000000000_ ;[Red]\-#,##0.00000000000\ "/>
    <numFmt numFmtId="174" formatCode="0.00000"/>
    <numFmt numFmtId="175" formatCode="#,##0_ ;[Red]\-#,##0\ "/>
    <numFmt numFmtId="176" formatCode="#,##0.00000"/>
    <numFmt numFmtId="177" formatCode="#,##0.000"/>
    <numFmt numFmtId="178" formatCode="#,##0.0000_ ;[Red]\-#,##0.0000\ "/>
    <numFmt numFmtId="179" formatCode="#,##0.000000_ ;[Red]\-#,##0.000000\ "/>
    <numFmt numFmtId="180" formatCode="#,##0.000000"/>
    <numFmt numFmtId="181" formatCode="#,##0.0000000000_ ;[Red]\-#,##0.0000000000\ "/>
    <numFmt numFmtId="182" formatCode="0.00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rgb="FFFF0000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sz val="8"/>
      <color rgb="FFC9EDF3"/>
      <name val="Arial"/>
      <family val="2"/>
      <charset val="204"/>
    </font>
    <font>
      <sz val="8"/>
      <color theme="8"/>
      <name val="Arial"/>
      <family val="2"/>
      <charset val="204"/>
    </font>
    <font>
      <b/>
      <sz val="8"/>
      <color theme="8"/>
      <name val="Arial"/>
      <family val="2"/>
      <charset val="204"/>
    </font>
    <font>
      <b/>
      <sz val="8"/>
      <color theme="5" tint="-0.249977111117893"/>
      <name val="Arial"/>
      <family val="2"/>
      <charset val="204"/>
    </font>
    <font>
      <sz val="8"/>
      <color theme="5" tint="-0.249977111117893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46">
    <xf numFmtId="0" fontId="0" fillId="0" borderId="0" xfId="0"/>
    <xf numFmtId="0" fontId="2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7" xfId="1" applyNumberFormat="1" applyFont="1" applyFill="1" applyBorder="1" applyAlignment="1" applyProtection="1">
      <alignment horizontal="center" wrapText="1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4" xfId="1" applyNumberFormat="1" applyFont="1" applyFill="1" applyBorder="1"/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3" fillId="0" borderId="7" xfId="1" applyNumberFormat="1" applyFont="1" applyFill="1" applyBorder="1" applyAlignment="1" applyProtection="1">
      <alignment horizontal="center"/>
      <protection hidden="1"/>
    </xf>
    <xf numFmtId="166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ill="1" applyAlignment="1">
      <alignment horizontal="center" vertical="center" wrapText="1"/>
    </xf>
    <xf numFmtId="168" fontId="3" fillId="0" borderId="3" xfId="1" applyNumberFormat="1" applyFont="1" applyFill="1" applyBorder="1"/>
    <xf numFmtId="165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/>
    <xf numFmtId="166" fontId="2" fillId="0" borderId="11" xfId="1" applyNumberFormat="1" applyFont="1" applyFill="1" applyBorder="1" applyAlignment="1" applyProtection="1">
      <alignment horizontal="center"/>
      <protection hidden="1"/>
    </xf>
    <xf numFmtId="1" fontId="2" fillId="0" borderId="11" xfId="1" applyNumberFormat="1" applyFont="1" applyFill="1" applyBorder="1" applyAlignment="1" applyProtection="1">
      <alignment horizontal="center"/>
      <protection hidden="1"/>
    </xf>
    <xf numFmtId="165" fontId="2" fillId="0" borderId="11" xfId="1" applyNumberFormat="1" applyFont="1" applyFill="1" applyBorder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7" xfId="1" applyNumberFormat="1" applyFont="1" applyFill="1" applyBorder="1" applyAlignment="1" applyProtection="1">
      <alignment horizontal="center"/>
      <protection hidden="1"/>
    </xf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4" xfId="1" applyFont="1" applyFill="1" applyBorder="1"/>
    <xf numFmtId="0" fontId="1" fillId="0" borderId="0" xfId="1" applyNumberFormat="1" applyFont="1" applyFill="1" applyAlignment="1" applyProtection="1">
      <alignment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19" xfId="1" applyNumberFormat="1" applyFont="1" applyFill="1" applyBorder="1" applyAlignment="1" applyProtection="1">
      <alignment wrapText="1"/>
      <protection hidden="1"/>
    </xf>
    <xf numFmtId="166" fontId="3" fillId="0" borderId="13" xfId="1" applyNumberFormat="1" applyFont="1" applyFill="1" applyBorder="1" applyAlignment="1" applyProtection="1">
      <alignment horizontal="center"/>
      <protection hidden="1"/>
    </xf>
    <xf numFmtId="1" fontId="3" fillId="0" borderId="13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168" fontId="3" fillId="0" borderId="13" xfId="1" applyNumberFormat="1" applyFont="1" applyFill="1" applyBorder="1"/>
    <xf numFmtId="168" fontId="3" fillId="0" borderId="14" xfId="1" applyNumberFormat="1" applyFont="1" applyFill="1" applyBorder="1"/>
    <xf numFmtId="0" fontId="3" fillId="0" borderId="9" xfId="1" applyNumberFormat="1" applyFont="1" applyFill="1" applyBorder="1" applyAlignment="1" applyProtection="1">
      <alignment wrapText="1"/>
      <protection hidden="1"/>
    </xf>
    <xf numFmtId="168" fontId="3" fillId="0" borderId="15" xfId="1" applyNumberFormat="1" applyFont="1" applyFill="1" applyBorder="1"/>
    <xf numFmtId="168" fontId="2" fillId="0" borderId="15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8" fontId="2" fillId="0" borderId="18" xfId="1" applyNumberFormat="1" applyFont="1" applyFill="1" applyBorder="1"/>
    <xf numFmtId="167" fontId="3" fillId="0" borderId="4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Font="1" applyFill="1"/>
    <xf numFmtId="168" fontId="3" fillId="0" borderId="7" xfId="1" applyNumberFormat="1" applyFont="1" applyFill="1" applyBorder="1"/>
    <xf numFmtId="168" fontId="3" fillId="0" borderId="2" xfId="1" applyNumberFormat="1" applyFont="1" applyFill="1" applyBorder="1"/>
    <xf numFmtId="168" fontId="1" fillId="0" borderId="0" xfId="1" applyNumberFormat="1" applyFill="1"/>
    <xf numFmtId="0" fontId="1" fillId="0" borderId="0" xfId="1" applyFill="1" applyProtection="1">
      <protection hidden="1"/>
    </xf>
    <xf numFmtId="169" fontId="1" fillId="0" borderId="0" xfId="1" applyNumberFormat="1" applyFill="1"/>
    <xf numFmtId="164" fontId="2" fillId="0" borderId="7" xfId="1" applyNumberFormat="1" applyFont="1" applyFill="1" applyBorder="1" applyAlignment="1" applyProtection="1">
      <alignment horizontal="center" wrapText="1"/>
      <protection hidden="1"/>
    </xf>
    <xf numFmtId="167" fontId="2" fillId="0" borderId="11" xfId="1" applyNumberFormat="1" applyFont="1" applyFill="1" applyBorder="1" applyAlignment="1" applyProtection="1">
      <alignment horizontal="center" wrapText="1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 applyFill="1"/>
    <xf numFmtId="4" fontId="7" fillId="0" borderId="0" xfId="1" applyNumberFormat="1" applyFont="1" applyFill="1"/>
    <xf numFmtId="0" fontId="7" fillId="0" borderId="0" xfId="1" applyFont="1" applyFill="1"/>
    <xf numFmtId="171" fontId="1" fillId="0" borderId="0" xfId="1" applyNumberFormat="1" applyFill="1"/>
    <xf numFmtId="0" fontId="2" fillId="0" borderId="4" xfId="1" applyNumberFormat="1" applyFont="1" applyFill="1" applyBorder="1" applyAlignment="1" applyProtection="1">
      <alignment wrapText="1"/>
      <protection hidden="1"/>
    </xf>
    <xf numFmtId="164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20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164" fontId="9" fillId="0" borderId="4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2" fillId="0" borderId="16" xfId="1" applyNumberFormat="1" applyFont="1" applyFill="1" applyBorder="1" applyAlignment="1" applyProtection="1">
      <alignment horizontal="center" wrapText="1"/>
      <protection hidden="1"/>
    </xf>
    <xf numFmtId="167" fontId="2" fillId="0" borderId="17" xfId="1" applyNumberFormat="1" applyFont="1" applyFill="1" applyBorder="1" applyAlignment="1" applyProtection="1">
      <alignment horizontal="center" wrapText="1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4" fontId="2" fillId="0" borderId="17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vertical="top" wrapText="1"/>
      <protection hidden="1"/>
    </xf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horizontal="right"/>
    </xf>
    <xf numFmtId="172" fontId="2" fillId="0" borderId="21" xfId="1" applyNumberFormat="1" applyFont="1" applyFill="1" applyBorder="1"/>
    <xf numFmtId="0" fontId="3" fillId="0" borderId="4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173" fontId="2" fillId="0" borderId="0" xfId="1" applyNumberFormat="1" applyFont="1" applyFill="1"/>
    <xf numFmtId="170" fontId="2" fillId="0" borderId="0" xfId="1" applyNumberFormat="1" applyFont="1" applyFill="1"/>
    <xf numFmtId="0" fontId="2" fillId="0" borderId="0" xfId="1" applyNumberFormat="1" applyFont="1" applyFill="1" applyBorder="1" applyAlignment="1" applyProtection="1">
      <alignment wrapText="1"/>
      <protection hidden="1"/>
    </xf>
    <xf numFmtId="166" fontId="2" fillId="0" borderId="0" xfId="1" applyNumberFormat="1" applyFont="1" applyFill="1" applyBorder="1" applyAlignment="1" applyProtection="1">
      <alignment horizontal="center"/>
      <protection hidden="1"/>
    </xf>
    <xf numFmtId="1" fontId="2" fillId="0" borderId="0" xfId="1" applyNumberFormat="1" applyFont="1" applyFill="1" applyBorder="1" applyAlignment="1" applyProtection="1">
      <alignment horizontal="center"/>
      <protection hidden="1"/>
    </xf>
    <xf numFmtId="165" fontId="2" fillId="0" borderId="0" xfId="1" applyNumberFormat="1" applyFont="1" applyFill="1" applyBorder="1" applyAlignment="1" applyProtection="1">
      <alignment horizontal="center"/>
      <protection hidden="1"/>
    </xf>
    <xf numFmtId="164" fontId="2" fillId="0" borderId="0" xfId="1" applyNumberFormat="1" applyFont="1" applyFill="1" applyBorder="1" applyAlignment="1" applyProtection="1">
      <alignment horizontal="center"/>
      <protection hidden="1"/>
    </xf>
    <xf numFmtId="168" fontId="2" fillId="0" borderId="0" xfId="1" applyNumberFormat="1" applyFont="1" applyFill="1" applyBorder="1"/>
    <xf numFmtId="168" fontId="2" fillId="0" borderId="22" xfId="1" applyNumberFormat="1" applyFont="1" applyFill="1" applyBorder="1"/>
    <xf numFmtId="164" fontId="3" fillId="0" borderId="4" xfId="1" applyNumberFormat="1" applyFont="1" applyFill="1" applyBorder="1" applyAlignment="1" applyProtection="1">
      <alignment horizont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/>
      <protection hidden="1"/>
    </xf>
    <xf numFmtId="1" fontId="2" fillId="0" borderId="4" xfId="1" applyNumberFormat="1" applyFont="1" applyFill="1" applyBorder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vertical="center"/>
    </xf>
    <xf numFmtId="172" fontId="2" fillId="0" borderId="4" xfId="1" applyNumberFormat="1" applyFont="1" applyFill="1" applyBorder="1"/>
    <xf numFmtId="0" fontId="3" fillId="0" borderId="21" xfId="1" applyNumberFormat="1" applyFont="1" applyFill="1" applyBorder="1" applyAlignment="1" applyProtection="1">
      <alignment wrapText="1"/>
      <protection hidden="1"/>
    </xf>
    <xf numFmtId="164" fontId="3" fillId="0" borderId="21" xfId="1" applyNumberFormat="1" applyFont="1" applyFill="1" applyBorder="1" applyAlignment="1" applyProtection="1">
      <alignment horizontal="center" wrapText="1"/>
      <protection hidden="1"/>
    </xf>
    <xf numFmtId="167" fontId="3" fillId="0" borderId="21" xfId="1" applyNumberFormat="1" applyFont="1" applyFill="1" applyBorder="1" applyAlignment="1" applyProtection="1">
      <alignment horizontal="center" wrapText="1"/>
      <protection hidden="1"/>
    </xf>
    <xf numFmtId="166" fontId="3" fillId="0" borderId="21" xfId="1" applyNumberFormat="1" applyFont="1" applyFill="1" applyBorder="1" applyAlignment="1" applyProtection="1">
      <alignment horizontal="center"/>
      <protection hidden="1"/>
    </xf>
    <xf numFmtId="1" fontId="3" fillId="0" borderId="21" xfId="1" applyNumberFormat="1" applyFont="1" applyFill="1" applyBorder="1" applyAlignment="1" applyProtection="1">
      <alignment horizontal="center"/>
      <protection hidden="1"/>
    </xf>
    <xf numFmtId="165" fontId="3" fillId="0" borderId="21" xfId="1" applyNumberFormat="1" applyFont="1" applyFill="1" applyBorder="1" applyAlignment="1" applyProtection="1">
      <alignment horizontal="center"/>
      <protection hidden="1"/>
    </xf>
    <xf numFmtId="164" fontId="3" fillId="0" borderId="21" xfId="1" applyNumberFormat="1" applyFont="1" applyFill="1" applyBorder="1" applyAlignment="1" applyProtection="1">
      <alignment horizontal="center"/>
      <protection hidden="1"/>
    </xf>
    <xf numFmtId="168" fontId="3" fillId="0" borderId="21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168" fontId="2" fillId="0" borderId="23" xfId="1" applyNumberFormat="1" applyFont="1" applyFill="1" applyBorder="1"/>
    <xf numFmtId="168" fontId="3" fillId="0" borderId="10" xfId="1" applyNumberFormat="1" applyFont="1" applyFill="1" applyBorder="1"/>
    <xf numFmtId="0" fontId="11" fillId="0" borderId="0" xfId="1" applyFont="1" applyFill="1"/>
    <xf numFmtId="0" fontId="11" fillId="0" borderId="0" xfId="1" applyFont="1" applyFill="1" applyAlignment="1"/>
    <xf numFmtId="0" fontId="13" fillId="0" borderId="0" xfId="1" applyFont="1" applyFill="1" applyAlignment="1">
      <alignment horizontal="right" vertical="top" wrapText="1"/>
    </xf>
    <xf numFmtId="0" fontId="10" fillId="0" borderId="0" xfId="0" applyFont="1" applyFill="1"/>
    <xf numFmtId="169" fontId="1" fillId="0" borderId="0" xfId="1" applyNumberFormat="1" applyFill="1" applyProtection="1">
      <protection hidden="1"/>
    </xf>
    <xf numFmtId="0" fontId="1" fillId="0" borderId="0" xfId="1" applyFill="1" applyAlignment="1">
      <alignment vertical="top" wrapText="1"/>
    </xf>
    <xf numFmtId="0" fontId="0" fillId="0" borderId="0" xfId="0" applyFill="1" applyAlignment="1">
      <alignment vertical="top" wrapText="1"/>
    </xf>
    <xf numFmtId="172" fontId="2" fillId="0" borderId="25" xfId="1" applyNumberFormat="1" applyFont="1" applyFill="1" applyBorder="1"/>
    <xf numFmtId="168" fontId="2" fillId="0" borderId="3" xfId="1" applyNumberFormat="1" applyFont="1" applyFill="1" applyBorder="1" applyAlignment="1">
      <alignment horizontal="right"/>
    </xf>
    <xf numFmtId="168" fontId="3" fillId="0" borderId="11" xfId="1" applyNumberFormat="1" applyFont="1" applyFill="1" applyBorder="1"/>
    <xf numFmtId="168" fontId="2" fillId="0" borderId="27" xfId="1" applyNumberFormat="1" applyFont="1" applyFill="1" applyBorder="1"/>
    <xf numFmtId="168" fontId="3" fillId="0" borderId="26" xfId="1" applyNumberFormat="1" applyFont="1" applyFill="1" applyBorder="1"/>
    <xf numFmtId="168" fontId="2" fillId="0" borderId="16" xfId="1" applyNumberFormat="1" applyFont="1" applyFill="1" applyBorder="1"/>
    <xf numFmtId="0" fontId="1" fillId="0" borderId="0" xfId="1" applyFill="1" applyBorder="1"/>
    <xf numFmtId="176" fontId="3" fillId="0" borderId="0" xfId="1" applyNumberFormat="1" applyFont="1" applyFill="1" applyBorder="1"/>
    <xf numFmtId="179" fontId="3" fillId="0" borderId="7" xfId="1" applyNumberFormat="1" applyFont="1" applyFill="1" applyBorder="1"/>
    <xf numFmtId="179" fontId="3" fillId="0" borderId="2" xfId="1" applyNumberFormat="1" applyFont="1" applyFill="1" applyBorder="1"/>
    <xf numFmtId="179" fontId="3" fillId="0" borderId="11" xfId="1" applyNumberFormat="1" applyFont="1" applyFill="1" applyBorder="1"/>
    <xf numFmtId="0" fontId="7" fillId="0" borderId="0" xfId="1" applyFont="1" applyFill="1" applyBorder="1"/>
    <xf numFmtId="0" fontId="1" fillId="0" borderId="0" xfId="1" applyFill="1" applyAlignment="1">
      <alignment horizontal="right"/>
    </xf>
    <xf numFmtId="0" fontId="11" fillId="0" borderId="0" xfId="1" applyFont="1" applyFill="1" applyAlignment="1">
      <alignment horizontal="right"/>
    </xf>
    <xf numFmtId="168" fontId="3" fillId="0" borderId="25" xfId="1" applyNumberFormat="1" applyFont="1" applyFill="1" applyBorder="1"/>
    <xf numFmtId="0" fontId="1" fillId="0" borderId="0" xfId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9" fontId="2" fillId="0" borderId="4" xfId="2" applyFont="1" applyFill="1" applyBorder="1" applyAlignment="1" applyProtection="1">
      <alignment wrapText="1"/>
      <protection hidden="1"/>
    </xf>
    <xf numFmtId="178" fontId="2" fillId="0" borderId="4" xfId="1" applyNumberFormat="1" applyFont="1" applyFill="1" applyBorder="1"/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23" xfId="1" applyNumberFormat="1" applyFont="1" applyFill="1" applyBorder="1"/>
    <xf numFmtId="168" fontId="2" fillId="0" borderId="20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0" fontId="2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Border="1" applyAlignment="1">
      <alignment horizontal="center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1" fillId="0" borderId="0" xfId="1" applyFill="1" applyBorder="1" applyProtection="1">
      <protection hidden="1"/>
    </xf>
    <xf numFmtId="174" fontId="2" fillId="0" borderId="0" xfId="1" applyNumberFormat="1" applyFont="1" applyFill="1" applyBorder="1" applyProtection="1">
      <protection hidden="1"/>
    </xf>
    <xf numFmtId="169" fontId="1" fillId="0" borderId="0" xfId="1" applyNumberFormat="1" applyFill="1" applyBorder="1"/>
    <xf numFmtId="170" fontId="2" fillId="0" borderId="0" xfId="1" applyNumberFormat="1" applyFont="1" applyFill="1" applyBorder="1"/>
    <xf numFmtId="176" fontId="2" fillId="0" borderId="0" xfId="1" applyNumberFormat="1" applyFont="1" applyFill="1" applyBorder="1"/>
    <xf numFmtId="176" fontId="18" fillId="0" borderId="0" xfId="1" applyNumberFormat="1" applyFont="1" applyFill="1" applyBorder="1"/>
    <xf numFmtId="172" fontId="1" fillId="0" borderId="0" xfId="1" applyNumberFormat="1" applyFill="1" applyBorder="1"/>
    <xf numFmtId="176" fontId="14" fillId="0" borderId="0" xfId="1" applyNumberFormat="1" applyFont="1" applyFill="1" applyBorder="1"/>
    <xf numFmtId="176" fontId="20" fillId="0" borderId="0" xfId="1" applyNumberFormat="1" applyFont="1" applyFill="1" applyBorder="1"/>
    <xf numFmtId="176" fontId="15" fillId="0" borderId="0" xfId="1" applyNumberFormat="1" applyFont="1" applyFill="1" applyBorder="1"/>
    <xf numFmtId="176" fontId="19" fillId="0" borderId="0" xfId="1" applyNumberFormat="1" applyFont="1" applyFill="1" applyBorder="1"/>
    <xf numFmtId="0" fontId="2" fillId="0" borderId="0" xfId="1" applyFont="1" applyFill="1" applyBorder="1"/>
    <xf numFmtId="176" fontId="21" fillId="0" borderId="0" xfId="1" applyNumberFormat="1" applyFont="1" applyFill="1" applyBorder="1"/>
    <xf numFmtId="0" fontId="7" fillId="0" borderId="0" xfId="1" applyFont="1" applyFill="1" applyBorder="1" applyAlignment="1">
      <alignment horizontal="center"/>
    </xf>
    <xf numFmtId="0" fontId="16" fillId="0" borderId="0" xfId="1" applyFont="1" applyFill="1" applyBorder="1"/>
    <xf numFmtId="176" fontId="17" fillId="0" borderId="0" xfId="1" applyNumberFormat="1" applyFont="1" applyFill="1" applyBorder="1"/>
    <xf numFmtId="0" fontId="21" fillId="0" borderId="0" xfId="1" applyFont="1" applyFill="1" applyBorder="1"/>
    <xf numFmtId="168" fontId="2" fillId="0" borderId="24" xfId="1" applyNumberFormat="1" applyFont="1" applyFill="1" applyBorder="1"/>
    <xf numFmtId="180" fontId="3" fillId="0" borderId="0" xfId="1" applyNumberFormat="1" applyFont="1" applyFill="1" applyBorder="1"/>
    <xf numFmtId="180" fontId="2" fillId="0" borderId="0" xfId="1" applyNumberFormat="1" applyFont="1" applyFill="1" applyBorder="1"/>
    <xf numFmtId="180" fontId="14" fillId="0" borderId="0" xfId="1" applyNumberFormat="1" applyFont="1" applyFill="1" applyBorder="1"/>
    <xf numFmtId="0" fontId="1" fillId="2" borderId="0" xfId="1" applyFill="1"/>
    <xf numFmtId="181" fontId="2" fillId="0" borderId="0" xfId="1" applyNumberFormat="1" applyFont="1" applyFill="1"/>
    <xf numFmtId="0" fontId="7" fillId="2" borderId="0" xfId="1" applyFont="1" applyFill="1"/>
    <xf numFmtId="0" fontId="1" fillId="0" borderId="0" xfId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172" fontId="7" fillId="0" borderId="0" xfId="1" applyNumberFormat="1" applyFont="1" applyFill="1" applyBorder="1" applyAlignment="1">
      <alignment horizontal="center"/>
    </xf>
    <xf numFmtId="179" fontId="2" fillId="0" borderId="4" xfId="1" applyNumberFormat="1" applyFont="1" applyFill="1" applyBorder="1"/>
    <xf numFmtId="170" fontId="3" fillId="0" borderId="11" xfId="1" applyNumberFormat="1" applyFont="1" applyFill="1" applyBorder="1"/>
    <xf numFmtId="180" fontId="2" fillId="0" borderId="0" xfId="1" applyNumberFormat="1" applyFont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>
      <alignment horizontal="center"/>
    </xf>
    <xf numFmtId="0" fontId="2" fillId="0" borderId="24" xfId="1" applyNumberFormat="1" applyFont="1" applyFill="1" applyBorder="1" applyAlignment="1" applyProtection="1">
      <alignment vertical="center" wrapText="1"/>
      <protection hidden="1"/>
    </xf>
    <xf numFmtId="0" fontId="8" fillId="0" borderId="4" xfId="0" applyFont="1" applyFill="1" applyBorder="1" applyAlignment="1">
      <alignment vertical="center" wrapText="1"/>
    </xf>
    <xf numFmtId="168" fontId="3" fillId="0" borderId="6" xfId="1" applyNumberFormat="1" applyFont="1" applyFill="1" applyBorder="1"/>
    <xf numFmtId="168" fontId="3" fillId="0" borderId="8" xfId="1" applyNumberFormat="1" applyFont="1" applyFill="1" applyBorder="1"/>
    <xf numFmtId="179" fontId="2" fillId="0" borderId="0" xfId="1" applyNumberFormat="1" applyFont="1" applyFill="1" applyBorder="1"/>
    <xf numFmtId="169" fontId="1" fillId="0" borderId="0" xfId="1" applyNumberFormat="1" applyFill="1" applyBorder="1" applyAlignment="1">
      <alignment horizontal="center"/>
    </xf>
    <xf numFmtId="179" fontId="2" fillId="0" borderId="0" xfId="1" applyNumberFormat="1" applyFont="1" applyFill="1" applyBorder="1" applyAlignment="1"/>
    <xf numFmtId="182" fontId="2" fillId="0" borderId="0" xfId="1" applyNumberFormat="1" applyFont="1" applyFill="1" applyBorder="1" applyAlignment="1">
      <alignment horizontal="center"/>
    </xf>
    <xf numFmtId="179" fontId="2" fillId="0" borderId="0" xfId="1" applyNumberFormat="1" applyFont="1" applyFill="1" applyBorder="1" applyAlignment="1">
      <alignment horizontal="center"/>
    </xf>
    <xf numFmtId="179" fontId="1" fillId="0" borderId="0" xfId="1" applyNumberFormat="1" applyFill="1" applyBorder="1"/>
    <xf numFmtId="179" fontId="7" fillId="0" borderId="0" xfId="1" applyNumberFormat="1" applyFont="1" applyFill="1" applyBorder="1"/>
    <xf numFmtId="172" fontId="7" fillId="0" borderId="0" xfId="1" applyNumberFormat="1" applyFont="1" applyFill="1" applyBorder="1"/>
    <xf numFmtId="171" fontId="7" fillId="0" borderId="0" xfId="1" applyNumberFormat="1" applyFont="1" applyFill="1" applyBorder="1"/>
    <xf numFmtId="177" fontId="1" fillId="0" borderId="0" xfId="1" applyNumberFormat="1" applyFill="1" applyBorder="1"/>
    <xf numFmtId="172" fontId="1" fillId="0" borderId="0" xfId="1" applyNumberFormat="1" applyFont="1" applyFill="1" applyBorder="1" applyAlignment="1">
      <alignment horizontal="center"/>
    </xf>
    <xf numFmtId="180" fontId="23" fillId="0" borderId="0" xfId="1" applyNumberFormat="1" applyFont="1" applyFill="1" applyBorder="1"/>
    <xf numFmtId="0" fontId="1" fillId="0" borderId="0" xfId="1" applyFont="1" applyFill="1" applyBorder="1"/>
    <xf numFmtId="180" fontId="18" fillId="0" borderId="0" xfId="1" applyNumberFormat="1" applyFont="1" applyFill="1" applyBorder="1" applyAlignment="1">
      <alignment horizontal="center"/>
    </xf>
    <xf numFmtId="180" fontId="18" fillId="0" borderId="0" xfId="1" applyNumberFormat="1" applyFont="1" applyFill="1" applyBorder="1"/>
    <xf numFmtId="180" fontId="22" fillId="0" borderId="0" xfId="1" applyNumberFormat="1" applyFont="1" applyFill="1" applyBorder="1"/>
    <xf numFmtId="168" fontId="3" fillId="0" borderId="29" xfId="1" applyNumberFormat="1" applyFont="1" applyFill="1" applyBorder="1"/>
    <xf numFmtId="168" fontId="3" fillId="0" borderId="30" xfId="1" applyNumberFormat="1" applyFont="1" applyFill="1" applyBorder="1"/>
    <xf numFmtId="179" fontId="3" fillId="0" borderId="30" xfId="1" applyNumberFormat="1" applyFont="1" applyFill="1" applyBorder="1"/>
    <xf numFmtId="168" fontId="3" fillId="0" borderId="31" xfId="1" applyNumberFormat="1" applyFont="1" applyFill="1" applyBorder="1"/>
    <xf numFmtId="176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12" fillId="0" borderId="0" xfId="0" applyFont="1" applyFill="1" applyAlignment="1">
      <alignment horizontal="justify" vertical="top" wrapText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175" fontId="1" fillId="0" borderId="0" xfId="1" applyNumberFormat="1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Alignment="1" applyProtection="1">
      <alignment horizontal="center"/>
      <protection hidden="1"/>
    </xf>
    <xf numFmtId="172" fontId="7" fillId="0" borderId="0" xfId="1" applyNumberFormat="1" applyFont="1" applyFill="1" applyBorder="1" applyAlignment="1">
      <alignment horizontal="center"/>
    </xf>
    <xf numFmtId="179" fontId="1" fillId="0" borderId="0" xfId="1" applyNumberFormat="1" applyFill="1" applyBorder="1" applyAlignment="1">
      <alignment horizontal="center"/>
    </xf>
    <xf numFmtId="0" fontId="1" fillId="0" borderId="0" xfId="1" applyFill="1" applyBorder="1" applyAlignment="1">
      <alignment horizontal="right"/>
    </xf>
    <xf numFmtId="0" fontId="24" fillId="0" borderId="0" xfId="0" applyFont="1" applyAlignment="1">
      <alignment horizontal="right" vertical="top" wrapText="1"/>
    </xf>
    <xf numFmtId="175" fontId="2" fillId="0" borderId="0" xfId="1" applyNumberFormat="1" applyFont="1" applyFill="1" applyBorder="1" applyAlignment="1">
      <alignment horizontal="center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8" xfId="1" applyFont="1" applyFill="1" applyBorder="1" applyAlignment="1">
      <alignment horizontal="center"/>
    </xf>
    <xf numFmtId="169" fontId="7" fillId="0" borderId="0" xfId="1" applyNumberFormat="1" applyFont="1" applyFill="1" applyBorder="1" applyAlignment="1">
      <alignment horizontal="center"/>
    </xf>
    <xf numFmtId="172" fontId="1" fillId="0" borderId="0" xfId="1" applyNumberFormat="1" applyFont="1" applyFill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76" fontId="1" fillId="0" borderId="0" xfId="1" applyNumberFormat="1" applyFill="1" applyBorder="1" applyAlignment="1">
      <alignment horizontal="center"/>
    </xf>
    <xf numFmtId="180" fontId="3" fillId="0" borderId="0" xfId="1" applyNumberFormat="1" applyFont="1" applyFill="1" applyBorder="1" applyAlignment="1">
      <alignment horizontal="center"/>
    </xf>
    <xf numFmtId="172" fontId="1" fillId="0" borderId="0" xfId="1" applyNumberFormat="1" applyFill="1" applyBorder="1" applyAlignment="1">
      <alignment horizontal="center"/>
    </xf>
    <xf numFmtId="176" fontId="3" fillId="0" borderId="0" xfId="1" applyNumberFormat="1" applyFont="1" applyFill="1" applyBorder="1" applyAlignment="1">
      <alignment horizontal="center"/>
    </xf>
    <xf numFmtId="180" fontId="2" fillId="0" borderId="0" xfId="1" applyNumberFormat="1" applyFont="1" applyFill="1" applyBorder="1" applyAlignment="1">
      <alignment horizontal="center"/>
    </xf>
    <xf numFmtId="0" fontId="7" fillId="0" borderId="2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FF"/>
      <color rgb="FFCCFF99"/>
      <color rgb="FFFF99FF"/>
      <color rgb="FFCC99FF"/>
      <color rgb="FF00FFFF"/>
      <color rgb="FFFFCC99"/>
      <color rgb="FFFF9999"/>
      <color rgb="FFCCFF33"/>
      <color rgb="FFFF505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009"/>
  <sheetViews>
    <sheetView showGridLines="0" view="pageBreakPreview" zoomScale="91" zoomScaleNormal="90" zoomScaleSheetLayoutView="91" workbookViewId="0">
      <selection activeCell="U4" sqref="U4:W4"/>
    </sheetView>
  </sheetViews>
  <sheetFormatPr defaultColWidth="9.28515625" defaultRowHeight="12.75" x14ac:dyDescent="0.2"/>
  <cols>
    <col min="1" max="1" width="46.28515625" style="3" customWidth="1"/>
    <col min="2" max="2" width="7" style="3" customWidth="1"/>
    <col min="3" max="3" width="9.28515625" style="3" customWidth="1"/>
    <col min="4" max="6" width="3.42578125" style="3" customWidth="1"/>
    <col min="7" max="7" width="6.85546875" style="3" customWidth="1"/>
    <col min="8" max="8" width="8.5703125" style="3" customWidth="1"/>
    <col min="9" max="9" width="3.85546875" style="3" hidden="1" customWidth="1"/>
    <col min="10" max="10" width="4.140625" style="3" hidden="1" customWidth="1"/>
    <col min="11" max="11" width="7.5703125" style="3" hidden="1" customWidth="1"/>
    <col min="12" max="12" width="3.5703125" style="3" hidden="1" customWidth="1"/>
    <col min="13" max="13" width="4.7109375" style="3" hidden="1" customWidth="1"/>
    <col min="14" max="14" width="7.7109375" style="3" hidden="1" customWidth="1"/>
    <col min="15" max="15" width="10.7109375" style="3" hidden="1" customWidth="1"/>
    <col min="16" max="16" width="12.5703125" style="3" hidden="1" customWidth="1"/>
    <col min="17" max="17" width="12.28515625" style="3" hidden="1" customWidth="1"/>
    <col min="18" max="18" width="13.5703125" style="3" hidden="1" customWidth="1"/>
    <col min="19" max="19" width="11.85546875" style="3" hidden="1" customWidth="1"/>
    <col min="20" max="20" width="13.5703125" style="3" hidden="1" customWidth="1"/>
    <col min="21" max="21" width="10.7109375" style="3" customWidth="1"/>
    <col min="22" max="22" width="12.5703125" style="3" customWidth="1"/>
    <col min="23" max="23" width="11.28515625" style="3" customWidth="1"/>
    <col min="24" max="222" width="9.28515625" style="3" customWidth="1"/>
    <col min="223" max="16384" width="9.28515625" style="3"/>
  </cols>
  <sheetData>
    <row r="1" spans="1:72" s="118" customFormat="1" ht="24.6" customHeight="1" x14ac:dyDescent="0.2">
      <c r="I1" s="119"/>
      <c r="K1" s="138"/>
      <c r="L1" s="119"/>
      <c r="N1" s="138"/>
      <c r="O1" s="144"/>
      <c r="P1" s="220" t="s">
        <v>403</v>
      </c>
      <c r="Q1" s="220"/>
      <c r="R1" s="155"/>
      <c r="S1" s="220"/>
      <c r="T1" s="220"/>
      <c r="U1" s="230" t="s">
        <v>403</v>
      </c>
      <c r="V1" s="230"/>
      <c r="W1" s="230"/>
    </row>
    <row r="2" spans="1:72" s="118" customFormat="1" ht="66.75" customHeight="1" x14ac:dyDescent="0.2">
      <c r="I2" s="119"/>
      <c r="K2" s="138"/>
      <c r="L2" s="119"/>
      <c r="N2" s="138"/>
      <c r="O2" s="221" t="s">
        <v>402</v>
      </c>
      <c r="P2" s="221"/>
      <c r="Q2" s="221"/>
      <c r="R2" s="221"/>
      <c r="S2" s="221"/>
      <c r="T2" s="221"/>
      <c r="U2" s="230" t="s">
        <v>425</v>
      </c>
      <c r="V2" s="230"/>
      <c r="W2" s="230"/>
    </row>
    <row r="3" spans="1:72" s="118" customFormat="1" ht="27" customHeight="1" x14ac:dyDescent="0.2">
      <c r="I3" s="119"/>
      <c r="K3" s="138"/>
      <c r="L3" s="119"/>
      <c r="N3" s="138"/>
      <c r="O3" s="145"/>
      <c r="P3" s="220"/>
      <c r="Q3" s="220"/>
      <c r="R3" s="156"/>
      <c r="S3" s="220"/>
      <c r="T3" s="220"/>
      <c r="U3" s="230" t="s">
        <v>422</v>
      </c>
      <c r="V3" s="230"/>
      <c r="W3" s="230"/>
    </row>
    <row r="4" spans="1:72" s="118" customFormat="1" ht="66" customHeight="1" x14ac:dyDescent="0.2">
      <c r="I4" s="119"/>
      <c r="K4" s="138"/>
      <c r="L4" s="119"/>
      <c r="N4" s="138"/>
      <c r="O4" s="221"/>
      <c r="P4" s="221"/>
      <c r="Q4" s="221"/>
      <c r="R4" s="221"/>
      <c r="S4" s="221"/>
      <c r="T4" s="221"/>
      <c r="U4" s="230" t="s">
        <v>423</v>
      </c>
      <c r="V4" s="230"/>
      <c r="W4" s="230"/>
    </row>
    <row r="5" spans="1:72" s="118" customFormat="1" x14ac:dyDescent="0.2">
      <c r="I5" s="119"/>
      <c r="K5" s="138"/>
      <c r="L5" s="119"/>
      <c r="N5" s="138"/>
      <c r="O5" s="138"/>
      <c r="P5" s="138"/>
      <c r="Q5" s="138"/>
      <c r="R5" s="138"/>
      <c r="S5" s="138"/>
      <c r="T5" s="138"/>
      <c r="U5" s="138"/>
      <c r="V5" s="138"/>
      <c r="W5" s="138"/>
    </row>
    <row r="6" spans="1:72" s="118" customFormat="1" ht="29.1" customHeight="1" x14ac:dyDescent="0.2">
      <c r="F6" s="120"/>
      <c r="G6" s="120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</row>
    <row r="7" spans="1:72" ht="42.75" customHeight="1" x14ac:dyDescent="0.2">
      <c r="A7" s="233" t="s">
        <v>361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</row>
    <row r="8" spans="1:72" ht="15.75" x14ac:dyDescent="0.2">
      <c r="A8" s="114"/>
      <c r="B8" s="114"/>
      <c r="C8" s="114"/>
      <c r="D8" s="114"/>
      <c r="E8" s="114"/>
      <c r="F8" s="114"/>
      <c r="G8" s="114"/>
      <c r="H8" s="114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131"/>
      <c r="BP8" s="131"/>
      <c r="BQ8" s="131"/>
      <c r="BR8" s="131"/>
      <c r="BS8" s="131"/>
      <c r="BT8" s="131"/>
    </row>
    <row r="9" spans="1:72" ht="13.5" thickBot="1" x14ac:dyDescent="0.25">
      <c r="A9" s="2"/>
      <c r="B9" s="2"/>
      <c r="C9" s="2"/>
      <c r="D9" s="2"/>
      <c r="E9" s="2"/>
      <c r="F9" s="2"/>
      <c r="G9" s="2"/>
      <c r="H9" s="2"/>
      <c r="I9" s="144"/>
      <c r="J9" s="51"/>
      <c r="K9" s="51"/>
      <c r="L9" s="144"/>
      <c r="M9" s="51"/>
      <c r="N9" s="51"/>
      <c r="O9" s="144"/>
      <c r="P9" s="51"/>
      <c r="Q9" s="137"/>
      <c r="R9" s="155"/>
      <c r="S9" s="51"/>
      <c r="T9" s="137"/>
      <c r="U9" s="155"/>
      <c r="V9" s="234" t="s">
        <v>233</v>
      </c>
      <c r="W9" s="234"/>
      <c r="AB9" s="217"/>
      <c r="AC9" s="217"/>
      <c r="AE9" s="217"/>
      <c r="AF9" s="217"/>
      <c r="AH9" s="229"/>
      <c r="AI9" s="229"/>
      <c r="AK9" s="229"/>
      <c r="AL9" s="229"/>
      <c r="AN9" s="229"/>
      <c r="AO9" s="229"/>
      <c r="AT9" s="229"/>
      <c r="AU9" s="229"/>
      <c r="AW9" s="229"/>
      <c r="AX9" s="229"/>
      <c r="AZ9" s="229"/>
      <c r="BA9" s="229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1"/>
      <c r="BP9" s="131"/>
      <c r="BQ9" s="131"/>
      <c r="BR9" s="131"/>
      <c r="BS9" s="131"/>
      <c r="BT9" s="131"/>
    </row>
    <row r="10" spans="1:72" ht="15.75" customHeight="1" thickBot="1" x14ac:dyDescent="0.25">
      <c r="A10" s="219" t="s">
        <v>232</v>
      </c>
      <c r="B10" s="219" t="s">
        <v>231</v>
      </c>
      <c r="C10" s="238" t="s">
        <v>230</v>
      </c>
      <c r="D10" s="238" t="s">
        <v>229</v>
      </c>
      <c r="E10" s="238"/>
      <c r="F10" s="238"/>
      <c r="G10" s="219"/>
      <c r="H10" s="219" t="s">
        <v>228</v>
      </c>
      <c r="I10" s="219" t="s">
        <v>398</v>
      </c>
      <c r="J10" s="232"/>
      <c r="K10" s="237"/>
      <c r="L10" s="219" t="s">
        <v>399</v>
      </c>
      <c r="M10" s="232"/>
      <c r="N10" s="237"/>
      <c r="O10" s="219" t="s">
        <v>398</v>
      </c>
      <c r="P10" s="232"/>
      <c r="Q10" s="232"/>
      <c r="R10" s="219" t="s">
        <v>399</v>
      </c>
      <c r="S10" s="232"/>
      <c r="T10" s="232"/>
      <c r="U10" s="219" t="s">
        <v>400</v>
      </c>
      <c r="V10" s="232"/>
      <c r="W10" s="232"/>
      <c r="X10" s="225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  <c r="AW10" s="225"/>
      <c r="AX10" s="225"/>
      <c r="AY10" s="225"/>
      <c r="AZ10" s="225"/>
      <c r="BA10" s="225"/>
      <c r="BB10" s="225"/>
      <c r="BC10" s="225"/>
      <c r="BD10" s="225"/>
      <c r="BE10" s="225"/>
      <c r="BF10" s="225"/>
      <c r="BG10" s="225"/>
      <c r="BH10" s="225"/>
      <c r="BI10" s="225"/>
      <c r="BJ10" s="225"/>
      <c r="BK10" s="225"/>
      <c r="BL10" s="225"/>
      <c r="BM10" s="225"/>
      <c r="BN10" s="225"/>
      <c r="BO10" s="225"/>
      <c r="BP10" s="225"/>
      <c r="BQ10" s="225"/>
      <c r="BR10" s="225"/>
      <c r="BS10" s="225"/>
      <c r="BT10" s="131"/>
    </row>
    <row r="11" spans="1:72" ht="12" customHeight="1" thickBot="1" x14ac:dyDescent="0.25">
      <c r="A11" s="224"/>
      <c r="B11" s="224"/>
      <c r="C11" s="239"/>
      <c r="D11" s="238"/>
      <c r="E11" s="238"/>
      <c r="F11" s="238"/>
      <c r="G11" s="219"/>
      <c r="H11" s="219"/>
      <c r="I11" s="143">
        <v>2021</v>
      </c>
      <c r="J11" s="143">
        <v>2022</v>
      </c>
      <c r="K11" s="143">
        <v>2023</v>
      </c>
      <c r="L11" s="143">
        <v>2021</v>
      </c>
      <c r="M11" s="143">
        <v>2022</v>
      </c>
      <c r="N11" s="143">
        <v>2023</v>
      </c>
      <c r="O11" s="143">
        <v>2021</v>
      </c>
      <c r="P11" s="143">
        <v>2022</v>
      </c>
      <c r="Q11" s="143">
        <v>2023</v>
      </c>
      <c r="R11" s="154">
        <v>2021</v>
      </c>
      <c r="S11" s="154">
        <v>2022</v>
      </c>
      <c r="T11" s="154">
        <v>2023</v>
      </c>
      <c r="U11" s="154">
        <v>2021</v>
      </c>
      <c r="V11" s="154">
        <v>2022</v>
      </c>
      <c r="W11" s="154">
        <v>2023</v>
      </c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31"/>
    </row>
    <row r="12" spans="1:72" s="17" customFormat="1" ht="13.5" thickBot="1" x14ac:dyDescent="0.25">
      <c r="A12" s="4">
        <v>1</v>
      </c>
      <c r="B12" s="4">
        <v>2</v>
      </c>
      <c r="C12" s="80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13</v>
      </c>
      <c r="N12" s="80">
        <v>14</v>
      </c>
      <c r="O12" s="80">
        <v>9</v>
      </c>
      <c r="P12" s="80">
        <v>10</v>
      </c>
      <c r="Q12" s="4">
        <v>11</v>
      </c>
      <c r="R12" s="80">
        <v>12</v>
      </c>
      <c r="S12" s="80">
        <v>13</v>
      </c>
      <c r="T12" s="4">
        <v>14</v>
      </c>
      <c r="U12" s="80">
        <v>9</v>
      </c>
      <c r="V12" s="80">
        <v>10</v>
      </c>
      <c r="W12" s="4">
        <v>11</v>
      </c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</row>
    <row r="13" spans="1:72" ht="45" x14ac:dyDescent="0.2">
      <c r="A13" s="106" t="s">
        <v>227</v>
      </c>
      <c r="B13" s="107">
        <v>24</v>
      </c>
      <c r="C13" s="108" t="s">
        <v>7</v>
      </c>
      <c r="D13" s="109" t="s">
        <v>7</v>
      </c>
      <c r="E13" s="110" t="s">
        <v>7</v>
      </c>
      <c r="F13" s="109" t="s">
        <v>7</v>
      </c>
      <c r="G13" s="111" t="s">
        <v>7</v>
      </c>
      <c r="H13" s="112" t="s">
        <v>7</v>
      </c>
      <c r="I13" s="113">
        <f>I14+I32+I80+I159+I185+I202+I152</f>
        <v>264926.65100000001</v>
      </c>
      <c r="J13" s="113">
        <f>J14+J32+J80+J159+J185+J202+J152</f>
        <v>302758.8</v>
      </c>
      <c r="K13" s="113">
        <f>K14+K32+K80+K159+K185+K202+K152</f>
        <v>310952.08139000001</v>
      </c>
      <c r="L13" s="113">
        <f>L14+L32+L80+L152+L159+L185+L202</f>
        <v>78577.623099999983</v>
      </c>
      <c r="M13" s="113">
        <f>M14+M32+M80+M152+M159+M185+M202</f>
        <v>54602.459610000005</v>
      </c>
      <c r="N13" s="113">
        <f>N14+N32+N80+N152+N159+N185+N202</f>
        <v>92.070909999999998</v>
      </c>
      <c r="O13" s="113">
        <f t="shared" ref="O13:O44" si="0">I13+L13</f>
        <v>343504.27409999998</v>
      </c>
      <c r="P13" s="113">
        <f t="shared" ref="P13:P44" si="1">J13+M13</f>
        <v>357361.25961000001</v>
      </c>
      <c r="Q13" s="139">
        <f t="shared" ref="Q13:Q44" si="2">K13+N13</f>
        <v>311044.15230000002</v>
      </c>
      <c r="R13" s="113">
        <f>R14+R32+R80+R152+R159+R185+R202</f>
        <v>6976.7336700000014</v>
      </c>
      <c r="S13" s="113">
        <f>S14+S32+S80+S152+S159+S185+S202</f>
        <v>2473.49539</v>
      </c>
      <c r="T13" s="113">
        <f>T14+T32+T80+T152+T159+T185+T202</f>
        <v>0</v>
      </c>
      <c r="U13" s="113">
        <f t="shared" ref="U13:U44" si="3">O13+R13</f>
        <v>350481.00776999997</v>
      </c>
      <c r="V13" s="113">
        <f t="shared" ref="V13:V45" si="4">P13+S13</f>
        <v>359834.755</v>
      </c>
      <c r="W13" s="139">
        <f t="shared" ref="W13:W45" si="5">Q13+T13</f>
        <v>311044.15230000002</v>
      </c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</row>
    <row r="14" spans="1:72" x14ac:dyDescent="0.2">
      <c r="A14" s="65" t="s">
        <v>26</v>
      </c>
      <c r="B14" s="66">
        <v>24</v>
      </c>
      <c r="C14" s="60">
        <v>100</v>
      </c>
      <c r="D14" s="11" t="s">
        <v>7</v>
      </c>
      <c r="E14" s="12" t="s">
        <v>7</v>
      </c>
      <c r="F14" s="11" t="s">
        <v>7</v>
      </c>
      <c r="G14" s="67" t="s">
        <v>7</v>
      </c>
      <c r="H14" s="10" t="s">
        <v>7</v>
      </c>
      <c r="I14" s="14">
        <f>I15+I21</f>
        <v>10585.5</v>
      </c>
      <c r="J14" s="14">
        <f>J15+J21</f>
        <v>10997.5</v>
      </c>
      <c r="K14" s="14">
        <f>K15+K21</f>
        <v>11425.5</v>
      </c>
      <c r="L14" s="14"/>
      <c r="M14" s="14"/>
      <c r="N14" s="14"/>
      <c r="O14" s="14">
        <f t="shared" si="0"/>
        <v>10585.5</v>
      </c>
      <c r="P14" s="14">
        <f t="shared" si="1"/>
        <v>10997.5</v>
      </c>
      <c r="Q14" s="14">
        <f t="shared" si="2"/>
        <v>11425.5</v>
      </c>
      <c r="R14" s="14"/>
      <c r="S14" s="14"/>
      <c r="T14" s="14"/>
      <c r="U14" s="14">
        <f t="shared" si="3"/>
        <v>10585.5</v>
      </c>
      <c r="V14" s="14">
        <f t="shared" si="4"/>
        <v>10997.5</v>
      </c>
      <c r="W14" s="14">
        <f t="shared" si="5"/>
        <v>11425.5</v>
      </c>
    </row>
    <row r="15" spans="1:72" ht="36" customHeight="1" x14ac:dyDescent="0.2">
      <c r="A15" s="65" t="s">
        <v>92</v>
      </c>
      <c r="B15" s="66">
        <v>24</v>
      </c>
      <c r="C15" s="60">
        <v>104</v>
      </c>
      <c r="D15" s="11" t="s">
        <v>7</v>
      </c>
      <c r="E15" s="12" t="s">
        <v>7</v>
      </c>
      <c r="F15" s="11" t="s">
        <v>7</v>
      </c>
      <c r="G15" s="67" t="s">
        <v>7</v>
      </c>
      <c r="H15" s="10" t="s">
        <v>7</v>
      </c>
      <c r="I15" s="14">
        <f t="shared" ref="I15:K19" si="6">I16</f>
        <v>7</v>
      </c>
      <c r="J15" s="14">
        <f t="shared" si="6"/>
        <v>7</v>
      </c>
      <c r="K15" s="14">
        <f t="shared" si="6"/>
        <v>7</v>
      </c>
      <c r="L15" s="14"/>
      <c r="M15" s="14"/>
      <c r="N15" s="14"/>
      <c r="O15" s="14">
        <f t="shared" si="0"/>
        <v>7</v>
      </c>
      <c r="P15" s="14">
        <f t="shared" si="1"/>
        <v>7</v>
      </c>
      <c r="Q15" s="14">
        <f t="shared" si="2"/>
        <v>7</v>
      </c>
      <c r="R15" s="14"/>
      <c r="S15" s="14"/>
      <c r="T15" s="14"/>
      <c r="U15" s="14">
        <f t="shared" si="3"/>
        <v>7</v>
      </c>
      <c r="V15" s="14">
        <f t="shared" si="4"/>
        <v>7</v>
      </c>
      <c r="W15" s="14">
        <f t="shared" si="5"/>
        <v>7</v>
      </c>
    </row>
    <row r="16" spans="1:72" ht="45" x14ac:dyDescent="0.2">
      <c r="A16" s="85" t="s">
        <v>269</v>
      </c>
      <c r="B16" s="66">
        <v>24</v>
      </c>
      <c r="C16" s="60">
        <v>104</v>
      </c>
      <c r="D16" s="11" t="s">
        <v>160</v>
      </c>
      <c r="E16" s="12" t="s">
        <v>3</v>
      </c>
      <c r="F16" s="11" t="s">
        <v>2</v>
      </c>
      <c r="G16" s="67" t="s">
        <v>9</v>
      </c>
      <c r="H16" s="10" t="s">
        <v>7</v>
      </c>
      <c r="I16" s="14">
        <f t="shared" si="6"/>
        <v>7</v>
      </c>
      <c r="J16" s="14">
        <f t="shared" si="6"/>
        <v>7</v>
      </c>
      <c r="K16" s="14">
        <f t="shared" si="6"/>
        <v>7</v>
      </c>
      <c r="L16" s="14"/>
      <c r="M16" s="14"/>
      <c r="N16" s="14"/>
      <c r="O16" s="14">
        <f t="shared" si="0"/>
        <v>7</v>
      </c>
      <c r="P16" s="14">
        <f t="shared" si="1"/>
        <v>7</v>
      </c>
      <c r="Q16" s="14">
        <f t="shared" si="2"/>
        <v>7</v>
      </c>
      <c r="R16" s="14"/>
      <c r="S16" s="14"/>
      <c r="T16" s="14"/>
      <c r="U16" s="14">
        <f t="shared" si="3"/>
        <v>7</v>
      </c>
      <c r="V16" s="14">
        <f t="shared" si="4"/>
        <v>7</v>
      </c>
      <c r="W16" s="14">
        <f t="shared" si="5"/>
        <v>7</v>
      </c>
    </row>
    <row r="17" spans="1:23" ht="33.75" x14ac:dyDescent="0.2">
      <c r="A17" s="85" t="s">
        <v>292</v>
      </c>
      <c r="B17" s="66">
        <v>24</v>
      </c>
      <c r="C17" s="60">
        <v>104</v>
      </c>
      <c r="D17" s="11" t="s">
        <v>160</v>
      </c>
      <c r="E17" s="12">
        <v>1</v>
      </c>
      <c r="F17" s="11">
        <v>0</v>
      </c>
      <c r="G17" s="67">
        <v>0</v>
      </c>
      <c r="H17" s="10"/>
      <c r="I17" s="14">
        <f t="shared" si="6"/>
        <v>7</v>
      </c>
      <c r="J17" s="14">
        <f t="shared" si="6"/>
        <v>7</v>
      </c>
      <c r="K17" s="14">
        <f t="shared" si="6"/>
        <v>7</v>
      </c>
      <c r="L17" s="14"/>
      <c r="M17" s="14"/>
      <c r="N17" s="14"/>
      <c r="O17" s="14">
        <f t="shared" si="0"/>
        <v>7</v>
      </c>
      <c r="P17" s="14">
        <f t="shared" si="1"/>
        <v>7</v>
      </c>
      <c r="Q17" s="14">
        <f t="shared" si="2"/>
        <v>7</v>
      </c>
      <c r="R17" s="14"/>
      <c r="S17" s="14"/>
      <c r="T17" s="14"/>
      <c r="U17" s="14">
        <f t="shared" si="3"/>
        <v>7</v>
      </c>
      <c r="V17" s="14">
        <f t="shared" si="4"/>
        <v>7</v>
      </c>
      <c r="W17" s="14">
        <f t="shared" si="5"/>
        <v>7</v>
      </c>
    </row>
    <row r="18" spans="1:23" ht="56.25" x14ac:dyDescent="0.2">
      <c r="A18" s="65" t="s">
        <v>226</v>
      </c>
      <c r="B18" s="66">
        <v>24</v>
      </c>
      <c r="C18" s="60">
        <v>104</v>
      </c>
      <c r="D18" s="11" t="s">
        <v>160</v>
      </c>
      <c r="E18" s="12">
        <v>1</v>
      </c>
      <c r="F18" s="11" t="s">
        <v>2</v>
      </c>
      <c r="G18" s="67" t="s">
        <v>225</v>
      </c>
      <c r="H18" s="10" t="s">
        <v>7</v>
      </c>
      <c r="I18" s="14">
        <f t="shared" si="6"/>
        <v>7</v>
      </c>
      <c r="J18" s="14">
        <f t="shared" si="6"/>
        <v>7</v>
      </c>
      <c r="K18" s="14">
        <f t="shared" si="6"/>
        <v>7</v>
      </c>
      <c r="L18" s="14"/>
      <c r="M18" s="14"/>
      <c r="N18" s="14"/>
      <c r="O18" s="14">
        <f t="shared" si="0"/>
        <v>7</v>
      </c>
      <c r="P18" s="14">
        <f t="shared" si="1"/>
        <v>7</v>
      </c>
      <c r="Q18" s="14">
        <f t="shared" si="2"/>
        <v>7</v>
      </c>
      <c r="R18" s="14"/>
      <c r="S18" s="14"/>
      <c r="T18" s="14"/>
      <c r="U18" s="14">
        <f t="shared" si="3"/>
        <v>7</v>
      </c>
      <c r="V18" s="14">
        <f t="shared" si="4"/>
        <v>7</v>
      </c>
      <c r="W18" s="14">
        <f t="shared" si="5"/>
        <v>7</v>
      </c>
    </row>
    <row r="19" spans="1:23" ht="22.5" x14ac:dyDescent="0.2">
      <c r="A19" s="65" t="s">
        <v>14</v>
      </c>
      <c r="B19" s="66">
        <v>24</v>
      </c>
      <c r="C19" s="60">
        <v>104</v>
      </c>
      <c r="D19" s="11" t="s">
        <v>160</v>
      </c>
      <c r="E19" s="12">
        <v>1</v>
      </c>
      <c r="F19" s="11" t="s">
        <v>2</v>
      </c>
      <c r="G19" s="67" t="s">
        <v>225</v>
      </c>
      <c r="H19" s="10">
        <v>200</v>
      </c>
      <c r="I19" s="14">
        <f t="shared" si="6"/>
        <v>7</v>
      </c>
      <c r="J19" s="14">
        <f t="shared" si="6"/>
        <v>7</v>
      </c>
      <c r="K19" s="14">
        <f t="shared" si="6"/>
        <v>7</v>
      </c>
      <c r="L19" s="14"/>
      <c r="M19" s="14"/>
      <c r="N19" s="14"/>
      <c r="O19" s="14">
        <f t="shared" si="0"/>
        <v>7</v>
      </c>
      <c r="P19" s="14">
        <f t="shared" si="1"/>
        <v>7</v>
      </c>
      <c r="Q19" s="14">
        <f t="shared" si="2"/>
        <v>7</v>
      </c>
      <c r="R19" s="14"/>
      <c r="S19" s="14"/>
      <c r="T19" s="14"/>
      <c r="U19" s="14">
        <f t="shared" si="3"/>
        <v>7</v>
      </c>
      <c r="V19" s="14">
        <f t="shared" si="4"/>
        <v>7</v>
      </c>
      <c r="W19" s="14">
        <f t="shared" si="5"/>
        <v>7</v>
      </c>
    </row>
    <row r="20" spans="1:23" ht="22.5" x14ac:dyDescent="0.2">
      <c r="A20" s="65" t="s">
        <v>13</v>
      </c>
      <c r="B20" s="66">
        <v>24</v>
      </c>
      <c r="C20" s="60">
        <v>104</v>
      </c>
      <c r="D20" s="11" t="s">
        <v>160</v>
      </c>
      <c r="E20" s="12">
        <v>1</v>
      </c>
      <c r="F20" s="11" t="s">
        <v>2</v>
      </c>
      <c r="G20" s="67" t="s">
        <v>225</v>
      </c>
      <c r="H20" s="10">
        <v>240</v>
      </c>
      <c r="I20" s="14">
        <v>7</v>
      </c>
      <c r="J20" s="14">
        <v>7</v>
      </c>
      <c r="K20" s="14">
        <v>7</v>
      </c>
      <c r="L20" s="14"/>
      <c r="M20" s="14"/>
      <c r="N20" s="14"/>
      <c r="O20" s="14">
        <f t="shared" si="0"/>
        <v>7</v>
      </c>
      <c r="P20" s="14">
        <f t="shared" si="1"/>
        <v>7</v>
      </c>
      <c r="Q20" s="14">
        <f t="shared" si="2"/>
        <v>7</v>
      </c>
      <c r="R20" s="14"/>
      <c r="S20" s="14"/>
      <c r="T20" s="14"/>
      <c r="U20" s="14">
        <f t="shared" si="3"/>
        <v>7</v>
      </c>
      <c r="V20" s="14">
        <f t="shared" si="4"/>
        <v>7</v>
      </c>
      <c r="W20" s="14">
        <f t="shared" si="5"/>
        <v>7</v>
      </c>
    </row>
    <row r="21" spans="1:23" x14ac:dyDescent="0.2">
      <c r="A21" s="65" t="s">
        <v>85</v>
      </c>
      <c r="B21" s="66">
        <v>24</v>
      </c>
      <c r="C21" s="60">
        <v>113</v>
      </c>
      <c r="D21" s="11" t="s">
        <v>7</v>
      </c>
      <c r="E21" s="12" t="s">
        <v>7</v>
      </c>
      <c r="F21" s="11" t="s">
        <v>7</v>
      </c>
      <c r="G21" s="67" t="s">
        <v>7</v>
      </c>
      <c r="H21" s="10" t="s">
        <v>7</v>
      </c>
      <c r="I21" s="14">
        <f>I22+I27</f>
        <v>10578.5</v>
      </c>
      <c r="J21" s="14">
        <f>J22+J27</f>
        <v>10990.5</v>
      </c>
      <c r="K21" s="14">
        <f>K22+K27</f>
        <v>11418.5</v>
      </c>
      <c r="L21" s="14"/>
      <c r="M21" s="14"/>
      <c r="N21" s="14"/>
      <c r="O21" s="14">
        <f t="shared" si="0"/>
        <v>10578.5</v>
      </c>
      <c r="P21" s="14">
        <f t="shared" si="1"/>
        <v>10990.5</v>
      </c>
      <c r="Q21" s="14">
        <f t="shared" si="2"/>
        <v>11418.5</v>
      </c>
      <c r="R21" s="14"/>
      <c r="S21" s="14"/>
      <c r="T21" s="14"/>
      <c r="U21" s="14">
        <f t="shared" si="3"/>
        <v>10578.5</v>
      </c>
      <c r="V21" s="14">
        <f t="shared" si="4"/>
        <v>10990.5</v>
      </c>
      <c r="W21" s="14">
        <f t="shared" si="5"/>
        <v>11418.5</v>
      </c>
    </row>
    <row r="22" spans="1:23" ht="45" x14ac:dyDescent="0.2">
      <c r="A22" s="85" t="s">
        <v>269</v>
      </c>
      <c r="B22" s="66">
        <v>24</v>
      </c>
      <c r="C22" s="60">
        <v>113</v>
      </c>
      <c r="D22" s="11" t="s">
        <v>160</v>
      </c>
      <c r="E22" s="12" t="s">
        <v>3</v>
      </c>
      <c r="F22" s="11" t="s">
        <v>2</v>
      </c>
      <c r="G22" s="67" t="s">
        <v>9</v>
      </c>
      <c r="H22" s="10" t="s">
        <v>7</v>
      </c>
      <c r="I22" s="14">
        <f t="shared" ref="I22:K25" si="7">I23</f>
        <v>10296</v>
      </c>
      <c r="J22" s="14">
        <f t="shared" si="7"/>
        <v>10708</v>
      </c>
      <c r="K22" s="14">
        <f t="shared" si="7"/>
        <v>11136</v>
      </c>
      <c r="L22" s="14"/>
      <c r="M22" s="14"/>
      <c r="N22" s="14"/>
      <c r="O22" s="14">
        <f t="shared" si="0"/>
        <v>10296</v>
      </c>
      <c r="P22" s="14">
        <f t="shared" si="1"/>
        <v>10708</v>
      </c>
      <c r="Q22" s="14">
        <f t="shared" si="2"/>
        <v>11136</v>
      </c>
      <c r="R22" s="14"/>
      <c r="S22" s="14"/>
      <c r="T22" s="14"/>
      <c r="U22" s="14">
        <f t="shared" si="3"/>
        <v>10296</v>
      </c>
      <c r="V22" s="14">
        <f t="shared" si="4"/>
        <v>10708</v>
      </c>
      <c r="W22" s="14">
        <f t="shared" si="5"/>
        <v>11136</v>
      </c>
    </row>
    <row r="23" spans="1:23" ht="37.5" customHeight="1" x14ac:dyDescent="0.2">
      <c r="A23" s="85" t="s">
        <v>292</v>
      </c>
      <c r="B23" s="66">
        <v>24</v>
      </c>
      <c r="C23" s="60">
        <v>113</v>
      </c>
      <c r="D23" s="11">
        <v>2</v>
      </c>
      <c r="E23" s="12">
        <v>1</v>
      </c>
      <c r="F23" s="11">
        <v>0</v>
      </c>
      <c r="G23" s="67">
        <v>0</v>
      </c>
      <c r="H23" s="10"/>
      <c r="I23" s="14">
        <f t="shared" si="7"/>
        <v>10296</v>
      </c>
      <c r="J23" s="14">
        <f t="shared" si="7"/>
        <v>10708</v>
      </c>
      <c r="K23" s="14">
        <f t="shared" si="7"/>
        <v>11136</v>
      </c>
      <c r="L23" s="14"/>
      <c r="M23" s="14"/>
      <c r="N23" s="14"/>
      <c r="O23" s="14">
        <f t="shared" si="0"/>
        <v>10296</v>
      </c>
      <c r="P23" s="14">
        <f t="shared" si="1"/>
        <v>10708</v>
      </c>
      <c r="Q23" s="14">
        <f t="shared" si="2"/>
        <v>11136</v>
      </c>
      <c r="R23" s="14"/>
      <c r="S23" s="14"/>
      <c r="T23" s="14"/>
      <c r="U23" s="14">
        <f t="shared" si="3"/>
        <v>10296</v>
      </c>
      <c r="V23" s="14">
        <f t="shared" si="4"/>
        <v>10708</v>
      </c>
      <c r="W23" s="14">
        <f t="shared" si="5"/>
        <v>11136</v>
      </c>
    </row>
    <row r="24" spans="1:23" x14ac:dyDescent="0.2">
      <c r="A24" s="65" t="s">
        <v>224</v>
      </c>
      <c r="B24" s="66">
        <v>24</v>
      </c>
      <c r="C24" s="60">
        <v>113</v>
      </c>
      <c r="D24" s="11" t="s">
        <v>160</v>
      </c>
      <c r="E24" s="12">
        <v>1</v>
      </c>
      <c r="F24" s="11" t="s">
        <v>2</v>
      </c>
      <c r="G24" s="67" t="s">
        <v>223</v>
      </c>
      <c r="H24" s="10" t="s">
        <v>7</v>
      </c>
      <c r="I24" s="14">
        <f t="shared" si="7"/>
        <v>10296</v>
      </c>
      <c r="J24" s="14">
        <f t="shared" si="7"/>
        <v>10708</v>
      </c>
      <c r="K24" s="14">
        <f t="shared" si="7"/>
        <v>11136</v>
      </c>
      <c r="L24" s="14"/>
      <c r="M24" s="14"/>
      <c r="N24" s="14"/>
      <c r="O24" s="14">
        <f t="shared" si="0"/>
        <v>10296</v>
      </c>
      <c r="P24" s="14">
        <f t="shared" si="1"/>
        <v>10708</v>
      </c>
      <c r="Q24" s="14">
        <f t="shared" si="2"/>
        <v>11136</v>
      </c>
      <c r="R24" s="14"/>
      <c r="S24" s="14"/>
      <c r="T24" s="14"/>
      <c r="U24" s="14">
        <f t="shared" si="3"/>
        <v>10296</v>
      </c>
      <c r="V24" s="14">
        <f t="shared" si="4"/>
        <v>10708</v>
      </c>
      <c r="W24" s="14">
        <f t="shared" si="5"/>
        <v>11136</v>
      </c>
    </row>
    <row r="25" spans="1:23" ht="22.5" x14ac:dyDescent="0.2">
      <c r="A25" s="65" t="s">
        <v>14</v>
      </c>
      <c r="B25" s="66">
        <v>24</v>
      </c>
      <c r="C25" s="60">
        <v>113</v>
      </c>
      <c r="D25" s="11" t="s">
        <v>160</v>
      </c>
      <c r="E25" s="12">
        <v>1</v>
      </c>
      <c r="F25" s="11" t="s">
        <v>2</v>
      </c>
      <c r="G25" s="67" t="s">
        <v>223</v>
      </c>
      <c r="H25" s="10">
        <v>200</v>
      </c>
      <c r="I25" s="14">
        <f t="shared" si="7"/>
        <v>10296</v>
      </c>
      <c r="J25" s="14">
        <f t="shared" si="7"/>
        <v>10708</v>
      </c>
      <c r="K25" s="14">
        <f t="shared" si="7"/>
        <v>11136</v>
      </c>
      <c r="L25" s="14"/>
      <c r="M25" s="14"/>
      <c r="N25" s="14"/>
      <c r="O25" s="14">
        <f t="shared" si="0"/>
        <v>10296</v>
      </c>
      <c r="P25" s="14">
        <f t="shared" si="1"/>
        <v>10708</v>
      </c>
      <c r="Q25" s="14">
        <f t="shared" si="2"/>
        <v>11136</v>
      </c>
      <c r="R25" s="14"/>
      <c r="S25" s="14"/>
      <c r="T25" s="14"/>
      <c r="U25" s="14">
        <f t="shared" si="3"/>
        <v>10296</v>
      </c>
      <c r="V25" s="14">
        <f t="shared" si="4"/>
        <v>10708</v>
      </c>
      <c r="W25" s="14">
        <f t="shared" si="5"/>
        <v>11136</v>
      </c>
    </row>
    <row r="26" spans="1:23" ht="22.5" x14ac:dyDescent="0.2">
      <c r="A26" s="65" t="s">
        <v>13</v>
      </c>
      <c r="B26" s="66">
        <v>24</v>
      </c>
      <c r="C26" s="60">
        <v>113</v>
      </c>
      <c r="D26" s="11" t="s">
        <v>160</v>
      </c>
      <c r="E26" s="12">
        <v>1</v>
      </c>
      <c r="F26" s="11" t="s">
        <v>2</v>
      </c>
      <c r="G26" s="67" t="s">
        <v>223</v>
      </c>
      <c r="H26" s="10">
        <v>240</v>
      </c>
      <c r="I26" s="14">
        <v>10296</v>
      </c>
      <c r="J26" s="14">
        <v>10708</v>
      </c>
      <c r="K26" s="14">
        <v>11136</v>
      </c>
      <c r="L26" s="14"/>
      <c r="M26" s="14"/>
      <c r="N26" s="14"/>
      <c r="O26" s="14">
        <f t="shared" si="0"/>
        <v>10296</v>
      </c>
      <c r="P26" s="14">
        <f t="shared" si="1"/>
        <v>10708</v>
      </c>
      <c r="Q26" s="14">
        <f t="shared" si="2"/>
        <v>11136</v>
      </c>
      <c r="R26" s="14"/>
      <c r="S26" s="14"/>
      <c r="T26" s="14"/>
      <c r="U26" s="14">
        <f t="shared" si="3"/>
        <v>10296</v>
      </c>
      <c r="V26" s="14">
        <f t="shared" si="4"/>
        <v>10708</v>
      </c>
      <c r="W26" s="14">
        <f t="shared" si="5"/>
        <v>11136</v>
      </c>
    </row>
    <row r="27" spans="1:23" ht="56.25" x14ac:dyDescent="0.2">
      <c r="A27" s="85" t="s">
        <v>275</v>
      </c>
      <c r="B27" s="66">
        <v>24</v>
      </c>
      <c r="C27" s="60">
        <v>113</v>
      </c>
      <c r="D27" s="11">
        <v>11</v>
      </c>
      <c r="E27" s="12">
        <v>0</v>
      </c>
      <c r="F27" s="11" t="s">
        <v>2</v>
      </c>
      <c r="G27" s="67" t="s">
        <v>9</v>
      </c>
      <c r="H27" s="10"/>
      <c r="I27" s="14">
        <f t="shared" ref="I27:K30" si="8">I28</f>
        <v>282.5</v>
      </c>
      <c r="J27" s="14">
        <f t="shared" si="8"/>
        <v>282.5</v>
      </c>
      <c r="K27" s="14">
        <f t="shared" si="8"/>
        <v>282.5</v>
      </c>
      <c r="L27" s="14"/>
      <c r="M27" s="14"/>
      <c r="N27" s="14"/>
      <c r="O27" s="14">
        <f t="shared" si="0"/>
        <v>282.5</v>
      </c>
      <c r="P27" s="14">
        <f t="shared" si="1"/>
        <v>282.5</v>
      </c>
      <c r="Q27" s="14">
        <f t="shared" si="2"/>
        <v>282.5</v>
      </c>
      <c r="R27" s="14"/>
      <c r="S27" s="14"/>
      <c r="T27" s="14"/>
      <c r="U27" s="14">
        <f t="shared" si="3"/>
        <v>282.5</v>
      </c>
      <c r="V27" s="14">
        <f t="shared" si="4"/>
        <v>282.5</v>
      </c>
      <c r="W27" s="14">
        <f t="shared" si="5"/>
        <v>282.5</v>
      </c>
    </row>
    <row r="28" spans="1:23" ht="29.25" customHeight="1" x14ac:dyDescent="0.2">
      <c r="A28" s="85" t="s">
        <v>297</v>
      </c>
      <c r="B28" s="66">
        <v>24</v>
      </c>
      <c r="C28" s="60">
        <v>113</v>
      </c>
      <c r="D28" s="11">
        <v>11</v>
      </c>
      <c r="E28" s="12">
        <v>1</v>
      </c>
      <c r="F28" s="11" t="s">
        <v>2</v>
      </c>
      <c r="G28" s="67" t="s">
        <v>9</v>
      </c>
      <c r="H28" s="10" t="s">
        <v>7</v>
      </c>
      <c r="I28" s="14">
        <f t="shared" si="8"/>
        <v>282.5</v>
      </c>
      <c r="J28" s="14">
        <f t="shared" si="8"/>
        <v>282.5</v>
      </c>
      <c r="K28" s="14">
        <f t="shared" si="8"/>
        <v>282.5</v>
      </c>
      <c r="L28" s="14"/>
      <c r="M28" s="14"/>
      <c r="N28" s="14"/>
      <c r="O28" s="14">
        <f t="shared" si="0"/>
        <v>282.5</v>
      </c>
      <c r="P28" s="14">
        <f t="shared" si="1"/>
        <v>282.5</v>
      </c>
      <c r="Q28" s="14">
        <f t="shared" si="2"/>
        <v>282.5</v>
      </c>
      <c r="R28" s="14"/>
      <c r="S28" s="14"/>
      <c r="T28" s="14"/>
      <c r="U28" s="14">
        <f t="shared" si="3"/>
        <v>282.5</v>
      </c>
      <c r="V28" s="14">
        <f t="shared" si="4"/>
        <v>282.5</v>
      </c>
      <c r="W28" s="14">
        <f t="shared" si="5"/>
        <v>282.5</v>
      </c>
    </row>
    <row r="29" spans="1:23" ht="22.5" x14ac:dyDescent="0.2">
      <c r="A29" s="65" t="s">
        <v>80</v>
      </c>
      <c r="B29" s="66">
        <v>24</v>
      </c>
      <c r="C29" s="60">
        <v>113</v>
      </c>
      <c r="D29" s="11">
        <v>11</v>
      </c>
      <c r="E29" s="12">
        <v>1</v>
      </c>
      <c r="F29" s="11" t="s">
        <v>2</v>
      </c>
      <c r="G29" s="67" t="s">
        <v>79</v>
      </c>
      <c r="H29" s="10" t="s">
        <v>7</v>
      </c>
      <c r="I29" s="14">
        <f t="shared" si="8"/>
        <v>282.5</v>
      </c>
      <c r="J29" s="14">
        <f t="shared" si="8"/>
        <v>282.5</v>
      </c>
      <c r="K29" s="14">
        <f t="shared" si="8"/>
        <v>282.5</v>
      </c>
      <c r="L29" s="14"/>
      <c r="M29" s="14"/>
      <c r="N29" s="14"/>
      <c r="O29" s="14">
        <f t="shared" si="0"/>
        <v>282.5</v>
      </c>
      <c r="P29" s="14">
        <f t="shared" si="1"/>
        <v>282.5</v>
      </c>
      <c r="Q29" s="14">
        <f t="shared" si="2"/>
        <v>282.5</v>
      </c>
      <c r="R29" s="14"/>
      <c r="S29" s="14"/>
      <c r="T29" s="14"/>
      <c r="U29" s="14">
        <f t="shared" si="3"/>
        <v>282.5</v>
      </c>
      <c r="V29" s="14">
        <f t="shared" si="4"/>
        <v>282.5</v>
      </c>
      <c r="W29" s="14">
        <f t="shared" si="5"/>
        <v>282.5</v>
      </c>
    </row>
    <row r="30" spans="1:23" ht="22.5" x14ac:dyDescent="0.2">
      <c r="A30" s="65" t="s">
        <v>14</v>
      </c>
      <c r="B30" s="66">
        <v>24</v>
      </c>
      <c r="C30" s="60">
        <v>113</v>
      </c>
      <c r="D30" s="11">
        <v>11</v>
      </c>
      <c r="E30" s="12">
        <v>1</v>
      </c>
      <c r="F30" s="11" t="s">
        <v>2</v>
      </c>
      <c r="G30" s="67" t="s">
        <v>79</v>
      </c>
      <c r="H30" s="10">
        <v>200</v>
      </c>
      <c r="I30" s="14">
        <f t="shared" si="8"/>
        <v>282.5</v>
      </c>
      <c r="J30" s="14">
        <f t="shared" si="8"/>
        <v>282.5</v>
      </c>
      <c r="K30" s="14">
        <f t="shared" si="8"/>
        <v>282.5</v>
      </c>
      <c r="L30" s="14"/>
      <c r="M30" s="14"/>
      <c r="N30" s="14"/>
      <c r="O30" s="14">
        <f t="shared" si="0"/>
        <v>282.5</v>
      </c>
      <c r="P30" s="14">
        <f t="shared" si="1"/>
        <v>282.5</v>
      </c>
      <c r="Q30" s="14">
        <f t="shared" si="2"/>
        <v>282.5</v>
      </c>
      <c r="R30" s="14"/>
      <c r="S30" s="14"/>
      <c r="T30" s="14"/>
      <c r="U30" s="14">
        <f t="shared" si="3"/>
        <v>282.5</v>
      </c>
      <c r="V30" s="14">
        <f t="shared" si="4"/>
        <v>282.5</v>
      </c>
      <c r="W30" s="14">
        <f t="shared" si="5"/>
        <v>282.5</v>
      </c>
    </row>
    <row r="31" spans="1:23" ht="22.5" x14ac:dyDescent="0.2">
      <c r="A31" s="65" t="s">
        <v>13</v>
      </c>
      <c r="B31" s="66">
        <v>24</v>
      </c>
      <c r="C31" s="60">
        <v>113</v>
      </c>
      <c r="D31" s="11">
        <v>11</v>
      </c>
      <c r="E31" s="12">
        <v>1</v>
      </c>
      <c r="F31" s="11" t="s">
        <v>2</v>
      </c>
      <c r="G31" s="67" t="s">
        <v>79</v>
      </c>
      <c r="H31" s="10">
        <v>240</v>
      </c>
      <c r="I31" s="14">
        <v>282.5</v>
      </c>
      <c r="J31" s="14">
        <v>282.5</v>
      </c>
      <c r="K31" s="14">
        <v>282.5</v>
      </c>
      <c r="L31" s="14"/>
      <c r="M31" s="14"/>
      <c r="N31" s="14"/>
      <c r="O31" s="14">
        <f t="shared" si="0"/>
        <v>282.5</v>
      </c>
      <c r="P31" s="14">
        <f t="shared" si="1"/>
        <v>282.5</v>
      </c>
      <c r="Q31" s="14">
        <f t="shared" si="2"/>
        <v>282.5</v>
      </c>
      <c r="R31" s="14"/>
      <c r="S31" s="14"/>
      <c r="T31" s="14"/>
      <c r="U31" s="14">
        <f t="shared" si="3"/>
        <v>282.5</v>
      </c>
      <c r="V31" s="14">
        <f t="shared" si="4"/>
        <v>282.5</v>
      </c>
      <c r="W31" s="14">
        <f t="shared" si="5"/>
        <v>282.5</v>
      </c>
    </row>
    <row r="32" spans="1:23" x14ac:dyDescent="0.2">
      <c r="A32" s="65" t="s">
        <v>104</v>
      </c>
      <c r="B32" s="66">
        <v>24</v>
      </c>
      <c r="C32" s="60">
        <v>400</v>
      </c>
      <c r="D32" s="11"/>
      <c r="E32" s="12" t="s">
        <v>7</v>
      </c>
      <c r="F32" s="11" t="s">
        <v>7</v>
      </c>
      <c r="G32" s="67" t="s">
        <v>7</v>
      </c>
      <c r="H32" s="10" t="s">
        <v>7</v>
      </c>
      <c r="I32" s="14">
        <f t="shared" ref="I32:N32" si="9">I33+I43+I70</f>
        <v>86500.03</v>
      </c>
      <c r="J32" s="14">
        <f t="shared" si="9"/>
        <v>41769.619999999995</v>
      </c>
      <c r="K32" s="14">
        <f t="shared" si="9"/>
        <v>43661.54</v>
      </c>
      <c r="L32" s="14">
        <f t="shared" si="9"/>
        <v>31102.521919999999</v>
      </c>
      <c r="M32" s="14">
        <f t="shared" si="9"/>
        <v>0</v>
      </c>
      <c r="N32" s="14">
        <f t="shared" si="9"/>
        <v>0</v>
      </c>
      <c r="O32" s="14">
        <f t="shared" si="0"/>
        <v>117602.55192</v>
      </c>
      <c r="P32" s="14">
        <f t="shared" si="1"/>
        <v>41769.619999999995</v>
      </c>
      <c r="Q32" s="14">
        <f t="shared" si="2"/>
        <v>43661.54</v>
      </c>
      <c r="R32" s="14">
        <f>R33+R43</f>
        <v>60</v>
      </c>
      <c r="S32" s="14"/>
      <c r="T32" s="14"/>
      <c r="U32" s="14">
        <f t="shared" si="3"/>
        <v>117662.55192</v>
      </c>
      <c r="V32" s="14">
        <f t="shared" si="4"/>
        <v>41769.619999999995</v>
      </c>
      <c r="W32" s="14">
        <f t="shared" si="5"/>
        <v>43661.54</v>
      </c>
    </row>
    <row r="33" spans="1:23" x14ac:dyDescent="0.2">
      <c r="A33" s="65" t="s">
        <v>257</v>
      </c>
      <c r="B33" s="66">
        <v>24</v>
      </c>
      <c r="C33" s="60">
        <v>408</v>
      </c>
      <c r="D33" s="11"/>
      <c r="E33" s="12"/>
      <c r="F33" s="11"/>
      <c r="G33" s="67"/>
      <c r="H33" s="10"/>
      <c r="I33" s="14">
        <f>I34</f>
        <v>6651.58</v>
      </c>
      <c r="J33" s="14">
        <f>J34</f>
        <v>3030.32</v>
      </c>
      <c r="K33" s="14">
        <f>K34</f>
        <v>3151.54</v>
      </c>
      <c r="L33" s="14">
        <f>L34</f>
        <v>-1764.01298</v>
      </c>
      <c r="M33" s="14"/>
      <c r="N33" s="14"/>
      <c r="O33" s="14">
        <f t="shared" si="0"/>
        <v>4887.5670200000004</v>
      </c>
      <c r="P33" s="14">
        <f t="shared" si="1"/>
        <v>3030.32</v>
      </c>
      <c r="Q33" s="14">
        <f t="shared" si="2"/>
        <v>3151.54</v>
      </c>
      <c r="R33" s="14"/>
      <c r="S33" s="14"/>
      <c r="T33" s="14"/>
      <c r="U33" s="14">
        <f t="shared" si="3"/>
        <v>4887.5670200000004</v>
      </c>
      <c r="V33" s="14">
        <f t="shared" si="4"/>
        <v>3030.32</v>
      </c>
      <c r="W33" s="14">
        <f t="shared" si="5"/>
        <v>3151.54</v>
      </c>
    </row>
    <row r="34" spans="1:23" ht="56.25" x14ac:dyDescent="0.2">
      <c r="A34" s="85" t="s">
        <v>271</v>
      </c>
      <c r="B34" s="66">
        <v>24</v>
      </c>
      <c r="C34" s="60">
        <v>408</v>
      </c>
      <c r="D34" s="11">
        <v>3</v>
      </c>
      <c r="E34" s="12">
        <v>0</v>
      </c>
      <c r="F34" s="11">
        <v>0</v>
      </c>
      <c r="G34" s="67">
        <v>0</v>
      </c>
      <c r="H34" s="10"/>
      <c r="I34" s="14">
        <f>I40+I35</f>
        <v>6651.58</v>
      </c>
      <c r="J34" s="14">
        <f>J35</f>
        <v>3030.32</v>
      </c>
      <c r="K34" s="14">
        <f>K35</f>
        <v>3151.54</v>
      </c>
      <c r="L34" s="14">
        <f>L35</f>
        <v>-1764.01298</v>
      </c>
      <c r="M34" s="14"/>
      <c r="N34" s="14"/>
      <c r="O34" s="14">
        <f t="shared" si="0"/>
        <v>4887.5670200000004</v>
      </c>
      <c r="P34" s="14">
        <f t="shared" si="1"/>
        <v>3030.32</v>
      </c>
      <c r="Q34" s="14">
        <f t="shared" si="2"/>
        <v>3151.54</v>
      </c>
      <c r="R34" s="14"/>
      <c r="S34" s="14"/>
      <c r="T34" s="14"/>
      <c r="U34" s="14">
        <f t="shared" si="3"/>
        <v>4887.5670200000004</v>
      </c>
      <c r="V34" s="14">
        <f t="shared" si="4"/>
        <v>3030.32</v>
      </c>
      <c r="W34" s="14">
        <f t="shared" si="5"/>
        <v>3151.54</v>
      </c>
    </row>
    <row r="35" spans="1:23" ht="33.75" x14ac:dyDescent="0.2">
      <c r="A35" s="65" t="s">
        <v>258</v>
      </c>
      <c r="B35" s="66">
        <v>24</v>
      </c>
      <c r="C35" s="60">
        <v>408</v>
      </c>
      <c r="D35" s="11">
        <v>3</v>
      </c>
      <c r="E35" s="12">
        <v>0</v>
      </c>
      <c r="F35" s="11">
        <v>0</v>
      </c>
      <c r="G35" s="67">
        <v>76800</v>
      </c>
      <c r="H35" s="10"/>
      <c r="I35" s="14">
        <f>I38+I36</f>
        <v>5213.7700000000004</v>
      </c>
      <c r="J35" s="14">
        <f>J38+J36</f>
        <v>3030.32</v>
      </c>
      <c r="K35" s="14">
        <f>K38+K36</f>
        <v>3151.54</v>
      </c>
      <c r="L35" s="14">
        <f>L36+L38</f>
        <v>-1764.01298</v>
      </c>
      <c r="M35" s="14"/>
      <c r="N35" s="14"/>
      <c r="O35" s="14">
        <f t="shared" si="0"/>
        <v>3449.7570200000005</v>
      </c>
      <c r="P35" s="14">
        <f t="shared" si="1"/>
        <v>3030.32</v>
      </c>
      <c r="Q35" s="14">
        <f t="shared" si="2"/>
        <v>3151.54</v>
      </c>
      <c r="R35" s="14"/>
      <c r="S35" s="14"/>
      <c r="T35" s="14"/>
      <c r="U35" s="14">
        <f t="shared" si="3"/>
        <v>3449.7570200000005</v>
      </c>
      <c r="V35" s="14">
        <f t="shared" si="4"/>
        <v>3030.32</v>
      </c>
      <c r="W35" s="14">
        <f t="shared" si="5"/>
        <v>3151.54</v>
      </c>
    </row>
    <row r="36" spans="1:23" ht="22.5" x14ac:dyDescent="0.2">
      <c r="A36" s="65" t="s">
        <v>14</v>
      </c>
      <c r="B36" s="66">
        <v>24</v>
      </c>
      <c r="C36" s="60">
        <v>408</v>
      </c>
      <c r="D36" s="11">
        <v>3</v>
      </c>
      <c r="E36" s="12">
        <v>0</v>
      </c>
      <c r="F36" s="11">
        <v>0</v>
      </c>
      <c r="G36" s="67">
        <v>76800</v>
      </c>
      <c r="H36" s="10">
        <v>200</v>
      </c>
      <c r="I36" s="14">
        <f>I37</f>
        <v>2300</v>
      </c>
      <c r="J36" s="14">
        <f>J37</f>
        <v>0</v>
      </c>
      <c r="K36" s="14">
        <f>K37</f>
        <v>0</v>
      </c>
      <c r="L36" s="14">
        <f>L37</f>
        <v>-1764.01298</v>
      </c>
      <c r="M36" s="14"/>
      <c r="N36" s="14"/>
      <c r="O36" s="14">
        <f t="shared" si="0"/>
        <v>535.98702000000003</v>
      </c>
      <c r="P36" s="14">
        <f t="shared" si="1"/>
        <v>0</v>
      </c>
      <c r="Q36" s="14">
        <f t="shared" si="2"/>
        <v>0</v>
      </c>
      <c r="R36" s="14"/>
      <c r="S36" s="14"/>
      <c r="T36" s="14"/>
      <c r="U36" s="14">
        <f t="shared" si="3"/>
        <v>535.98702000000003</v>
      </c>
      <c r="V36" s="14">
        <f t="shared" si="4"/>
        <v>0</v>
      </c>
      <c r="W36" s="14">
        <f t="shared" si="5"/>
        <v>0</v>
      </c>
    </row>
    <row r="37" spans="1:23" ht="22.5" x14ac:dyDescent="0.2">
      <c r="A37" s="65" t="s">
        <v>13</v>
      </c>
      <c r="B37" s="66">
        <v>24</v>
      </c>
      <c r="C37" s="60">
        <v>408</v>
      </c>
      <c r="D37" s="11">
        <v>3</v>
      </c>
      <c r="E37" s="12">
        <v>0</v>
      </c>
      <c r="F37" s="11">
        <v>0</v>
      </c>
      <c r="G37" s="67">
        <v>76800</v>
      </c>
      <c r="H37" s="10">
        <v>240</v>
      </c>
      <c r="I37" s="14">
        <v>2300</v>
      </c>
      <c r="J37" s="14">
        <v>0</v>
      </c>
      <c r="K37" s="14">
        <v>0</v>
      </c>
      <c r="L37" s="14">
        <f>-1764.01298</f>
        <v>-1764.01298</v>
      </c>
      <c r="M37" s="14"/>
      <c r="N37" s="14"/>
      <c r="O37" s="14">
        <f t="shared" si="0"/>
        <v>535.98702000000003</v>
      </c>
      <c r="P37" s="14">
        <f t="shared" si="1"/>
        <v>0</v>
      </c>
      <c r="Q37" s="14">
        <f t="shared" si="2"/>
        <v>0</v>
      </c>
      <c r="R37" s="14"/>
      <c r="S37" s="14"/>
      <c r="T37" s="14"/>
      <c r="U37" s="14">
        <f t="shared" si="3"/>
        <v>535.98702000000003</v>
      </c>
      <c r="V37" s="14">
        <f t="shared" si="4"/>
        <v>0</v>
      </c>
      <c r="W37" s="14">
        <f t="shared" si="5"/>
        <v>0</v>
      </c>
    </row>
    <row r="38" spans="1:23" x14ac:dyDescent="0.2">
      <c r="A38" s="65" t="s">
        <v>29</v>
      </c>
      <c r="B38" s="66">
        <v>24</v>
      </c>
      <c r="C38" s="60">
        <v>408</v>
      </c>
      <c r="D38" s="11">
        <v>3</v>
      </c>
      <c r="E38" s="12">
        <v>0</v>
      </c>
      <c r="F38" s="11">
        <v>0</v>
      </c>
      <c r="G38" s="67">
        <v>76800</v>
      </c>
      <c r="H38" s="10">
        <v>500</v>
      </c>
      <c r="I38" s="14">
        <f>I39</f>
        <v>2913.77</v>
      </c>
      <c r="J38" s="14">
        <f>J39</f>
        <v>3030.32</v>
      </c>
      <c r="K38" s="14">
        <f>K39</f>
        <v>3151.54</v>
      </c>
      <c r="L38" s="14"/>
      <c r="M38" s="14"/>
      <c r="N38" s="14"/>
      <c r="O38" s="14">
        <f t="shared" si="0"/>
        <v>2913.77</v>
      </c>
      <c r="P38" s="14">
        <f t="shared" si="1"/>
        <v>3030.32</v>
      </c>
      <c r="Q38" s="14">
        <f t="shared" si="2"/>
        <v>3151.54</v>
      </c>
      <c r="R38" s="14"/>
      <c r="S38" s="14"/>
      <c r="T38" s="14"/>
      <c r="U38" s="14">
        <f t="shared" si="3"/>
        <v>2913.77</v>
      </c>
      <c r="V38" s="14">
        <f t="shared" si="4"/>
        <v>3030.32</v>
      </c>
      <c r="W38" s="14">
        <f t="shared" si="5"/>
        <v>3151.54</v>
      </c>
    </row>
    <row r="39" spans="1:23" x14ac:dyDescent="0.2">
      <c r="A39" s="65" t="s">
        <v>28</v>
      </c>
      <c r="B39" s="66">
        <v>24</v>
      </c>
      <c r="C39" s="60">
        <v>408</v>
      </c>
      <c r="D39" s="11">
        <v>3</v>
      </c>
      <c r="E39" s="12">
        <v>0</v>
      </c>
      <c r="F39" s="11">
        <v>0</v>
      </c>
      <c r="G39" s="67">
        <v>76800</v>
      </c>
      <c r="H39" s="10">
        <v>540</v>
      </c>
      <c r="I39" s="14">
        <v>2913.77</v>
      </c>
      <c r="J39" s="14">
        <v>3030.32</v>
      </c>
      <c r="K39" s="14">
        <v>3151.54</v>
      </c>
      <c r="L39" s="14"/>
      <c r="M39" s="14"/>
      <c r="N39" s="14"/>
      <c r="O39" s="14">
        <f t="shared" si="0"/>
        <v>2913.77</v>
      </c>
      <c r="P39" s="14">
        <f t="shared" si="1"/>
        <v>3030.32</v>
      </c>
      <c r="Q39" s="14">
        <f t="shared" si="2"/>
        <v>3151.54</v>
      </c>
      <c r="R39" s="14"/>
      <c r="S39" s="14"/>
      <c r="T39" s="14"/>
      <c r="U39" s="14">
        <f t="shared" si="3"/>
        <v>2913.77</v>
      </c>
      <c r="V39" s="14">
        <f t="shared" si="4"/>
        <v>3030.32</v>
      </c>
      <c r="W39" s="14">
        <f t="shared" si="5"/>
        <v>3151.54</v>
      </c>
    </row>
    <row r="40" spans="1:23" ht="22.5" x14ac:dyDescent="0.2">
      <c r="A40" s="65" t="s">
        <v>305</v>
      </c>
      <c r="B40" s="66">
        <v>24</v>
      </c>
      <c r="C40" s="60">
        <v>408</v>
      </c>
      <c r="D40" s="11">
        <v>3</v>
      </c>
      <c r="E40" s="12">
        <v>0</v>
      </c>
      <c r="F40" s="11">
        <v>0</v>
      </c>
      <c r="G40" s="67" t="s">
        <v>304</v>
      </c>
      <c r="H40" s="10"/>
      <c r="I40" s="14">
        <f>I41</f>
        <v>1437.81</v>
      </c>
      <c r="J40" s="14">
        <v>0</v>
      </c>
      <c r="K40" s="14">
        <v>0</v>
      </c>
      <c r="L40" s="14"/>
      <c r="M40" s="14"/>
      <c r="N40" s="14"/>
      <c r="O40" s="14">
        <f t="shared" si="0"/>
        <v>1437.81</v>
      </c>
      <c r="P40" s="14">
        <f t="shared" si="1"/>
        <v>0</v>
      </c>
      <c r="Q40" s="14">
        <f t="shared" si="2"/>
        <v>0</v>
      </c>
      <c r="R40" s="14"/>
      <c r="S40" s="14"/>
      <c r="T40" s="14"/>
      <c r="U40" s="14">
        <f t="shared" si="3"/>
        <v>1437.81</v>
      </c>
      <c r="V40" s="14">
        <f t="shared" si="4"/>
        <v>0</v>
      </c>
      <c r="W40" s="14">
        <f t="shared" si="5"/>
        <v>0</v>
      </c>
    </row>
    <row r="41" spans="1:23" x14ac:dyDescent="0.2">
      <c r="A41" s="65" t="s">
        <v>29</v>
      </c>
      <c r="B41" s="66">
        <v>24</v>
      </c>
      <c r="C41" s="60">
        <v>408</v>
      </c>
      <c r="D41" s="11">
        <v>3</v>
      </c>
      <c r="E41" s="12">
        <v>0</v>
      </c>
      <c r="F41" s="11">
        <v>0</v>
      </c>
      <c r="G41" s="67" t="str">
        <f>G40</f>
        <v>S3080</v>
      </c>
      <c r="H41" s="10">
        <v>500</v>
      </c>
      <c r="I41" s="14">
        <f>I42</f>
        <v>1437.81</v>
      </c>
      <c r="J41" s="14">
        <v>0</v>
      </c>
      <c r="K41" s="14">
        <v>0</v>
      </c>
      <c r="L41" s="14"/>
      <c r="M41" s="14"/>
      <c r="N41" s="14"/>
      <c r="O41" s="14">
        <f t="shared" si="0"/>
        <v>1437.81</v>
      </c>
      <c r="P41" s="14">
        <f t="shared" si="1"/>
        <v>0</v>
      </c>
      <c r="Q41" s="14">
        <f t="shared" si="2"/>
        <v>0</v>
      </c>
      <c r="R41" s="14"/>
      <c r="S41" s="14"/>
      <c r="T41" s="14"/>
      <c r="U41" s="14">
        <f t="shared" si="3"/>
        <v>1437.81</v>
      </c>
      <c r="V41" s="14">
        <f t="shared" si="4"/>
        <v>0</v>
      </c>
      <c r="W41" s="14">
        <f t="shared" si="5"/>
        <v>0</v>
      </c>
    </row>
    <row r="42" spans="1:23" x14ac:dyDescent="0.2">
      <c r="A42" s="99" t="s">
        <v>28</v>
      </c>
      <c r="B42" s="66">
        <v>24</v>
      </c>
      <c r="C42" s="60">
        <v>408</v>
      </c>
      <c r="D42" s="11">
        <v>3</v>
      </c>
      <c r="E42" s="12">
        <v>0</v>
      </c>
      <c r="F42" s="11">
        <v>0</v>
      </c>
      <c r="G42" s="67" t="str">
        <f>G41</f>
        <v>S3080</v>
      </c>
      <c r="H42" s="10">
        <v>540</v>
      </c>
      <c r="I42" s="14">
        <v>1437.81</v>
      </c>
      <c r="J42" s="14">
        <v>0</v>
      </c>
      <c r="K42" s="14">
        <v>0</v>
      </c>
      <c r="L42" s="14"/>
      <c r="M42" s="14"/>
      <c r="N42" s="14"/>
      <c r="O42" s="14">
        <f t="shared" si="0"/>
        <v>1437.81</v>
      </c>
      <c r="P42" s="14">
        <f t="shared" si="1"/>
        <v>0</v>
      </c>
      <c r="Q42" s="14">
        <f t="shared" si="2"/>
        <v>0</v>
      </c>
      <c r="R42" s="14"/>
      <c r="S42" s="14"/>
      <c r="T42" s="14"/>
      <c r="U42" s="14">
        <f t="shared" si="3"/>
        <v>1437.81</v>
      </c>
      <c r="V42" s="14">
        <f t="shared" si="4"/>
        <v>0</v>
      </c>
      <c r="W42" s="14">
        <f t="shared" si="5"/>
        <v>0</v>
      </c>
    </row>
    <row r="43" spans="1:23" x14ac:dyDescent="0.2">
      <c r="A43" s="65" t="s">
        <v>222</v>
      </c>
      <c r="B43" s="66">
        <v>24</v>
      </c>
      <c r="C43" s="60">
        <v>409</v>
      </c>
      <c r="D43" s="11" t="s">
        <v>7</v>
      </c>
      <c r="E43" s="12" t="s">
        <v>7</v>
      </c>
      <c r="F43" s="11" t="s">
        <v>7</v>
      </c>
      <c r="G43" s="67" t="s">
        <v>7</v>
      </c>
      <c r="H43" s="10" t="s">
        <v>7</v>
      </c>
      <c r="I43" s="14">
        <f t="shared" ref="I43:N43" si="10">I44</f>
        <v>70069.45</v>
      </c>
      <c r="J43" s="14">
        <f t="shared" si="10"/>
        <v>28872.3</v>
      </c>
      <c r="K43" s="14">
        <f t="shared" si="10"/>
        <v>30288</v>
      </c>
      <c r="L43" s="14">
        <f t="shared" si="10"/>
        <v>32866.534899999999</v>
      </c>
      <c r="M43" s="14">
        <f t="shared" si="10"/>
        <v>0</v>
      </c>
      <c r="N43" s="14">
        <f t="shared" si="10"/>
        <v>0</v>
      </c>
      <c r="O43" s="14">
        <f t="shared" si="0"/>
        <v>102935.9849</v>
      </c>
      <c r="P43" s="14">
        <f t="shared" si="1"/>
        <v>28872.3</v>
      </c>
      <c r="Q43" s="14">
        <f t="shared" si="2"/>
        <v>30288</v>
      </c>
      <c r="R43" s="14">
        <f>R44</f>
        <v>60</v>
      </c>
      <c r="S43" s="14"/>
      <c r="T43" s="14"/>
      <c r="U43" s="14">
        <f t="shared" si="3"/>
        <v>102995.9849</v>
      </c>
      <c r="V43" s="14">
        <f t="shared" si="4"/>
        <v>28872.3</v>
      </c>
      <c r="W43" s="14">
        <f t="shared" si="5"/>
        <v>30288</v>
      </c>
    </row>
    <row r="44" spans="1:23" ht="54.75" customHeight="1" x14ac:dyDescent="0.2">
      <c r="A44" s="85" t="s">
        <v>271</v>
      </c>
      <c r="B44" s="66">
        <v>24</v>
      </c>
      <c r="C44" s="60">
        <v>409</v>
      </c>
      <c r="D44" s="11">
        <v>3</v>
      </c>
      <c r="E44" s="12" t="s">
        <v>3</v>
      </c>
      <c r="F44" s="11" t="s">
        <v>2</v>
      </c>
      <c r="G44" s="67" t="s">
        <v>9</v>
      </c>
      <c r="H44" s="10" t="s">
        <v>7</v>
      </c>
      <c r="I44" s="14">
        <f>I60+I51+I54+I57+I63+I48</f>
        <v>70069.45</v>
      </c>
      <c r="J44" s="14">
        <f>J60+J51+J54+J57+J63+J48</f>
        <v>28872.3</v>
      </c>
      <c r="K44" s="14">
        <f>K60+K51+K54+K57+K63+K48</f>
        <v>30288</v>
      </c>
      <c r="L44" s="14">
        <f>L63+L48+L51</f>
        <v>32866.534899999999</v>
      </c>
      <c r="M44" s="14">
        <f>M63</f>
        <v>0</v>
      </c>
      <c r="N44" s="14">
        <f>N63</f>
        <v>0</v>
      </c>
      <c r="O44" s="14">
        <f t="shared" si="0"/>
        <v>102935.9849</v>
      </c>
      <c r="P44" s="14">
        <f t="shared" si="1"/>
        <v>28872.3</v>
      </c>
      <c r="Q44" s="14">
        <f t="shared" si="2"/>
        <v>30288</v>
      </c>
      <c r="R44" s="14">
        <f>R45</f>
        <v>60</v>
      </c>
      <c r="S44" s="14"/>
      <c r="T44" s="14"/>
      <c r="U44" s="14">
        <f t="shared" si="3"/>
        <v>102995.9849</v>
      </c>
      <c r="V44" s="14">
        <f t="shared" si="4"/>
        <v>28872.3</v>
      </c>
      <c r="W44" s="14">
        <f t="shared" si="5"/>
        <v>30288</v>
      </c>
    </row>
    <row r="45" spans="1:23" ht="18.75" customHeight="1" x14ac:dyDescent="0.2">
      <c r="A45" s="99" t="s">
        <v>414</v>
      </c>
      <c r="B45" s="66">
        <v>24</v>
      </c>
      <c r="C45" s="60">
        <v>409</v>
      </c>
      <c r="D45" s="11">
        <v>3</v>
      </c>
      <c r="E45" s="12">
        <v>0</v>
      </c>
      <c r="F45" s="11">
        <v>0</v>
      </c>
      <c r="G45" s="67">
        <v>71400</v>
      </c>
      <c r="H45" s="10"/>
      <c r="I45" s="14"/>
      <c r="J45" s="14"/>
      <c r="K45" s="14"/>
      <c r="L45" s="14"/>
      <c r="M45" s="14"/>
      <c r="N45" s="14"/>
      <c r="O45" s="14"/>
      <c r="P45" s="14"/>
      <c r="Q45" s="14"/>
      <c r="R45" s="14">
        <f>R46</f>
        <v>60</v>
      </c>
      <c r="S45" s="14"/>
      <c r="T45" s="14"/>
      <c r="U45" s="14">
        <f>O45+R45</f>
        <v>60</v>
      </c>
      <c r="V45" s="14">
        <f t="shared" si="4"/>
        <v>0</v>
      </c>
      <c r="W45" s="14">
        <f t="shared" si="5"/>
        <v>0</v>
      </c>
    </row>
    <row r="46" spans="1:23" ht="27" customHeight="1" x14ac:dyDescent="0.2">
      <c r="A46" s="65" t="s">
        <v>14</v>
      </c>
      <c r="B46" s="66">
        <v>24</v>
      </c>
      <c r="C46" s="60">
        <v>409</v>
      </c>
      <c r="D46" s="11">
        <v>3</v>
      </c>
      <c r="E46" s="12">
        <v>0</v>
      </c>
      <c r="F46" s="11">
        <v>0</v>
      </c>
      <c r="G46" s="67">
        <v>71400</v>
      </c>
      <c r="H46" s="10">
        <v>200</v>
      </c>
      <c r="I46" s="14"/>
      <c r="J46" s="14"/>
      <c r="K46" s="14"/>
      <c r="L46" s="14"/>
      <c r="M46" s="14"/>
      <c r="N46" s="14"/>
      <c r="O46" s="14"/>
      <c r="P46" s="14"/>
      <c r="Q46" s="14"/>
      <c r="R46" s="14">
        <f>R47</f>
        <v>60</v>
      </c>
      <c r="S46" s="14"/>
      <c r="T46" s="14"/>
      <c r="U46" s="14">
        <f t="shared" ref="U46:U47" si="11">O46+R46</f>
        <v>60</v>
      </c>
      <c r="V46" s="14">
        <f t="shared" ref="V46:V47" si="12">P46+S46</f>
        <v>0</v>
      </c>
      <c r="W46" s="14">
        <f t="shared" ref="W46:W47" si="13">Q46+T46</f>
        <v>0</v>
      </c>
    </row>
    <row r="47" spans="1:23" ht="25.5" customHeight="1" x14ac:dyDescent="0.2">
      <c r="A47" s="65" t="s">
        <v>13</v>
      </c>
      <c r="B47" s="66">
        <v>24</v>
      </c>
      <c r="C47" s="60">
        <v>409</v>
      </c>
      <c r="D47" s="11">
        <v>3</v>
      </c>
      <c r="E47" s="12">
        <v>0</v>
      </c>
      <c r="F47" s="11">
        <v>0</v>
      </c>
      <c r="G47" s="67">
        <v>71400</v>
      </c>
      <c r="H47" s="10">
        <v>240</v>
      </c>
      <c r="I47" s="14"/>
      <c r="J47" s="14"/>
      <c r="K47" s="14"/>
      <c r="L47" s="14"/>
      <c r="M47" s="14"/>
      <c r="N47" s="14"/>
      <c r="O47" s="14"/>
      <c r="P47" s="14"/>
      <c r="Q47" s="14"/>
      <c r="R47" s="14">
        <v>60</v>
      </c>
      <c r="S47" s="14"/>
      <c r="T47" s="14"/>
      <c r="U47" s="14">
        <f t="shared" si="11"/>
        <v>60</v>
      </c>
      <c r="V47" s="14">
        <f t="shared" si="12"/>
        <v>0</v>
      </c>
      <c r="W47" s="14">
        <f t="shared" si="13"/>
        <v>0</v>
      </c>
    </row>
    <row r="48" spans="1:23" ht="20.100000000000001" customHeight="1" x14ac:dyDescent="0.2">
      <c r="A48" s="99" t="s">
        <v>221</v>
      </c>
      <c r="B48" s="66">
        <v>24</v>
      </c>
      <c r="C48" s="60">
        <v>409</v>
      </c>
      <c r="D48" s="11">
        <v>3</v>
      </c>
      <c r="E48" s="12" t="s">
        <v>3</v>
      </c>
      <c r="F48" s="11" t="s">
        <v>2</v>
      </c>
      <c r="G48" s="67">
        <v>83200</v>
      </c>
      <c r="H48" s="10"/>
      <c r="I48" s="14">
        <f t="shared" ref="I48:L49" si="14">I49</f>
        <v>5058.2120000000004</v>
      </c>
      <c r="J48" s="14">
        <f t="shared" si="14"/>
        <v>8073.835</v>
      </c>
      <c r="K48" s="14">
        <f t="shared" si="14"/>
        <v>8678.2049999999999</v>
      </c>
      <c r="L48" s="14">
        <f t="shared" si="14"/>
        <v>-3820.4314199999999</v>
      </c>
      <c r="M48" s="14"/>
      <c r="N48" s="14"/>
      <c r="O48" s="14">
        <f t="shared" ref="O48:O79" si="15">I48+L48</f>
        <v>1237.7805800000006</v>
      </c>
      <c r="P48" s="14">
        <f t="shared" ref="P48:P79" si="16">J48+M48</f>
        <v>8073.835</v>
      </c>
      <c r="Q48" s="14">
        <f t="shared" ref="Q48:Q79" si="17">K48+N48</f>
        <v>8678.2049999999999</v>
      </c>
      <c r="R48" s="14"/>
      <c r="S48" s="14"/>
      <c r="T48" s="14"/>
      <c r="U48" s="14">
        <f t="shared" ref="U48:U79" si="18">O48+R48</f>
        <v>1237.7805800000006</v>
      </c>
      <c r="V48" s="14">
        <f t="shared" ref="V48:V79" si="19">P48+S48</f>
        <v>8073.835</v>
      </c>
      <c r="W48" s="14">
        <f t="shared" ref="W48:W79" si="20">Q48+T48</f>
        <v>8678.2049999999999</v>
      </c>
    </row>
    <row r="49" spans="1:23" ht="20.100000000000001" customHeight="1" x14ac:dyDescent="0.2">
      <c r="A49" s="65" t="s">
        <v>71</v>
      </c>
      <c r="B49" s="66">
        <v>24</v>
      </c>
      <c r="C49" s="60">
        <v>409</v>
      </c>
      <c r="D49" s="11">
        <v>3</v>
      </c>
      <c r="E49" s="12" t="s">
        <v>3</v>
      </c>
      <c r="F49" s="11" t="s">
        <v>2</v>
      </c>
      <c r="G49" s="67">
        <v>83200</v>
      </c>
      <c r="H49" s="10">
        <v>800</v>
      </c>
      <c r="I49" s="14">
        <f t="shared" si="14"/>
        <v>5058.2120000000004</v>
      </c>
      <c r="J49" s="14">
        <f t="shared" si="14"/>
        <v>8073.835</v>
      </c>
      <c r="K49" s="14">
        <f t="shared" si="14"/>
        <v>8678.2049999999999</v>
      </c>
      <c r="L49" s="14">
        <f t="shared" si="14"/>
        <v>-3820.4314199999999</v>
      </c>
      <c r="M49" s="14"/>
      <c r="N49" s="14"/>
      <c r="O49" s="14">
        <f t="shared" si="15"/>
        <v>1237.7805800000006</v>
      </c>
      <c r="P49" s="14">
        <f t="shared" si="16"/>
        <v>8073.835</v>
      </c>
      <c r="Q49" s="14">
        <f t="shared" si="17"/>
        <v>8678.2049999999999</v>
      </c>
      <c r="R49" s="14"/>
      <c r="S49" s="14"/>
      <c r="T49" s="14"/>
      <c r="U49" s="14">
        <f t="shared" si="18"/>
        <v>1237.7805800000006</v>
      </c>
      <c r="V49" s="14">
        <f t="shared" si="19"/>
        <v>8073.835</v>
      </c>
      <c r="W49" s="14">
        <f t="shared" si="20"/>
        <v>8678.2049999999999</v>
      </c>
    </row>
    <row r="50" spans="1:23" ht="20.100000000000001" customHeight="1" x14ac:dyDescent="0.2">
      <c r="A50" s="65" t="s">
        <v>140</v>
      </c>
      <c r="B50" s="66">
        <v>24</v>
      </c>
      <c r="C50" s="60">
        <v>409</v>
      </c>
      <c r="D50" s="11">
        <v>3</v>
      </c>
      <c r="E50" s="12" t="s">
        <v>3</v>
      </c>
      <c r="F50" s="11" t="s">
        <v>2</v>
      </c>
      <c r="G50" s="67">
        <v>83200</v>
      </c>
      <c r="H50" s="10">
        <v>870</v>
      </c>
      <c r="I50" s="14">
        <v>5058.2120000000004</v>
      </c>
      <c r="J50" s="14">
        <v>8073.835</v>
      </c>
      <c r="K50" s="14">
        <v>8678.2049999999999</v>
      </c>
      <c r="L50" s="14">
        <f>-1805.59832-1439.8331-575</f>
        <v>-3820.4314199999999</v>
      </c>
      <c r="M50" s="14"/>
      <c r="N50" s="14"/>
      <c r="O50" s="14">
        <f t="shared" si="15"/>
        <v>1237.7805800000006</v>
      </c>
      <c r="P50" s="14">
        <f t="shared" si="16"/>
        <v>8073.835</v>
      </c>
      <c r="Q50" s="14">
        <f t="shared" si="17"/>
        <v>8678.2049999999999</v>
      </c>
      <c r="R50" s="14"/>
      <c r="S50" s="14"/>
      <c r="T50" s="14"/>
      <c r="U50" s="14">
        <f t="shared" si="18"/>
        <v>1237.7805800000006</v>
      </c>
      <c r="V50" s="14">
        <f t="shared" si="19"/>
        <v>8073.835</v>
      </c>
      <c r="W50" s="14">
        <f t="shared" si="20"/>
        <v>8678.2049999999999</v>
      </c>
    </row>
    <row r="51" spans="1:23" ht="33.75" x14ac:dyDescent="0.2">
      <c r="A51" s="65" t="s">
        <v>367</v>
      </c>
      <c r="B51" s="66">
        <v>24</v>
      </c>
      <c r="C51" s="60">
        <v>409</v>
      </c>
      <c r="D51" s="11">
        <v>3</v>
      </c>
      <c r="E51" s="12" t="s">
        <v>3</v>
      </c>
      <c r="F51" s="11" t="s">
        <v>2</v>
      </c>
      <c r="G51" s="67" t="s">
        <v>219</v>
      </c>
      <c r="H51" s="10" t="s">
        <v>7</v>
      </c>
      <c r="I51" s="14">
        <f t="shared" ref="I51:L52" si="21">I52</f>
        <v>84.5</v>
      </c>
      <c r="J51" s="14">
        <f t="shared" si="21"/>
        <v>79.5</v>
      </c>
      <c r="K51" s="14">
        <f t="shared" si="21"/>
        <v>79.5</v>
      </c>
      <c r="L51" s="14">
        <f t="shared" si="21"/>
        <v>575</v>
      </c>
      <c r="M51" s="14"/>
      <c r="N51" s="14"/>
      <c r="O51" s="14">
        <f t="shared" si="15"/>
        <v>659.5</v>
      </c>
      <c r="P51" s="14">
        <f t="shared" si="16"/>
        <v>79.5</v>
      </c>
      <c r="Q51" s="14">
        <f t="shared" si="17"/>
        <v>79.5</v>
      </c>
      <c r="R51" s="14"/>
      <c r="S51" s="14"/>
      <c r="T51" s="14"/>
      <c r="U51" s="14">
        <f t="shared" si="18"/>
        <v>659.5</v>
      </c>
      <c r="V51" s="14">
        <f t="shared" si="19"/>
        <v>79.5</v>
      </c>
      <c r="W51" s="14">
        <f t="shared" si="20"/>
        <v>79.5</v>
      </c>
    </row>
    <row r="52" spans="1:23" ht="22.5" x14ac:dyDescent="0.2">
      <c r="A52" s="65" t="s">
        <v>14</v>
      </c>
      <c r="B52" s="66">
        <v>24</v>
      </c>
      <c r="C52" s="60">
        <v>409</v>
      </c>
      <c r="D52" s="11">
        <v>3</v>
      </c>
      <c r="E52" s="12" t="s">
        <v>3</v>
      </c>
      <c r="F52" s="11" t="s">
        <v>2</v>
      </c>
      <c r="G52" s="67" t="s">
        <v>219</v>
      </c>
      <c r="H52" s="10">
        <v>200</v>
      </c>
      <c r="I52" s="14">
        <f t="shared" si="21"/>
        <v>84.5</v>
      </c>
      <c r="J52" s="14">
        <f t="shared" si="21"/>
        <v>79.5</v>
      </c>
      <c r="K52" s="14">
        <f t="shared" si="21"/>
        <v>79.5</v>
      </c>
      <c r="L52" s="14">
        <f t="shared" si="21"/>
        <v>575</v>
      </c>
      <c r="M52" s="14"/>
      <c r="N52" s="14"/>
      <c r="O52" s="14">
        <f t="shared" si="15"/>
        <v>659.5</v>
      </c>
      <c r="P52" s="14">
        <f t="shared" si="16"/>
        <v>79.5</v>
      </c>
      <c r="Q52" s="14">
        <f t="shared" si="17"/>
        <v>79.5</v>
      </c>
      <c r="R52" s="14"/>
      <c r="S52" s="14"/>
      <c r="T52" s="14"/>
      <c r="U52" s="14">
        <f t="shared" si="18"/>
        <v>659.5</v>
      </c>
      <c r="V52" s="14">
        <f t="shared" si="19"/>
        <v>79.5</v>
      </c>
      <c r="W52" s="14">
        <f t="shared" si="20"/>
        <v>79.5</v>
      </c>
    </row>
    <row r="53" spans="1:23" ht="22.5" x14ac:dyDescent="0.2">
      <c r="A53" s="65" t="s">
        <v>13</v>
      </c>
      <c r="B53" s="66">
        <v>24</v>
      </c>
      <c r="C53" s="60">
        <v>409</v>
      </c>
      <c r="D53" s="11">
        <v>3</v>
      </c>
      <c r="E53" s="12" t="s">
        <v>3</v>
      </c>
      <c r="F53" s="11" t="s">
        <v>2</v>
      </c>
      <c r="G53" s="67" t="s">
        <v>219</v>
      </c>
      <c r="H53" s="10">
        <v>240</v>
      </c>
      <c r="I53" s="14">
        <v>84.5</v>
      </c>
      <c r="J53" s="14">
        <v>79.5</v>
      </c>
      <c r="K53" s="14">
        <v>79.5</v>
      </c>
      <c r="L53" s="14">
        <v>575</v>
      </c>
      <c r="M53" s="14"/>
      <c r="N53" s="14"/>
      <c r="O53" s="14">
        <f t="shared" si="15"/>
        <v>659.5</v>
      </c>
      <c r="P53" s="14">
        <f t="shared" si="16"/>
        <v>79.5</v>
      </c>
      <c r="Q53" s="14">
        <f t="shared" si="17"/>
        <v>79.5</v>
      </c>
      <c r="R53" s="14"/>
      <c r="S53" s="14"/>
      <c r="T53" s="14"/>
      <c r="U53" s="14">
        <f t="shared" si="18"/>
        <v>659.5</v>
      </c>
      <c r="V53" s="14">
        <f t="shared" si="19"/>
        <v>79.5</v>
      </c>
      <c r="W53" s="14">
        <f t="shared" si="20"/>
        <v>79.5</v>
      </c>
    </row>
    <row r="54" spans="1:23" ht="78.75" x14ac:dyDescent="0.2">
      <c r="A54" s="65" t="s">
        <v>250</v>
      </c>
      <c r="B54" s="66">
        <v>24</v>
      </c>
      <c r="C54" s="60">
        <v>409</v>
      </c>
      <c r="D54" s="11">
        <v>3</v>
      </c>
      <c r="E54" s="12" t="s">
        <v>3</v>
      </c>
      <c r="F54" s="11" t="s">
        <v>2</v>
      </c>
      <c r="G54" s="67" t="s">
        <v>218</v>
      </c>
      <c r="H54" s="10" t="s">
        <v>7</v>
      </c>
      <c r="I54" s="14">
        <f t="shared" ref="I54:K55" si="22">I55</f>
        <v>10854.473</v>
      </c>
      <c r="J54" s="14">
        <f t="shared" si="22"/>
        <v>11811.7</v>
      </c>
      <c r="K54" s="14">
        <f t="shared" si="22"/>
        <v>12583.03</v>
      </c>
      <c r="L54" s="14"/>
      <c r="M54" s="14"/>
      <c r="N54" s="14"/>
      <c r="O54" s="14">
        <f t="shared" si="15"/>
        <v>10854.473</v>
      </c>
      <c r="P54" s="14">
        <f t="shared" si="16"/>
        <v>11811.7</v>
      </c>
      <c r="Q54" s="14">
        <f t="shared" si="17"/>
        <v>12583.03</v>
      </c>
      <c r="R54" s="14"/>
      <c r="S54" s="14"/>
      <c r="T54" s="14"/>
      <c r="U54" s="14">
        <f t="shared" si="18"/>
        <v>10854.473</v>
      </c>
      <c r="V54" s="14">
        <f t="shared" si="19"/>
        <v>11811.7</v>
      </c>
      <c r="W54" s="14">
        <f t="shared" si="20"/>
        <v>12583.03</v>
      </c>
    </row>
    <row r="55" spans="1:23" x14ac:dyDescent="0.2">
      <c r="A55" s="65" t="s">
        <v>29</v>
      </c>
      <c r="B55" s="66">
        <v>24</v>
      </c>
      <c r="C55" s="60">
        <v>409</v>
      </c>
      <c r="D55" s="11">
        <v>3</v>
      </c>
      <c r="E55" s="12" t="s">
        <v>3</v>
      </c>
      <c r="F55" s="11" t="s">
        <v>2</v>
      </c>
      <c r="G55" s="67" t="s">
        <v>218</v>
      </c>
      <c r="H55" s="10">
        <v>500</v>
      </c>
      <c r="I55" s="14">
        <f t="shared" si="22"/>
        <v>10854.473</v>
      </c>
      <c r="J55" s="14">
        <f t="shared" si="22"/>
        <v>11811.7</v>
      </c>
      <c r="K55" s="14">
        <f t="shared" si="22"/>
        <v>12583.03</v>
      </c>
      <c r="L55" s="14"/>
      <c r="M55" s="14"/>
      <c r="N55" s="14"/>
      <c r="O55" s="14">
        <f t="shared" si="15"/>
        <v>10854.473</v>
      </c>
      <c r="P55" s="14">
        <f t="shared" si="16"/>
        <v>11811.7</v>
      </c>
      <c r="Q55" s="14">
        <f t="shared" si="17"/>
        <v>12583.03</v>
      </c>
      <c r="R55" s="14"/>
      <c r="S55" s="14"/>
      <c r="T55" s="14"/>
      <c r="U55" s="14">
        <f t="shared" si="18"/>
        <v>10854.473</v>
      </c>
      <c r="V55" s="14">
        <f t="shared" si="19"/>
        <v>11811.7</v>
      </c>
      <c r="W55" s="14">
        <f t="shared" si="20"/>
        <v>12583.03</v>
      </c>
    </row>
    <row r="56" spans="1:23" x14ac:dyDescent="0.2">
      <c r="A56" s="65" t="s">
        <v>28</v>
      </c>
      <c r="B56" s="66">
        <v>24</v>
      </c>
      <c r="C56" s="60">
        <v>409</v>
      </c>
      <c r="D56" s="11">
        <v>3</v>
      </c>
      <c r="E56" s="12" t="s">
        <v>3</v>
      </c>
      <c r="F56" s="11" t="s">
        <v>2</v>
      </c>
      <c r="G56" s="67" t="s">
        <v>218</v>
      </c>
      <c r="H56" s="10">
        <v>540</v>
      </c>
      <c r="I56" s="14">
        <v>10854.473</v>
      </c>
      <c r="J56" s="14">
        <v>11811.7</v>
      </c>
      <c r="K56" s="14">
        <v>12583.03</v>
      </c>
      <c r="L56" s="14"/>
      <c r="M56" s="14"/>
      <c r="N56" s="14"/>
      <c r="O56" s="14">
        <f t="shared" si="15"/>
        <v>10854.473</v>
      </c>
      <c r="P56" s="14">
        <f t="shared" si="16"/>
        <v>11811.7</v>
      </c>
      <c r="Q56" s="14">
        <f t="shared" si="17"/>
        <v>12583.03</v>
      </c>
      <c r="R56" s="14"/>
      <c r="S56" s="14"/>
      <c r="T56" s="14"/>
      <c r="U56" s="14">
        <f t="shared" si="18"/>
        <v>10854.473</v>
      </c>
      <c r="V56" s="14">
        <f t="shared" si="19"/>
        <v>11811.7</v>
      </c>
      <c r="W56" s="14">
        <f t="shared" si="20"/>
        <v>12583.03</v>
      </c>
    </row>
    <row r="57" spans="1:23" ht="78.75" x14ac:dyDescent="0.2">
      <c r="A57" s="65" t="s">
        <v>251</v>
      </c>
      <c r="B57" s="66">
        <v>24</v>
      </c>
      <c r="C57" s="60">
        <v>409</v>
      </c>
      <c r="D57" s="11">
        <v>3</v>
      </c>
      <c r="E57" s="12" t="s">
        <v>3</v>
      </c>
      <c r="F57" s="11" t="s">
        <v>2</v>
      </c>
      <c r="G57" s="67" t="s">
        <v>217</v>
      </c>
      <c r="H57" s="10" t="s">
        <v>7</v>
      </c>
      <c r="I57" s="14">
        <f t="shared" ref="I57:K58" si="23">I58</f>
        <v>722</v>
      </c>
      <c r="J57" s="14">
        <f t="shared" si="23"/>
        <v>722</v>
      </c>
      <c r="K57" s="14">
        <f t="shared" si="23"/>
        <v>722</v>
      </c>
      <c r="L57" s="14"/>
      <c r="M57" s="14"/>
      <c r="N57" s="14"/>
      <c r="O57" s="14">
        <f t="shared" si="15"/>
        <v>722</v>
      </c>
      <c r="P57" s="14">
        <f t="shared" si="16"/>
        <v>722</v>
      </c>
      <c r="Q57" s="14">
        <f t="shared" si="17"/>
        <v>722</v>
      </c>
      <c r="R57" s="14"/>
      <c r="S57" s="14"/>
      <c r="T57" s="14"/>
      <c r="U57" s="14">
        <f t="shared" si="18"/>
        <v>722</v>
      </c>
      <c r="V57" s="14">
        <f t="shared" si="19"/>
        <v>722</v>
      </c>
      <c r="W57" s="14">
        <f t="shared" si="20"/>
        <v>722</v>
      </c>
    </row>
    <row r="58" spans="1:23" x14ac:dyDescent="0.2">
      <c r="A58" s="65" t="s">
        <v>29</v>
      </c>
      <c r="B58" s="66">
        <v>24</v>
      </c>
      <c r="C58" s="60">
        <v>409</v>
      </c>
      <c r="D58" s="11">
        <v>3</v>
      </c>
      <c r="E58" s="12" t="s">
        <v>3</v>
      </c>
      <c r="F58" s="11" t="s">
        <v>2</v>
      </c>
      <c r="G58" s="67" t="s">
        <v>217</v>
      </c>
      <c r="H58" s="10">
        <v>500</v>
      </c>
      <c r="I58" s="14">
        <f t="shared" si="23"/>
        <v>722</v>
      </c>
      <c r="J58" s="14">
        <f t="shared" si="23"/>
        <v>722</v>
      </c>
      <c r="K58" s="14">
        <f t="shared" si="23"/>
        <v>722</v>
      </c>
      <c r="L58" s="14"/>
      <c r="M58" s="14"/>
      <c r="N58" s="14"/>
      <c r="O58" s="14">
        <f t="shared" si="15"/>
        <v>722</v>
      </c>
      <c r="P58" s="14">
        <f t="shared" si="16"/>
        <v>722</v>
      </c>
      <c r="Q58" s="14">
        <f t="shared" si="17"/>
        <v>722</v>
      </c>
      <c r="R58" s="14"/>
      <c r="S58" s="14"/>
      <c r="T58" s="14"/>
      <c r="U58" s="14">
        <f t="shared" si="18"/>
        <v>722</v>
      </c>
      <c r="V58" s="14">
        <f t="shared" si="19"/>
        <v>722</v>
      </c>
      <c r="W58" s="14">
        <f t="shared" si="20"/>
        <v>722</v>
      </c>
    </row>
    <row r="59" spans="1:23" x14ac:dyDescent="0.2">
      <c r="A59" s="65" t="s">
        <v>28</v>
      </c>
      <c r="B59" s="66">
        <v>24</v>
      </c>
      <c r="C59" s="60">
        <v>409</v>
      </c>
      <c r="D59" s="11">
        <v>3</v>
      </c>
      <c r="E59" s="12" t="s">
        <v>3</v>
      </c>
      <c r="F59" s="11" t="s">
        <v>2</v>
      </c>
      <c r="G59" s="67" t="s">
        <v>217</v>
      </c>
      <c r="H59" s="10">
        <v>540</v>
      </c>
      <c r="I59" s="14">
        <v>722</v>
      </c>
      <c r="J59" s="14">
        <v>722</v>
      </c>
      <c r="K59" s="14">
        <v>722</v>
      </c>
      <c r="L59" s="14"/>
      <c r="M59" s="14"/>
      <c r="N59" s="14"/>
      <c r="O59" s="14">
        <f t="shared" si="15"/>
        <v>722</v>
      </c>
      <c r="P59" s="14">
        <f t="shared" si="16"/>
        <v>722</v>
      </c>
      <c r="Q59" s="14">
        <f t="shared" si="17"/>
        <v>722</v>
      </c>
      <c r="R59" s="14"/>
      <c r="S59" s="14"/>
      <c r="T59" s="14"/>
      <c r="U59" s="14">
        <f t="shared" si="18"/>
        <v>722</v>
      </c>
      <c r="V59" s="14">
        <f t="shared" si="19"/>
        <v>722</v>
      </c>
      <c r="W59" s="14">
        <f t="shared" si="20"/>
        <v>722</v>
      </c>
    </row>
    <row r="60" spans="1:23" ht="90" x14ac:dyDescent="0.2">
      <c r="A60" s="65" t="s">
        <v>246</v>
      </c>
      <c r="B60" s="66">
        <v>24</v>
      </c>
      <c r="C60" s="60">
        <v>409</v>
      </c>
      <c r="D60" s="11">
        <v>3</v>
      </c>
      <c r="E60" s="12" t="s">
        <v>3</v>
      </c>
      <c r="F60" s="11" t="s">
        <v>2</v>
      </c>
      <c r="G60" s="67" t="s">
        <v>334</v>
      </c>
      <c r="H60" s="10" t="s">
        <v>7</v>
      </c>
      <c r="I60" s="14">
        <f t="shared" ref="I60:K61" si="24">I61</f>
        <v>8150.2650000000003</v>
      </c>
      <c r="J60" s="14">
        <f t="shared" si="24"/>
        <v>8185.2650000000003</v>
      </c>
      <c r="K60" s="14">
        <f t="shared" si="24"/>
        <v>8225.2649999999994</v>
      </c>
      <c r="L60" s="14"/>
      <c r="M60" s="14"/>
      <c r="N60" s="14"/>
      <c r="O60" s="14">
        <f t="shared" si="15"/>
        <v>8150.2650000000003</v>
      </c>
      <c r="P60" s="14">
        <f t="shared" si="16"/>
        <v>8185.2650000000003</v>
      </c>
      <c r="Q60" s="14">
        <f t="shared" si="17"/>
        <v>8225.2649999999994</v>
      </c>
      <c r="R60" s="14"/>
      <c r="S60" s="14"/>
      <c r="T60" s="14"/>
      <c r="U60" s="14">
        <f t="shared" si="18"/>
        <v>8150.2650000000003</v>
      </c>
      <c r="V60" s="14">
        <f t="shared" si="19"/>
        <v>8185.2650000000003</v>
      </c>
      <c r="W60" s="14">
        <f t="shared" si="20"/>
        <v>8225.2649999999994</v>
      </c>
    </row>
    <row r="61" spans="1:23" ht="22.5" x14ac:dyDescent="0.2">
      <c r="A61" s="65" t="s">
        <v>14</v>
      </c>
      <c r="B61" s="66">
        <v>24</v>
      </c>
      <c r="C61" s="60">
        <v>409</v>
      </c>
      <c r="D61" s="11">
        <v>3</v>
      </c>
      <c r="E61" s="12" t="s">
        <v>3</v>
      </c>
      <c r="F61" s="11" t="s">
        <v>2</v>
      </c>
      <c r="G61" s="67" t="s">
        <v>334</v>
      </c>
      <c r="H61" s="10">
        <v>200</v>
      </c>
      <c r="I61" s="14">
        <f t="shared" si="24"/>
        <v>8150.2650000000003</v>
      </c>
      <c r="J61" s="14">
        <f t="shared" si="24"/>
        <v>8185.2650000000003</v>
      </c>
      <c r="K61" s="14">
        <f t="shared" si="24"/>
        <v>8225.2649999999994</v>
      </c>
      <c r="L61" s="14"/>
      <c r="M61" s="14"/>
      <c r="N61" s="14"/>
      <c r="O61" s="14">
        <f t="shared" si="15"/>
        <v>8150.2650000000003</v>
      </c>
      <c r="P61" s="14">
        <f t="shared" si="16"/>
        <v>8185.2650000000003</v>
      </c>
      <c r="Q61" s="14">
        <f t="shared" si="17"/>
        <v>8225.2649999999994</v>
      </c>
      <c r="R61" s="14"/>
      <c r="S61" s="14"/>
      <c r="T61" s="14"/>
      <c r="U61" s="14">
        <f t="shared" si="18"/>
        <v>8150.2650000000003</v>
      </c>
      <c r="V61" s="14">
        <f t="shared" si="19"/>
        <v>8185.2650000000003</v>
      </c>
      <c r="W61" s="14">
        <f t="shared" si="20"/>
        <v>8225.2649999999994</v>
      </c>
    </row>
    <row r="62" spans="1:23" ht="22.5" x14ac:dyDescent="0.2">
      <c r="A62" s="65" t="s">
        <v>13</v>
      </c>
      <c r="B62" s="66">
        <v>24</v>
      </c>
      <c r="C62" s="60">
        <v>409</v>
      </c>
      <c r="D62" s="11">
        <v>3</v>
      </c>
      <c r="E62" s="12" t="s">
        <v>3</v>
      </c>
      <c r="F62" s="11" t="s">
        <v>2</v>
      </c>
      <c r="G62" s="67" t="s">
        <v>334</v>
      </c>
      <c r="H62" s="10">
        <v>240</v>
      </c>
      <c r="I62" s="14">
        <v>8150.2650000000003</v>
      </c>
      <c r="J62" s="14">
        <v>8185.2650000000003</v>
      </c>
      <c r="K62" s="14">
        <v>8225.2649999999994</v>
      </c>
      <c r="L62" s="14"/>
      <c r="M62" s="14"/>
      <c r="N62" s="14"/>
      <c r="O62" s="14">
        <f t="shared" si="15"/>
        <v>8150.2650000000003</v>
      </c>
      <c r="P62" s="14">
        <f t="shared" si="16"/>
        <v>8185.2650000000003</v>
      </c>
      <c r="Q62" s="14">
        <f t="shared" si="17"/>
        <v>8225.2649999999994</v>
      </c>
      <c r="R62" s="14"/>
      <c r="S62" s="14"/>
      <c r="T62" s="14"/>
      <c r="U62" s="14">
        <f t="shared" si="18"/>
        <v>8150.2650000000003</v>
      </c>
      <c r="V62" s="14">
        <f t="shared" si="19"/>
        <v>8185.2650000000003</v>
      </c>
      <c r="W62" s="14">
        <f t="shared" si="20"/>
        <v>8225.2649999999994</v>
      </c>
    </row>
    <row r="63" spans="1:23" x14ac:dyDescent="0.2">
      <c r="A63" s="65" t="s">
        <v>261</v>
      </c>
      <c r="B63" s="66">
        <v>24</v>
      </c>
      <c r="C63" s="60">
        <v>409</v>
      </c>
      <c r="D63" s="11">
        <v>3</v>
      </c>
      <c r="E63" s="12">
        <v>0</v>
      </c>
      <c r="F63" s="11" t="s">
        <v>262</v>
      </c>
      <c r="G63" s="67">
        <v>0</v>
      </c>
      <c r="H63" s="10"/>
      <c r="I63" s="14">
        <f>I67</f>
        <v>45200</v>
      </c>
      <c r="J63" s="14">
        <f>J67</f>
        <v>0</v>
      </c>
      <c r="K63" s="14">
        <f>K67</f>
        <v>0</v>
      </c>
      <c r="L63" s="14">
        <f>L64+L67</f>
        <v>36111.96632</v>
      </c>
      <c r="M63" s="14"/>
      <c r="N63" s="14"/>
      <c r="O63" s="14">
        <f t="shared" si="15"/>
        <v>81311.966320000007</v>
      </c>
      <c r="P63" s="14">
        <f t="shared" si="16"/>
        <v>0</v>
      </c>
      <c r="Q63" s="14">
        <f t="shared" si="17"/>
        <v>0</v>
      </c>
      <c r="R63" s="14"/>
      <c r="S63" s="14"/>
      <c r="T63" s="14"/>
      <c r="U63" s="14">
        <f t="shared" si="18"/>
        <v>81311.966320000007</v>
      </c>
      <c r="V63" s="14">
        <f t="shared" si="19"/>
        <v>0</v>
      </c>
      <c r="W63" s="14">
        <f t="shared" si="20"/>
        <v>0</v>
      </c>
    </row>
    <row r="64" spans="1:23" ht="39" customHeight="1" x14ac:dyDescent="0.2">
      <c r="A64" s="65" t="s">
        <v>347</v>
      </c>
      <c r="B64" s="66">
        <v>24</v>
      </c>
      <c r="C64" s="60">
        <v>409</v>
      </c>
      <c r="D64" s="11">
        <v>3</v>
      </c>
      <c r="E64" s="12">
        <v>0</v>
      </c>
      <c r="F64" s="11" t="s">
        <v>262</v>
      </c>
      <c r="G64" s="67">
        <v>53930</v>
      </c>
      <c r="H64" s="10"/>
      <c r="I64" s="14"/>
      <c r="J64" s="14"/>
      <c r="K64" s="14"/>
      <c r="L64" s="14">
        <f>L65</f>
        <v>36111.96632</v>
      </c>
      <c r="M64" s="14"/>
      <c r="N64" s="14"/>
      <c r="O64" s="14">
        <f t="shared" si="15"/>
        <v>36111.96632</v>
      </c>
      <c r="P64" s="14">
        <f t="shared" si="16"/>
        <v>0</v>
      </c>
      <c r="Q64" s="14">
        <f t="shared" si="17"/>
        <v>0</v>
      </c>
      <c r="R64" s="14"/>
      <c r="S64" s="14"/>
      <c r="T64" s="14"/>
      <c r="U64" s="14">
        <f t="shared" si="18"/>
        <v>36111.96632</v>
      </c>
      <c r="V64" s="14">
        <f t="shared" si="19"/>
        <v>0</v>
      </c>
      <c r="W64" s="14">
        <f t="shared" si="20"/>
        <v>0</v>
      </c>
    </row>
    <row r="65" spans="1:23" ht="22.5" x14ac:dyDescent="0.2">
      <c r="A65" s="65" t="s">
        <v>14</v>
      </c>
      <c r="B65" s="66">
        <v>24</v>
      </c>
      <c r="C65" s="60">
        <v>409</v>
      </c>
      <c r="D65" s="11">
        <v>3</v>
      </c>
      <c r="E65" s="12">
        <v>0</v>
      </c>
      <c r="F65" s="11" t="s">
        <v>262</v>
      </c>
      <c r="G65" s="67">
        <v>53930</v>
      </c>
      <c r="H65" s="10">
        <v>200</v>
      </c>
      <c r="I65" s="14"/>
      <c r="J65" s="14"/>
      <c r="K65" s="14"/>
      <c r="L65" s="14">
        <f>L66</f>
        <v>36111.96632</v>
      </c>
      <c r="M65" s="14"/>
      <c r="N65" s="14"/>
      <c r="O65" s="14">
        <f t="shared" si="15"/>
        <v>36111.96632</v>
      </c>
      <c r="P65" s="14">
        <f t="shared" si="16"/>
        <v>0</v>
      </c>
      <c r="Q65" s="14">
        <f t="shared" si="17"/>
        <v>0</v>
      </c>
      <c r="R65" s="14"/>
      <c r="S65" s="14"/>
      <c r="T65" s="14"/>
      <c r="U65" s="14">
        <f t="shared" si="18"/>
        <v>36111.96632</v>
      </c>
      <c r="V65" s="14">
        <f t="shared" si="19"/>
        <v>0</v>
      </c>
      <c r="W65" s="14">
        <f t="shared" si="20"/>
        <v>0</v>
      </c>
    </row>
    <row r="66" spans="1:23" ht="22.5" x14ac:dyDescent="0.2">
      <c r="A66" s="65" t="s">
        <v>13</v>
      </c>
      <c r="B66" s="66">
        <v>24</v>
      </c>
      <c r="C66" s="60">
        <v>409</v>
      </c>
      <c r="D66" s="11">
        <v>3</v>
      </c>
      <c r="E66" s="12">
        <v>0</v>
      </c>
      <c r="F66" s="11" t="s">
        <v>262</v>
      </c>
      <c r="G66" s="67">
        <v>53930</v>
      </c>
      <c r="H66" s="10">
        <v>240</v>
      </c>
      <c r="I66" s="14"/>
      <c r="J66" s="14"/>
      <c r="K66" s="14"/>
      <c r="L66" s="14">
        <f>34306.368+1805.59832</f>
        <v>36111.96632</v>
      </c>
      <c r="M66" s="14"/>
      <c r="N66" s="14"/>
      <c r="O66" s="14">
        <f t="shared" si="15"/>
        <v>36111.96632</v>
      </c>
      <c r="P66" s="14">
        <f t="shared" si="16"/>
        <v>0</v>
      </c>
      <c r="Q66" s="14">
        <f t="shared" si="17"/>
        <v>0</v>
      </c>
      <c r="R66" s="14"/>
      <c r="S66" s="14"/>
      <c r="T66" s="14"/>
      <c r="U66" s="14">
        <f t="shared" si="18"/>
        <v>36111.96632</v>
      </c>
      <c r="V66" s="14">
        <f t="shared" si="19"/>
        <v>0</v>
      </c>
      <c r="W66" s="14">
        <f t="shared" si="20"/>
        <v>0</v>
      </c>
    </row>
    <row r="67" spans="1:23" ht="51" customHeight="1" x14ac:dyDescent="0.2">
      <c r="A67" s="88" t="s">
        <v>374</v>
      </c>
      <c r="B67" s="66">
        <v>24</v>
      </c>
      <c r="C67" s="60">
        <v>409</v>
      </c>
      <c r="D67" s="11">
        <v>3</v>
      </c>
      <c r="E67" s="12">
        <v>0</v>
      </c>
      <c r="F67" s="11" t="str">
        <f>F63</f>
        <v>R1</v>
      </c>
      <c r="G67" s="67" t="s">
        <v>260</v>
      </c>
      <c r="H67" s="10"/>
      <c r="I67" s="14">
        <f t="shared" ref="I67:K68" si="25">I68</f>
        <v>45200</v>
      </c>
      <c r="J67" s="14">
        <f t="shared" si="25"/>
        <v>0</v>
      </c>
      <c r="K67" s="14">
        <f t="shared" si="25"/>
        <v>0</v>
      </c>
      <c r="L67" s="14"/>
      <c r="M67" s="14"/>
      <c r="N67" s="14"/>
      <c r="O67" s="14">
        <f t="shared" si="15"/>
        <v>45200</v>
      </c>
      <c r="P67" s="14">
        <f t="shared" si="16"/>
        <v>0</v>
      </c>
      <c r="Q67" s="14">
        <f t="shared" si="17"/>
        <v>0</v>
      </c>
      <c r="R67" s="14"/>
      <c r="S67" s="14"/>
      <c r="T67" s="14"/>
      <c r="U67" s="14">
        <f t="shared" si="18"/>
        <v>45200</v>
      </c>
      <c r="V67" s="14">
        <f t="shared" si="19"/>
        <v>0</v>
      </c>
      <c r="W67" s="14">
        <f t="shared" si="20"/>
        <v>0</v>
      </c>
    </row>
    <row r="68" spans="1:23" ht="22.5" x14ac:dyDescent="0.2">
      <c r="A68" s="65" t="s">
        <v>14</v>
      </c>
      <c r="B68" s="66">
        <v>24</v>
      </c>
      <c r="C68" s="60">
        <v>409</v>
      </c>
      <c r="D68" s="11">
        <v>3</v>
      </c>
      <c r="E68" s="12">
        <v>0</v>
      </c>
      <c r="F68" s="11" t="str">
        <f>F67</f>
        <v>R1</v>
      </c>
      <c r="G68" s="67" t="s">
        <v>260</v>
      </c>
      <c r="H68" s="10">
        <v>200</v>
      </c>
      <c r="I68" s="14">
        <f t="shared" si="25"/>
        <v>45200</v>
      </c>
      <c r="J68" s="14">
        <f t="shared" si="25"/>
        <v>0</v>
      </c>
      <c r="K68" s="14">
        <f t="shared" si="25"/>
        <v>0</v>
      </c>
      <c r="L68" s="14"/>
      <c r="M68" s="14"/>
      <c r="N68" s="14"/>
      <c r="O68" s="14">
        <f t="shared" si="15"/>
        <v>45200</v>
      </c>
      <c r="P68" s="14">
        <f t="shared" si="16"/>
        <v>0</v>
      </c>
      <c r="Q68" s="14">
        <f t="shared" si="17"/>
        <v>0</v>
      </c>
      <c r="R68" s="14"/>
      <c r="S68" s="14"/>
      <c r="T68" s="14"/>
      <c r="U68" s="14">
        <f t="shared" si="18"/>
        <v>45200</v>
      </c>
      <c r="V68" s="14">
        <f t="shared" si="19"/>
        <v>0</v>
      </c>
      <c r="W68" s="14">
        <f t="shared" si="20"/>
        <v>0</v>
      </c>
    </row>
    <row r="69" spans="1:23" ht="22.5" x14ac:dyDescent="0.2">
      <c r="A69" s="65" t="s">
        <v>13</v>
      </c>
      <c r="B69" s="66">
        <v>24</v>
      </c>
      <c r="C69" s="60">
        <v>409</v>
      </c>
      <c r="D69" s="11">
        <v>3</v>
      </c>
      <c r="E69" s="12">
        <v>0</v>
      </c>
      <c r="F69" s="11" t="str">
        <f>F67</f>
        <v>R1</v>
      </c>
      <c r="G69" s="67" t="s">
        <v>260</v>
      </c>
      <c r="H69" s="10">
        <v>240</v>
      </c>
      <c r="I69" s="14">
        <v>45200</v>
      </c>
      <c r="J69" s="14">
        <v>0</v>
      </c>
      <c r="K69" s="14">
        <v>0</v>
      </c>
      <c r="L69" s="14"/>
      <c r="M69" s="14"/>
      <c r="N69" s="14"/>
      <c r="O69" s="14">
        <f t="shared" si="15"/>
        <v>45200</v>
      </c>
      <c r="P69" s="14">
        <f t="shared" si="16"/>
        <v>0</v>
      </c>
      <c r="Q69" s="14">
        <f t="shared" si="17"/>
        <v>0</v>
      </c>
      <c r="R69" s="14"/>
      <c r="S69" s="14"/>
      <c r="T69" s="14"/>
      <c r="U69" s="14">
        <f t="shared" si="18"/>
        <v>45200</v>
      </c>
      <c r="V69" s="14">
        <f t="shared" si="19"/>
        <v>0</v>
      </c>
      <c r="W69" s="14">
        <f t="shared" si="20"/>
        <v>0</v>
      </c>
    </row>
    <row r="70" spans="1:23" s="115" customFormat="1" ht="19.5" customHeight="1" x14ac:dyDescent="0.25">
      <c r="A70" s="99" t="s">
        <v>103</v>
      </c>
      <c r="B70" s="100">
        <v>24</v>
      </c>
      <c r="C70" s="81">
        <v>412</v>
      </c>
      <c r="D70" s="101" t="s">
        <v>7</v>
      </c>
      <c r="E70" s="102" t="s">
        <v>7</v>
      </c>
      <c r="F70" s="101" t="s">
        <v>7</v>
      </c>
      <c r="G70" s="103" t="s">
        <v>7</v>
      </c>
      <c r="H70" s="82" t="s">
        <v>7</v>
      </c>
      <c r="I70" s="104">
        <f t="shared" ref="I70:K72" si="26">I71</f>
        <v>9779</v>
      </c>
      <c r="J70" s="104">
        <f t="shared" si="26"/>
        <v>9867</v>
      </c>
      <c r="K70" s="104">
        <f t="shared" si="26"/>
        <v>10222</v>
      </c>
      <c r="L70" s="104"/>
      <c r="M70" s="104"/>
      <c r="N70" s="104"/>
      <c r="O70" s="104">
        <f t="shared" si="15"/>
        <v>9779</v>
      </c>
      <c r="P70" s="104">
        <f t="shared" si="16"/>
        <v>9867</v>
      </c>
      <c r="Q70" s="104">
        <f t="shared" si="17"/>
        <v>10222</v>
      </c>
      <c r="R70" s="104"/>
      <c r="S70" s="104"/>
      <c r="T70" s="104"/>
      <c r="U70" s="104">
        <f t="shared" si="18"/>
        <v>9779</v>
      </c>
      <c r="V70" s="104">
        <f t="shared" si="19"/>
        <v>9867</v>
      </c>
      <c r="W70" s="104">
        <f t="shared" si="20"/>
        <v>10222</v>
      </c>
    </row>
    <row r="71" spans="1:23" ht="44.25" customHeight="1" x14ac:dyDescent="0.2">
      <c r="A71" s="85" t="s">
        <v>269</v>
      </c>
      <c r="B71" s="66">
        <v>24</v>
      </c>
      <c r="C71" s="60">
        <v>412</v>
      </c>
      <c r="D71" s="11" t="s">
        <v>160</v>
      </c>
      <c r="E71" s="12">
        <v>0</v>
      </c>
      <c r="F71" s="11" t="s">
        <v>2</v>
      </c>
      <c r="G71" s="67" t="s">
        <v>9</v>
      </c>
      <c r="H71" s="10" t="s">
        <v>7</v>
      </c>
      <c r="I71" s="14">
        <f t="shared" si="26"/>
        <v>9779</v>
      </c>
      <c r="J71" s="14">
        <f t="shared" si="26"/>
        <v>9867</v>
      </c>
      <c r="K71" s="14">
        <f t="shared" si="26"/>
        <v>10222</v>
      </c>
      <c r="L71" s="14"/>
      <c r="M71" s="14"/>
      <c r="N71" s="14"/>
      <c r="O71" s="14">
        <f t="shared" si="15"/>
        <v>9779</v>
      </c>
      <c r="P71" s="14">
        <f t="shared" si="16"/>
        <v>9867</v>
      </c>
      <c r="Q71" s="14">
        <f t="shared" si="17"/>
        <v>10222</v>
      </c>
      <c r="R71" s="14"/>
      <c r="S71" s="14"/>
      <c r="T71" s="14"/>
      <c r="U71" s="14">
        <f t="shared" si="18"/>
        <v>9779</v>
      </c>
      <c r="V71" s="14">
        <f t="shared" si="19"/>
        <v>9867</v>
      </c>
      <c r="W71" s="14">
        <f t="shared" si="20"/>
        <v>10222</v>
      </c>
    </row>
    <row r="72" spans="1:23" ht="41.65" customHeight="1" x14ac:dyDescent="0.2">
      <c r="A72" s="85" t="s">
        <v>292</v>
      </c>
      <c r="B72" s="66">
        <v>24</v>
      </c>
      <c r="C72" s="60">
        <v>412</v>
      </c>
      <c r="D72" s="11" t="s">
        <v>160</v>
      </c>
      <c r="E72" s="12">
        <v>1</v>
      </c>
      <c r="F72" s="11" t="s">
        <v>2</v>
      </c>
      <c r="G72" s="67" t="s">
        <v>9</v>
      </c>
      <c r="H72" s="10"/>
      <c r="I72" s="14">
        <f t="shared" si="26"/>
        <v>9779</v>
      </c>
      <c r="J72" s="14">
        <f t="shared" si="26"/>
        <v>9867</v>
      </c>
      <c r="K72" s="14">
        <f t="shared" si="26"/>
        <v>10222</v>
      </c>
      <c r="L72" s="14"/>
      <c r="M72" s="14"/>
      <c r="N72" s="14"/>
      <c r="O72" s="14">
        <f t="shared" si="15"/>
        <v>9779</v>
      </c>
      <c r="P72" s="14">
        <f t="shared" si="16"/>
        <v>9867</v>
      </c>
      <c r="Q72" s="14">
        <f t="shared" si="17"/>
        <v>10222</v>
      </c>
      <c r="R72" s="14"/>
      <c r="S72" s="14"/>
      <c r="T72" s="14"/>
      <c r="U72" s="14">
        <f t="shared" si="18"/>
        <v>9779</v>
      </c>
      <c r="V72" s="14">
        <f t="shared" si="19"/>
        <v>9867</v>
      </c>
      <c r="W72" s="14">
        <f t="shared" si="20"/>
        <v>10222</v>
      </c>
    </row>
    <row r="73" spans="1:23" ht="22.5" x14ac:dyDescent="0.2">
      <c r="A73" s="65" t="s">
        <v>73</v>
      </c>
      <c r="B73" s="66">
        <v>24</v>
      </c>
      <c r="C73" s="60">
        <v>412</v>
      </c>
      <c r="D73" s="11" t="s">
        <v>160</v>
      </c>
      <c r="E73" s="12">
        <v>1</v>
      </c>
      <c r="F73" s="11" t="s">
        <v>2</v>
      </c>
      <c r="G73" s="67" t="s">
        <v>69</v>
      </c>
      <c r="H73" s="10" t="s">
        <v>7</v>
      </c>
      <c r="I73" s="14">
        <f>I74+I76+I78</f>
        <v>9779</v>
      </c>
      <c r="J73" s="14">
        <f>J74+J76+J78</f>
        <v>9867</v>
      </c>
      <c r="K73" s="14">
        <f>K74+K76+K78</f>
        <v>10222</v>
      </c>
      <c r="L73" s="14"/>
      <c r="M73" s="14"/>
      <c r="N73" s="14"/>
      <c r="O73" s="14">
        <f t="shared" si="15"/>
        <v>9779</v>
      </c>
      <c r="P73" s="14">
        <f t="shared" si="16"/>
        <v>9867</v>
      </c>
      <c r="Q73" s="14">
        <f t="shared" si="17"/>
        <v>10222</v>
      </c>
      <c r="R73" s="14"/>
      <c r="S73" s="14"/>
      <c r="T73" s="14"/>
      <c r="U73" s="14">
        <f t="shared" si="18"/>
        <v>9779</v>
      </c>
      <c r="V73" s="14">
        <f t="shared" si="19"/>
        <v>9867</v>
      </c>
      <c r="W73" s="14">
        <f t="shared" si="20"/>
        <v>10222</v>
      </c>
    </row>
    <row r="74" spans="1:23" ht="56.25" x14ac:dyDescent="0.2">
      <c r="A74" s="65" t="s">
        <v>6</v>
      </c>
      <c r="B74" s="66">
        <v>24</v>
      </c>
      <c r="C74" s="60">
        <v>412</v>
      </c>
      <c r="D74" s="11" t="s">
        <v>160</v>
      </c>
      <c r="E74" s="12">
        <v>1</v>
      </c>
      <c r="F74" s="11" t="s">
        <v>2</v>
      </c>
      <c r="G74" s="67" t="s">
        <v>69</v>
      </c>
      <c r="H74" s="10">
        <v>100</v>
      </c>
      <c r="I74" s="14">
        <f>I75</f>
        <v>9042.7000000000007</v>
      </c>
      <c r="J74" s="14">
        <f>J75</f>
        <v>9130.66</v>
      </c>
      <c r="K74" s="14">
        <f>K75</f>
        <v>9486.5159999999996</v>
      </c>
      <c r="L74" s="14"/>
      <c r="M74" s="14"/>
      <c r="N74" s="14"/>
      <c r="O74" s="14">
        <f t="shared" si="15"/>
        <v>9042.7000000000007</v>
      </c>
      <c r="P74" s="14">
        <f t="shared" si="16"/>
        <v>9130.66</v>
      </c>
      <c r="Q74" s="14">
        <f t="shared" si="17"/>
        <v>9486.5159999999996</v>
      </c>
      <c r="R74" s="14"/>
      <c r="S74" s="14"/>
      <c r="T74" s="14"/>
      <c r="U74" s="14">
        <f t="shared" si="18"/>
        <v>9042.7000000000007</v>
      </c>
      <c r="V74" s="14">
        <f t="shared" si="19"/>
        <v>9130.66</v>
      </c>
      <c r="W74" s="14">
        <f t="shared" si="20"/>
        <v>9486.5159999999996</v>
      </c>
    </row>
    <row r="75" spans="1:23" x14ac:dyDescent="0.2">
      <c r="A75" s="65" t="s">
        <v>72</v>
      </c>
      <c r="B75" s="66">
        <v>24</v>
      </c>
      <c r="C75" s="60">
        <v>412</v>
      </c>
      <c r="D75" s="11" t="s">
        <v>160</v>
      </c>
      <c r="E75" s="12">
        <v>1</v>
      </c>
      <c r="F75" s="11" t="s">
        <v>2</v>
      </c>
      <c r="G75" s="67" t="s">
        <v>69</v>
      </c>
      <c r="H75" s="10">
        <v>110</v>
      </c>
      <c r="I75" s="14">
        <v>9042.7000000000007</v>
      </c>
      <c r="J75" s="14">
        <v>9130.66</v>
      </c>
      <c r="K75" s="14">
        <v>9486.5159999999996</v>
      </c>
      <c r="L75" s="14"/>
      <c r="M75" s="14"/>
      <c r="N75" s="14"/>
      <c r="O75" s="14">
        <f t="shared" si="15"/>
        <v>9042.7000000000007</v>
      </c>
      <c r="P75" s="14">
        <f t="shared" si="16"/>
        <v>9130.66</v>
      </c>
      <c r="Q75" s="14">
        <f t="shared" si="17"/>
        <v>9486.5159999999996</v>
      </c>
      <c r="R75" s="14"/>
      <c r="S75" s="14"/>
      <c r="T75" s="14"/>
      <c r="U75" s="14">
        <f t="shared" si="18"/>
        <v>9042.7000000000007</v>
      </c>
      <c r="V75" s="14">
        <f t="shared" si="19"/>
        <v>9130.66</v>
      </c>
      <c r="W75" s="14">
        <f t="shared" si="20"/>
        <v>9486.5159999999996</v>
      </c>
    </row>
    <row r="76" spans="1:23" ht="22.5" x14ac:dyDescent="0.2">
      <c r="A76" s="65" t="s">
        <v>14</v>
      </c>
      <c r="B76" s="66">
        <v>24</v>
      </c>
      <c r="C76" s="60">
        <v>412</v>
      </c>
      <c r="D76" s="11" t="s">
        <v>160</v>
      </c>
      <c r="E76" s="12">
        <v>1</v>
      </c>
      <c r="F76" s="11" t="s">
        <v>2</v>
      </c>
      <c r="G76" s="67" t="s">
        <v>69</v>
      </c>
      <c r="H76" s="10">
        <v>200</v>
      </c>
      <c r="I76" s="14">
        <f>I77</f>
        <v>656.3</v>
      </c>
      <c r="J76" s="14">
        <f>J77</f>
        <v>656.34</v>
      </c>
      <c r="K76" s="14">
        <f>K77</f>
        <v>655.48400000000004</v>
      </c>
      <c r="L76" s="14"/>
      <c r="M76" s="14"/>
      <c r="N76" s="14"/>
      <c r="O76" s="14">
        <f t="shared" si="15"/>
        <v>656.3</v>
      </c>
      <c r="P76" s="14">
        <f t="shared" si="16"/>
        <v>656.34</v>
      </c>
      <c r="Q76" s="14">
        <f t="shared" si="17"/>
        <v>655.48400000000004</v>
      </c>
      <c r="R76" s="14"/>
      <c r="S76" s="14"/>
      <c r="T76" s="14"/>
      <c r="U76" s="14">
        <f t="shared" si="18"/>
        <v>656.3</v>
      </c>
      <c r="V76" s="14">
        <f t="shared" si="19"/>
        <v>656.34</v>
      </c>
      <c r="W76" s="14">
        <f t="shared" si="20"/>
        <v>655.48400000000004</v>
      </c>
    </row>
    <row r="77" spans="1:23" ht="22.5" x14ac:dyDescent="0.2">
      <c r="A77" s="65" t="s">
        <v>13</v>
      </c>
      <c r="B77" s="66">
        <v>24</v>
      </c>
      <c r="C77" s="60">
        <v>412</v>
      </c>
      <c r="D77" s="11" t="s">
        <v>160</v>
      </c>
      <c r="E77" s="12">
        <v>1</v>
      </c>
      <c r="F77" s="11" t="s">
        <v>2</v>
      </c>
      <c r="G77" s="67" t="s">
        <v>69</v>
      </c>
      <c r="H77" s="10">
        <v>240</v>
      </c>
      <c r="I77" s="14">
        <v>656.3</v>
      </c>
      <c r="J77" s="14">
        <v>656.34</v>
      </c>
      <c r="K77" s="14">
        <v>655.48400000000004</v>
      </c>
      <c r="L77" s="14"/>
      <c r="M77" s="14"/>
      <c r="N77" s="14"/>
      <c r="O77" s="14">
        <f t="shared" si="15"/>
        <v>656.3</v>
      </c>
      <c r="P77" s="14">
        <f t="shared" si="16"/>
        <v>656.34</v>
      </c>
      <c r="Q77" s="14">
        <f t="shared" si="17"/>
        <v>655.48400000000004</v>
      </c>
      <c r="R77" s="14"/>
      <c r="S77" s="14"/>
      <c r="T77" s="14"/>
      <c r="U77" s="14">
        <f t="shared" si="18"/>
        <v>656.3</v>
      </c>
      <c r="V77" s="14">
        <f t="shared" si="19"/>
        <v>656.34</v>
      </c>
      <c r="W77" s="14">
        <f t="shared" si="20"/>
        <v>655.48400000000004</v>
      </c>
    </row>
    <row r="78" spans="1:23" x14ac:dyDescent="0.2">
      <c r="A78" s="65" t="s">
        <v>71</v>
      </c>
      <c r="B78" s="66">
        <v>24</v>
      </c>
      <c r="C78" s="60">
        <v>412</v>
      </c>
      <c r="D78" s="11" t="s">
        <v>160</v>
      </c>
      <c r="E78" s="12">
        <v>1</v>
      </c>
      <c r="F78" s="11" t="s">
        <v>2</v>
      </c>
      <c r="G78" s="67" t="s">
        <v>69</v>
      </c>
      <c r="H78" s="10">
        <v>800</v>
      </c>
      <c r="I78" s="14">
        <f>I79</f>
        <v>80</v>
      </c>
      <c r="J78" s="14">
        <f>J79</f>
        <v>80</v>
      </c>
      <c r="K78" s="14">
        <f>K79</f>
        <v>80</v>
      </c>
      <c r="L78" s="14"/>
      <c r="M78" s="14"/>
      <c r="N78" s="14"/>
      <c r="O78" s="14">
        <f t="shared" si="15"/>
        <v>80</v>
      </c>
      <c r="P78" s="14">
        <f t="shared" si="16"/>
        <v>80</v>
      </c>
      <c r="Q78" s="14">
        <f t="shared" si="17"/>
        <v>80</v>
      </c>
      <c r="R78" s="14"/>
      <c r="S78" s="14"/>
      <c r="T78" s="14"/>
      <c r="U78" s="14">
        <f t="shared" si="18"/>
        <v>80</v>
      </c>
      <c r="V78" s="14">
        <f t="shared" si="19"/>
        <v>80</v>
      </c>
      <c r="W78" s="14">
        <f t="shared" si="20"/>
        <v>80</v>
      </c>
    </row>
    <row r="79" spans="1:23" x14ac:dyDescent="0.2">
      <c r="A79" s="65" t="s">
        <v>70</v>
      </c>
      <c r="B79" s="66">
        <v>24</v>
      </c>
      <c r="C79" s="60">
        <v>412</v>
      </c>
      <c r="D79" s="11" t="s">
        <v>160</v>
      </c>
      <c r="E79" s="12">
        <v>1</v>
      </c>
      <c r="F79" s="11">
        <v>0</v>
      </c>
      <c r="G79" s="67" t="s">
        <v>69</v>
      </c>
      <c r="H79" s="10">
        <v>850</v>
      </c>
      <c r="I79" s="14">
        <v>80</v>
      </c>
      <c r="J79" s="14">
        <v>80</v>
      </c>
      <c r="K79" s="14">
        <v>80</v>
      </c>
      <c r="L79" s="14"/>
      <c r="M79" s="14"/>
      <c r="N79" s="14"/>
      <c r="O79" s="14">
        <f t="shared" si="15"/>
        <v>80</v>
      </c>
      <c r="P79" s="14">
        <f t="shared" si="16"/>
        <v>80</v>
      </c>
      <c r="Q79" s="14">
        <f t="shared" si="17"/>
        <v>80</v>
      </c>
      <c r="R79" s="14"/>
      <c r="S79" s="14"/>
      <c r="T79" s="14"/>
      <c r="U79" s="14">
        <f t="shared" si="18"/>
        <v>80</v>
      </c>
      <c r="V79" s="14">
        <f t="shared" si="19"/>
        <v>80</v>
      </c>
      <c r="W79" s="14">
        <f t="shared" si="20"/>
        <v>80</v>
      </c>
    </row>
    <row r="80" spans="1:23" ht="18.600000000000001" customHeight="1" x14ac:dyDescent="0.2">
      <c r="A80" s="65" t="s">
        <v>216</v>
      </c>
      <c r="B80" s="66">
        <v>24</v>
      </c>
      <c r="C80" s="60">
        <v>500</v>
      </c>
      <c r="D80" s="11" t="s">
        <v>7</v>
      </c>
      <c r="E80" s="12" t="s">
        <v>7</v>
      </c>
      <c r="F80" s="11" t="s">
        <v>7</v>
      </c>
      <c r="G80" s="67" t="s">
        <v>7</v>
      </c>
      <c r="H80" s="10" t="s">
        <v>7</v>
      </c>
      <c r="I80" s="14">
        <f>I81+I100+I122+I116</f>
        <v>18818.3</v>
      </c>
      <c r="J80" s="14">
        <f>J81+J100+J122+J116</f>
        <v>16853.2</v>
      </c>
      <c r="K80" s="14">
        <f>K81+K100+K122+K116</f>
        <v>115569.84138999999</v>
      </c>
      <c r="L80" s="14">
        <f>L81+L100+L116+L122</f>
        <v>41580.151179999993</v>
      </c>
      <c r="M80" s="14">
        <f>M81+M100+M116+M122</f>
        <v>54602.459610000005</v>
      </c>
      <c r="N80" s="14">
        <f>N81+N100+N116+N122</f>
        <v>92.070909999999998</v>
      </c>
      <c r="O80" s="14">
        <f t="shared" ref="O80:O102" si="27">I80+L80</f>
        <v>60398.451179999989</v>
      </c>
      <c r="P80" s="14">
        <f t="shared" ref="P80:P102" si="28">J80+M80</f>
        <v>71455.659610000002</v>
      </c>
      <c r="Q80" s="14">
        <f t="shared" ref="Q80:Q102" si="29">K80+N80</f>
        <v>115661.91229999998</v>
      </c>
      <c r="R80" s="14">
        <f>R81+R100+R116+R122</f>
        <v>6798.5495200000014</v>
      </c>
      <c r="S80" s="14">
        <f t="shared" ref="S80:T80" si="30">S81+S100+S116+S122</f>
        <v>2473.49539</v>
      </c>
      <c r="T80" s="14">
        <f t="shared" si="30"/>
        <v>0</v>
      </c>
      <c r="U80" s="14">
        <f t="shared" ref="U80:U117" si="31">O80+R80</f>
        <v>67197.00069999999</v>
      </c>
      <c r="V80" s="14">
        <f t="shared" ref="V80:V117" si="32">P80+S80</f>
        <v>73929.154999999999</v>
      </c>
      <c r="W80" s="14">
        <f t="shared" ref="W80:W117" si="33">Q80+T80</f>
        <v>115661.91229999998</v>
      </c>
    </row>
    <row r="81" spans="1:23" x14ac:dyDescent="0.2">
      <c r="A81" s="65" t="s">
        <v>215</v>
      </c>
      <c r="B81" s="66">
        <v>24</v>
      </c>
      <c r="C81" s="60">
        <v>501</v>
      </c>
      <c r="D81" s="11" t="s">
        <v>7</v>
      </c>
      <c r="E81" s="12" t="s">
        <v>7</v>
      </c>
      <c r="F81" s="11" t="s">
        <v>7</v>
      </c>
      <c r="G81" s="67" t="s">
        <v>7</v>
      </c>
      <c r="H81" s="10" t="s">
        <v>7</v>
      </c>
      <c r="I81" s="14">
        <f t="shared" ref="I81:N82" si="34">I82</f>
        <v>0</v>
      </c>
      <c r="J81" s="14">
        <f t="shared" si="34"/>
        <v>0</v>
      </c>
      <c r="K81" s="14">
        <f t="shared" si="34"/>
        <v>91978.841389999987</v>
      </c>
      <c r="L81" s="14">
        <f t="shared" si="34"/>
        <v>0</v>
      </c>
      <c r="M81" s="14">
        <f t="shared" si="34"/>
        <v>0</v>
      </c>
      <c r="N81" s="14">
        <f t="shared" si="34"/>
        <v>92.070909999999998</v>
      </c>
      <c r="O81" s="14">
        <f t="shared" si="27"/>
        <v>0</v>
      </c>
      <c r="P81" s="14">
        <f t="shared" si="28"/>
        <v>0</v>
      </c>
      <c r="Q81" s="14">
        <f t="shared" si="29"/>
        <v>92070.912299999982</v>
      </c>
      <c r="R81" s="14">
        <f>R82</f>
        <v>828.48446999999999</v>
      </c>
      <c r="S81" s="14"/>
      <c r="T81" s="14"/>
      <c r="U81" s="14">
        <f t="shared" si="31"/>
        <v>828.48446999999999</v>
      </c>
      <c r="V81" s="14">
        <f t="shared" si="32"/>
        <v>0</v>
      </c>
      <c r="W81" s="14">
        <f t="shared" si="33"/>
        <v>92070.912299999982</v>
      </c>
    </row>
    <row r="82" spans="1:23" ht="45" x14ac:dyDescent="0.2">
      <c r="A82" s="85" t="s">
        <v>269</v>
      </c>
      <c r="B82" s="66">
        <v>24</v>
      </c>
      <c r="C82" s="60">
        <v>501</v>
      </c>
      <c r="D82" s="11" t="s">
        <v>160</v>
      </c>
      <c r="E82" s="12" t="s">
        <v>3</v>
      </c>
      <c r="F82" s="11" t="s">
        <v>2</v>
      </c>
      <c r="G82" s="67" t="s">
        <v>9</v>
      </c>
      <c r="H82" s="10" t="s">
        <v>7</v>
      </c>
      <c r="I82" s="14">
        <f t="shared" si="34"/>
        <v>0</v>
      </c>
      <c r="J82" s="14">
        <f t="shared" si="34"/>
        <v>0</v>
      </c>
      <c r="K82" s="14">
        <f t="shared" si="34"/>
        <v>91978.841389999987</v>
      </c>
      <c r="L82" s="14">
        <f t="shared" si="34"/>
        <v>0</v>
      </c>
      <c r="M82" s="14">
        <f t="shared" si="34"/>
        <v>0</v>
      </c>
      <c r="N82" s="14">
        <f t="shared" si="34"/>
        <v>92.070909999999998</v>
      </c>
      <c r="O82" s="14">
        <f t="shared" si="27"/>
        <v>0</v>
      </c>
      <c r="P82" s="14">
        <f t="shared" si="28"/>
        <v>0</v>
      </c>
      <c r="Q82" s="14">
        <f t="shared" si="29"/>
        <v>92070.912299999982</v>
      </c>
      <c r="R82" s="14">
        <f>R83</f>
        <v>828.48446999999999</v>
      </c>
      <c r="S82" s="14"/>
      <c r="T82" s="14"/>
      <c r="U82" s="14">
        <f t="shared" si="31"/>
        <v>828.48446999999999</v>
      </c>
      <c r="V82" s="14">
        <f t="shared" si="32"/>
        <v>0</v>
      </c>
      <c r="W82" s="14">
        <f t="shared" si="33"/>
        <v>92070.912299999982</v>
      </c>
    </row>
    <row r="83" spans="1:23" x14ac:dyDescent="0.2">
      <c r="A83" s="85" t="s">
        <v>308</v>
      </c>
      <c r="B83" s="66">
        <v>24</v>
      </c>
      <c r="C83" s="60">
        <v>501</v>
      </c>
      <c r="D83" s="11" t="s">
        <v>160</v>
      </c>
      <c r="E83" s="12">
        <v>4</v>
      </c>
      <c r="F83" s="11">
        <v>0</v>
      </c>
      <c r="G83" s="67">
        <v>0</v>
      </c>
      <c r="H83" s="10"/>
      <c r="I83" s="14">
        <f t="shared" ref="I83:N83" si="35">I90</f>
        <v>0</v>
      </c>
      <c r="J83" s="14">
        <f t="shared" si="35"/>
        <v>0</v>
      </c>
      <c r="K83" s="14">
        <f t="shared" si="35"/>
        <v>91978.841389999987</v>
      </c>
      <c r="L83" s="14">
        <f t="shared" si="35"/>
        <v>0</v>
      </c>
      <c r="M83" s="14">
        <f t="shared" si="35"/>
        <v>0</v>
      </c>
      <c r="N83" s="14">
        <f t="shared" si="35"/>
        <v>92.070909999999998</v>
      </c>
      <c r="O83" s="14">
        <f t="shared" si="27"/>
        <v>0</v>
      </c>
      <c r="P83" s="14">
        <f t="shared" si="28"/>
        <v>0</v>
      </c>
      <c r="Q83" s="14">
        <f t="shared" si="29"/>
        <v>92070.912299999982</v>
      </c>
      <c r="R83" s="14">
        <f>R84+R87</f>
        <v>828.48446999999999</v>
      </c>
      <c r="S83" s="14"/>
      <c r="T83" s="14"/>
      <c r="U83" s="14">
        <f t="shared" si="31"/>
        <v>828.48446999999999</v>
      </c>
      <c r="V83" s="14">
        <f t="shared" si="32"/>
        <v>0</v>
      </c>
      <c r="W83" s="14">
        <f t="shared" si="33"/>
        <v>92070.912299999982</v>
      </c>
    </row>
    <row r="84" spans="1:23" ht="29.25" customHeight="1" x14ac:dyDescent="0.2">
      <c r="A84" s="79" t="s">
        <v>412</v>
      </c>
      <c r="B84" s="66">
        <v>24</v>
      </c>
      <c r="C84" s="60">
        <v>501</v>
      </c>
      <c r="D84" s="11">
        <v>2</v>
      </c>
      <c r="E84" s="12">
        <v>4</v>
      </c>
      <c r="F84" s="11">
        <v>0</v>
      </c>
      <c r="G84" s="67">
        <v>88350</v>
      </c>
      <c r="H84" s="10"/>
      <c r="I84" s="14"/>
      <c r="J84" s="14"/>
      <c r="K84" s="14"/>
      <c r="L84" s="14"/>
      <c r="M84" s="14"/>
      <c r="N84" s="14"/>
      <c r="O84" s="14"/>
      <c r="P84" s="14"/>
      <c r="Q84" s="14"/>
      <c r="R84" s="14">
        <f>R85</f>
        <v>406.18446999999998</v>
      </c>
      <c r="S84" s="14"/>
      <c r="T84" s="14"/>
      <c r="U84" s="14">
        <f>O84+R84</f>
        <v>406.18446999999998</v>
      </c>
      <c r="V84" s="14">
        <f t="shared" si="32"/>
        <v>0</v>
      </c>
      <c r="W84" s="14">
        <f t="shared" si="33"/>
        <v>0</v>
      </c>
    </row>
    <row r="85" spans="1:23" x14ac:dyDescent="0.2">
      <c r="A85" s="79" t="s">
        <v>29</v>
      </c>
      <c r="B85" s="66">
        <v>24</v>
      </c>
      <c r="C85" s="60">
        <v>501</v>
      </c>
      <c r="D85" s="11">
        <v>2</v>
      </c>
      <c r="E85" s="12">
        <v>4</v>
      </c>
      <c r="F85" s="11">
        <v>0</v>
      </c>
      <c r="G85" s="67">
        <v>88350</v>
      </c>
      <c r="H85" s="10">
        <v>500</v>
      </c>
      <c r="I85" s="14"/>
      <c r="J85" s="14"/>
      <c r="K85" s="14"/>
      <c r="L85" s="14"/>
      <c r="M85" s="14"/>
      <c r="N85" s="14"/>
      <c r="O85" s="14"/>
      <c r="P85" s="14"/>
      <c r="Q85" s="14"/>
      <c r="R85" s="14">
        <f>R86</f>
        <v>406.18446999999998</v>
      </c>
      <c r="S85" s="14"/>
      <c r="T85" s="14"/>
      <c r="U85" s="14">
        <f t="shared" ref="U85:U89" si="36">O85+R85</f>
        <v>406.18446999999998</v>
      </c>
      <c r="V85" s="14">
        <f t="shared" ref="V85:V89" si="37">P85+S85</f>
        <v>0</v>
      </c>
      <c r="W85" s="14">
        <f t="shared" ref="W85:W89" si="38">Q85+T85</f>
        <v>0</v>
      </c>
    </row>
    <row r="86" spans="1:23" x14ac:dyDescent="0.2">
      <c r="A86" s="79" t="s">
        <v>28</v>
      </c>
      <c r="B86" s="66">
        <v>24</v>
      </c>
      <c r="C86" s="60">
        <v>501</v>
      </c>
      <c r="D86" s="11">
        <v>2</v>
      </c>
      <c r="E86" s="12">
        <v>4</v>
      </c>
      <c r="F86" s="11">
        <v>0</v>
      </c>
      <c r="G86" s="67">
        <v>88350</v>
      </c>
      <c r="H86" s="10">
        <v>540</v>
      </c>
      <c r="I86" s="14"/>
      <c r="J86" s="14"/>
      <c r="K86" s="14"/>
      <c r="L86" s="14"/>
      <c r="M86" s="14"/>
      <c r="N86" s="14"/>
      <c r="O86" s="14"/>
      <c r="P86" s="14"/>
      <c r="Q86" s="14"/>
      <c r="R86" s="14">
        <v>406.18446999999998</v>
      </c>
      <c r="S86" s="14"/>
      <c r="T86" s="14"/>
      <c r="U86" s="14">
        <f t="shared" si="36"/>
        <v>406.18446999999998</v>
      </c>
      <c r="V86" s="14">
        <f t="shared" si="37"/>
        <v>0</v>
      </c>
      <c r="W86" s="14">
        <f t="shared" si="38"/>
        <v>0</v>
      </c>
    </row>
    <row r="87" spans="1:23" ht="24.75" customHeight="1" x14ac:dyDescent="0.2">
      <c r="A87" s="190" t="s">
        <v>413</v>
      </c>
      <c r="B87" s="66">
        <v>24</v>
      </c>
      <c r="C87" s="60">
        <v>501</v>
      </c>
      <c r="D87" s="11">
        <v>2</v>
      </c>
      <c r="E87" s="12">
        <v>4</v>
      </c>
      <c r="F87" s="11">
        <v>0</v>
      </c>
      <c r="G87" s="67">
        <v>88360</v>
      </c>
      <c r="H87" s="10"/>
      <c r="I87" s="14"/>
      <c r="J87" s="14"/>
      <c r="K87" s="14"/>
      <c r="L87" s="14"/>
      <c r="M87" s="14"/>
      <c r="N87" s="14"/>
      <c r="O87" s="14"/>
      <c r="P87" s="14"/>
      <c r="Q87" s="14"/>
      <c r="R87" s="14">
        <f>R88</f>
        <v>422.3</v>
      </c>
      <c r="S87" s="14"/>
      <c r="T87" s="14"/>
      <c r="U87" s="14">
        <f t="shared" si="36"/>
        <v>422.3</v>
      </c>
      <c r="V87" s="14">
        <f t="shared" si="37"/>
        <v>0</v>
      </c>
      <c r="W87" s="14">
        <f t="shared" si="38"/>
        <v>0</v>
      </c>
    </row>
    <row r="88" spans="1:23" x14ac:dyDescent="0.2">
      <c r="A88" s="190" t="s">
        <v>29</v>
      </c>
      <c r="B88" s="66">
        <v>24</v>
      </c>
      <c r="C88" s="60">
        <v>501</v>
      </c>
      <c r="D88" s="11">
        <v>2</v>
      </c>
      <c r="E88" s="12">
        <v>4</v>
      </c>
      <c r="F88" s="11">
        <v>0</v>
      </c>
      <c r="G88" s="67">
        <v>88360</v>
      </c>
      <c r="H88" s="10">
        <v>500</v>
      </c>
      <c r="I88" s="14"/>
      <c r="J88" s="14"/>
      <c r="K88" s="14"/>
      <c r="L88" s="14"/>
      <c r="M88" s="14"/>
      <c r="N88" s="14"/>
      <c r="O88" s="14"/>
      <c r="P88" s="14"/>
      <c r="Q88" s="14"/>
      <c r="R88" s="14">
        <f>R89</f>
        <v>422.3</v>
      </c>
      <c r="S88" s="14"/>
      <c r="T88" s="14"/>
      <c r="U88" s="14">
        <f t="shared" si="36"/>
        <v>422.3</v>
      </c>
      <c r="V88" s="14">
        <f t="shared" si="37"/>
        <v>0</v>
      </c>
      <c r="W88" s="14">
        <f t="shared" si="38"/>
        <v>0</v>
      </c>
    </row>
    <row r="89" spans="1:23" x14ac:dyDescent="0.2">
      <c r="A89" s="190" t="s">
        <v>28</v>
      </c>
      <c r="B89" s="66">
        <v>24</v>
      </c>
      <c r="C89" s="60">
        <v>501</v>
      </c>
      <c r="D89" s="11">
        <v>2</v>
      </c>
      <c r="E89" s="12">
        <v>4</v>
      </c>
      <c r="F89" s="11">
        <v>0</v>
      </c>
      <c r="G89" s="67">
        <v>88360</v>
      </c>
      <c r="H89" s="10">
        <v>540</v>
      </c>
      <c r="I89" s="14"/>
      <c r="J89" s="14"/>
      <c r="K89" s="14"/>
      <c r="L89" s="14"/>
      <c r="M89" s="14"/>
      <c r="N89" s="14"/>
      <c r="O89" s="14"/>
      <c r="P89" s="14"/>
      <c r="Q89" s="14"/>
      <c r="R89" s="14">
        <v>422.3</v>
      </c>
      <c r="S89" s="14"/>
      <c r="T89" s="14"/>
      <c r="U89" s="14">
        <f t="shared" si="36"/>
        <v>422.3</v>
      </c>
      <c r="V89" s="14">
        <f t="shared" si="37"/>
        <v>0</v>
      </c>
      <c r="W89" s="14">
        <f t="shared" si="38"/>
        <v>0</v>
      </c>
    </row>
    <row r="90" spans="1:23" ht="33.75" x14ac:dyDescent="0.2">
      <c r="A90" s="99" t="s">
        <v>296</v>
      </c>
      <c r="B90" s="66">
        <v>24</v>
      </c>
      <c r="C90" s="60">
        <v>501</v>
      </c>
      <c r="D90" s="11">
        <v>2</v>
      </c>
      <c r="E90" s="12">
        <v>4</v>
      </c>
      <c r="F90" s="11" t="s">
        <v>293</v>
      </c>
      <c r="G90" s="67">
        <v>0</v>
      </c>
      <c r="H90" s="10"/>
      <c r="I90" s="14">
        <f>I91+I94</f>
        <v>0</v>
      </c>
      <c r="J90" s="14">
        <f>J91+J94</f>
        <v>0</v>
      </c>
      <c r="K90" s="14">
        <f>K91+K94</f>
        <v>91978.841389999987</v>
      </c>
      <c r="L90" s="14">
        <f>L97</f>
        <v>0</v>
      </c>
      <c r="M90" s="14">
        <f>M97</f>
        <v>0</v>
      </c>
      <c r="N90" s="14">
        <f>N97</f>
        <v>92.070909999999998</v>
      </c>
      <c r="O90" s="14">
        <f t="shared" si="27"/>
        <v>0</v>
      </c>
      <c r="P90" s="14">
        <f t="shared" si="28"/>
        <v>0</v>
      </c>
      <c r="Q90" s="14">
        <f t="shared" si="29"/>
        <v>92070.912299999982</v>
      </c>
      <c r="R90" s="14"/>
      <c r="S90" s="14"/>
      <c r="T90" s="14"/>
      <c r="U90" s="14">
        <f t="shared" si="31"/>
        <v>0</v>
      </c>
      <c r="V90" s="14">
        <f t="shared" si="32"/>
        <v>0</v>
      </c>
      <c r="W90" s="14">
        <f t="shared" si="33"/>
        <v>92070.912299999982</v>
      </c>
    </row>
    <row r="91" spans="1:23" ht="74.25" customHeight="1" x14ac:dyDescent="0.2">
      <c r="A91" s="65" t="s">
        <v>294</v>
      </c>
      <c r="B91" s="66">
        <v>24</v>
      </c>
      <c r="C91" s="60">
        <v>501</v>
      </c>
      <c r="D91" s="11">
        <v>2</v>
      </c>
      <c r="E91" s="12">
        <v>4</v>
      </c>
      <c r="F91" s="11" t="s">
        <v>293</v>
      </c>
      <c r="G91" s="67">
        <v>67483</v>
      </c>
      <c r="H91" s="10"/>
      <c r="I91" s="14">
        <f t="shared" ref="I91:K92" si="39">I92</f>
        <v>0</v>
      </c>
      <c r="J91" s="14">
        <f t="shared" si="39"/>
        <v>0</v>
      </c>
      <c r="K91" s="14">
        <f t="shared" si="39"/>
        <v>90229.494049999994</v>
      </c>
      <c r="L91" s="14"/>
      <c r="M91" s="14"/>
      <c r="N91" s="14"/>
      <c r="O91" s="14">
        <f t="shared" si="27"/>
        <v>0</v>
      </c>
      <c r="P91" s="14">
        <f t="shared" si="28"/>
        <v>0</v>
      </c>
      <c r="Q91" s="14">
        <f t="shared" si="29"/>
        <v>90229.494049999994</v>
      </c>
      <c r="R91" s="14"/>
      <c r="S91" s="14"/>
      <c r="T91" s="14"/>
      <c r="U91" s="14">
        <f t="shared" si="31"/>
        <v>0</v>
      </c>
      <c r="V91" s="14">
        <f t="shared" si="32"/>
        <v>0</v>
      </c>
      <c r="W91" s="14">
        <f t="shared" si="33"/>
        <v>90229.494049999994</v>
      </c>
    </row>
    <row r="92" spans="1:23" ht="27" customHeight="1" x14ac:dyDescent="0.2">
      <c r="A92" s="65" t="s">
        <v>99</v>
      </c>
      <c r="B92" s="66">
        <v>24</v>
      </c>
      <c r="C92" s="60">
        <v>501</v>
      </c>
      <c r="D92" s="11">
        <v>2</v>
      </c>
      <c r="E92" s="12">
        <v>4</v>
      </c>
      <c r="F92" s="11" t="s">
        <v>293</v>
      </c>
      <c r="G92" s="67">
        <v>67483</v>
      </c>
      <c r="H92" s="10">
        <v>400</v>
      </c>
      <c r="I92" s="14">
        <f t="shared" si="39"/>
        <v>0</v>
      </c>
      <c r="J92" s="14">
        <f t="shared" si="39"/>
        <v>0</v>
      </c>
      <c r="K92" s="14">
        <f t="shared" si="39"/>
        <v>90229.494049999994</v>
      </c>
      <c r="L92" s="14"/>
      <c r="M92" s="14"/>
      <c r="N92" s="14"/>
      <c r="O92" s="14">
        <f t="shared" si="27"/>
        <v>0</v>
      </c>
      <c r="P92" s="14">
        <f t="shared" si="28"/>
        <v>0</v>
      </c>
      <c r="Q92" s="14">
        <f t="shared" si="29"/>
        <v>90229.494049999994</v>
      </c>
      <c r="R92" s="14"/>
      <c r="S92" s="14"/>
      <c r="T92" s="14"/>
      <c r="U92" s="14">
        <f t="shared" si="31"/>
        <v>0</v>
      </c>
      <c r="V92" s="14">
        <f t="shared" si="32"/>
        <v>0</v>
      </c>
      <c r="W92" s="14">
        <f t="shared" si="33"/>
        <v>90229.494049999994</v>
      </c>
    </row>
    <row r="93" spans="1:23" ht="16.5" customHeight="1" x14ac:dyDescent="0.2">
      <c r="A93" s="65" t="s">
        <v>98</v>
      </c>
      <c r="B93" s="66">
        <v>24</v>
      </c>
      <c r="C93" s="60">
        <v>501</v>
      </c>
      <c r="D93" s="11">
        <v>2</v>
      </c>
      <c r="E93" s="12">
        <v>4</v>
      </c>
      <c r="F93" s="11" t="s">
        <v>293</v>
      </c>
      <c r="G93" s="67">
        <v>67483</v>
      </c>
      <c r="H93" s="10">
        <v>410</v>
      </c>
      <c r="I93" s="14"/>
      <c r="J93" s="14"/>
      <c r="K93" s="14">
        <v>90229.494049999994</v>
      </c>
      <c r="L93" s="14"/>
      <c r="M93" s="14"/>
      <c r="N93" s="14"/>
      <c r="O93" s="14">
        <f t="shared" si="27"/>
        <v>0</v>
      </c>
      <c r="P93" s="14">
        <f t="shared" si="28"/>
        <v>0</v>
      </c>
      <c r="Q93" s="14">
        <f t="shared" si="29"/>
        <v>90229.494049999994</v>
      </c>
      <c r="R93" s="14"/>
      <c r="S93" s="14"/>
      <c r="T93" s="14"/>
      <c r="U93" s="14">
        <f t="shared" si="31"/>
        <v>0</v>
      </c>
      <c r="V93" s="14">
        <f t="shared" si="32"/>
        <v>0</v>
      </c>
      <c r="W93" s="14">
        <f t="shared" si="33"/>
        <v>90229.494049999994</v>
      </c>
    </row>
    <row r="94" spans="1:23" ht="56.25" x14ac:dyDescent="0.2">
      <c r="A94" s="65" t="s">
        <v>295</v>
      </c>
      <c r="B94" s="66">
        <v>24</v>
      </c>
      <c r="C94" s="60">
        <v>501</v>
      </c>
      <c r="D94" s="11">
        <v>2</v>
      </c>
      <c r="E94" s="12">
        <v>4</v>
      </c>
      <c r="F94" s="11" t="s">
        <v>293</v>
      </c>
      <c r="G94" s="67">
        <v>67484</v>
      </c>
      <c r="H94" s="10"/>
      <c r="I94" s="14">
        <f t="shared" ref="I94:K95" si="40">I95</f>
        <v>0</v>
      </c>
      <c r="J94" s="14">
        <f t="shared" si="40"/>
        <v>0</v>
      </c>
      <c r="K94" s="14">
        <f t="shared" si="40"/>
        <v>1749.34734</v>
      </c>
      <c r="L94" s="14"/>
      <c r="M94" s="14"/>
      <c r="N94" s="14"/>
      <c r="O94" s="14">
        <f t="shared" si="27"/>
        <v>0</v>
      </c>
      <c r="P94" s="14">
        <f t="shared" si="28"/>
        <v>0</v>
      </c>
      <c r="Q94" s="14">
        <f t="shared" si="29"/>
        <v>1749.34734</v>
      </c>
      <c r="R94" s="14"/>
      <c r="S94" s="14"/>
      <c r="T94" s="14"/>
      <c r="U94" s="14">
        <f t="shared" si="31"/>
        <v>0</v>
      </c>
      <c r="V94" s="14">
        <f t="shared" si="32"/>
        <v>0</v>
      </c>
      <c r="W94" s="14">
        <f t="shared" si="33"/>
        <v>1749.34734</v>
      </c>
    </row>
    <row r="95" spans="1:23" ht="32.65" customHeight="1" x14ac:dyDescent="0.2">
      <c r="A95" s="65" t="s">
        <v>99</v>
      </c>
      <c r="B95" s="66">
        <v>24</v>
      </c>
      <c r="C95" s="60">
        <v>501</v>
      </c>
      <c r="D95" s="11">
        <v>2</v>
      </c>
      <c r="E95" s="12">
        <v>4</v>
      </c>
      <c r="F95" s="11" t="s">
        <v>293</v>
      </c>
      <c r="G95" s="67">
        <v>67484</v>
      </c>
      <c r="H95" s="10">
        <v>400</v>
      </c>
      <c r="I95" s="14">
        <f t="shared" si="40"/>
        <v>0</v>
      </c>
      <c r="J95" s="14">
        <f t="shared" si="40"/>
        <v>0</v>
      </c>
      <c r="K95" s="14">
        <f t="shared" si="40"/>
        <v>1749.34734</v>
      </c>
      <c r="L95" s="14"/>
      <c r="M95" s="14"/>
      <c r="N95" s="14"/>
      <c r="O95" s="14">
        <f t="shared" si="27"/>
        <v>0</v>
      </c>
      <c r="P95" s="14">
        <f t="shared" si="28"/>
        <v>0</v>
      </c>
      <c r="Q95" s="14">
        <f t="shared" si="29"/>
        <v>1749.34734</v>
      </c>
      <c r="R95" s="14"/>
      <c r="S95" s="14"/>
      <c r="T95" s="14"/>
      <c r="U95" s="14">
        <f t="shared" si="31"/>
        <v>0</v>
      </c>
      <c r="V95" s="14">
        <f t="shared" si="32"/>
        <v>0</v>
      </c>
      <c r="W95" s="14">
        <f t="shared" si="33"/>
        <v>1749.34734</v>
      </c>
    </row>
    <row r="96" spans="1:23" x14ac:dyDescent="0.2">
      <c r="A96" s="65" t="s">
        <v>98</v>
      </c>
      <c r="B96" s="66">
        <v>24</v>
      </c>
      <c r="C96" s="60">
        <v>501</v>
      </c>
      <c r="D96" s="11">
        <v>2</v>
      </c>
      <c r="E96" s="12">
        <v>4</v>
      </c>
      <c r="F96" s="11" t="s">
        <v>293</v>
      </c>
      <c r="G96" s="67">
        <v>67484</v>
      </c>
      <c r="H96" s="10">
        <v>410</v>
      </c>
      <c r="I96" s="14"/>
      <c r="J96" s="14"/>
      <c r="K96" s="14">
        <v>1749.34734</v>
      </c>
      <c r="L96" s="14"/>
      <c r="M96" s="14"/>
      <c r="N96" s="14"/>
      <c r="O96" s="14">
        <f t="shared" si="27"/>
        <v>0</v>
      </c>
      <c r="P96" s="14">
        <f t="shared" si="28"/>
        <v>0</v>
      </c>
      <c r="Q96" s="14">
        <f t="shared" si="29"/>
        <v>1749.34734</v>
      </c>
      <c r="R96" s="14"/>
      <c r="S96" s="14"/>
      <c r="T96" s="14"/>
      <c r="U96" s="14">
        <f t="shared" si="31"/>
        <v>0</v>
      </c>
      <c r="V96" s="14">
        <f t="shared" si="32"/>
        <v>0</v>
      </c>
      <c r="W96" s="14">
        <f t="shared" si="33"/>
        <v>1749.34734</v>
      </c>
    </row>
    <row r="97" spans="1:23" ht="56.25" x14ac:dyDescent="0.2">
      <c r="A97" s="65" t="s">
        <v>397</v>
      </c>
      <c r="B97" s="66">
        <v>24</v>
      </c>
      <c r="C97" s="60">
        <v>501</v>
      </c>
      <c r="D97" s="11">
        <v>2</v>
      </c>
      <c r="E97" s="12">
        <v>4</v>
      </c>
      <c r="F97" s="11" t="s">
        <v>293</v>
      </c>
      <c r="G97" s="67" t="s">
        <v>396</v>
      </c>
      <c r="H97" s="10"/>
      <c r="I97" s="14"/>
      <c r="J97" s="14"/>
      <c r="K97" s="14"/>
      <c r="L97" s="14"/>
      <c r="M97" s="14"/>
      <c r="N97" s="14">
        <f>N98</f>
        <v>92.070909999999998</v>
      </c>
      <c r="O97" s="14">
        <f t="shared" si="27"/>
        <v>0</v>
      </c>
      <c r="P97" s="14">
        <f t="shared" si="28"/>
        <v>0</v>
      </c>
      <c r="Q97" s="14">
        <f t="shared" si="29"/>
        <v>92.070909999999998</v>
      </c>
      <c r="R97" s="14"/>
      <c r="S97" s="14"/>
      <c r="T97" s="14"/>
      <c r="U97" s="14">
        <f t="shared" si="31"/>
        <v>0</v>
      </c>
      <c r="V97" s="14">
        <f t="shared" si="32"/>
        <v>0</v>
      </c>
      <c r="W97" s="14">
        <f t="shared" si="33"/>
        <v>92.070909999999998</v>
      </c>
    </row>
    <row r="98" spans="1:23" ht="22.5" x14ac:dyDescent="0.2">
      <c r="A98" s="65" t="s">
        <v>99</v>
      </c>
      <c r="B98" s="66">
        <v>24</v>
      </c>
      <c r="C98" s="60">
        <v>501</v>
      </c>
      <c r="D98" s="11">
        <v>2</v>
      </c>
      <c r="E98" s="12">
        <v>4</v>
      </c>
      <c r="F98" s="11" t="s">
        <v>293</v>
      </c>
      <c r="G98" s="67" t="s">
        <v>396</v>
      </c>
      <c r="H98" s="10">
        <v>400</v>
      </c>
      <c r="I98" s="14"/>
      <c r="J98" s="14"/>
      <c r="K98" s="14"/>
      <c r="L98" s="14"/>
      <c r="M98" s="14"/>
      <c r="N98" s="14">
        <f>N99</f>
        <v>92.070909999999998</v>
      </c>
      <c r="O98" s="14">
        <f t="shared" si="27"/>
        <v>0</v>
      </c>
      <c r="P98" s="14">
        <f t="shared" si="28"/>
        <v>0</v>
      </c>
      <c r="Q98" s="14">
        <f t="shared" si="29"/>
        <v>92.070909999999998</v>
      </c>
      <c r="R98" s="14"/>
      <c r="S98" s="14"/>
      <c r="T98" s="14"/>
      <c r="U98" s="14">
        <f t="shared" si="31"/>
        <v>0</v>
      </c>
      <c r="V98" s="14">
        <f t="shared" si="32"/>
        <v>0</v>
      </c>
      <c r="W98" s="14">
        <f t="shared" si="33"/>
        <v>92.070909999999998</v>
      </c>
    </row>
    <row r="99" spans="1:23" x14ac:dyDescent="0.2">
      <c r="A99" s="65" t="s">
        <v>98</v>
      </c>
      <c r="B99" s="66">
        <v>24</v>
      </c>
      <c r="C99" s="60">
        <v>501</v>
      </c>
      <c r="D99" s="11">
        <v>2</v>
      </c>
      <c r="E99" s="12">
        <v>4</v>
      </c>
      <c r="F99" s="11" t="s">
        <v>293</v>
      </c>
      <c r="G99" s="67" t="s">
        <v>396</v>
      </c>
      <c r="H99" s="10">
        <v>410</v>
      </c>
      <c r="I99" s="14"/>
      <c r="J99" s="14"/>
      <c r="K99" s="14"/>
      <c r="L99" s="14"/>
      <c r="M99" s="14"/>
      <c r="N99" s="14">
        <v>92.070909999999998</v>
      </c>
      <c r="O99" s="14">
        <f t="shared" si="27"/>
        <v>0</v>
      </c>
      <c r="P99" s="14">
        <f t="shared" si="28"/>
        <v>0</v>
      </c>
      <c r="Q99" s="14">
        <f t="shared" si="29"/>
        <v>92.070909999999998</v>
      </c>
      <c r="R99" s="14"/>
      <c r="S99" s="14"/>
      <c r="T99" s="14"/>
      <c r="U99" s="14">
        <f t="shared" si="31"/>
        <v>0</v>
      </c>
      <c r="V99" s="14">
        <f t="shared" si="32"/>
        <v>0</v>
      </c>
      <c r="W99" s="14">
        <f t="shared" si="33"/>
        <v>92.070909999999998</v>
      </c>
    </row>
    <row r="100" spans="1:23" x14ac:dyDescent="0.2">
      <c r="A100" s="65" t="s">
        <v>214</v>
      </c>
      <c r="B100" s="66">
        <v>24</v>
      </c>
      <c r="C100" s="60">
        <v>502</v>
      </c>
      <c r="D100" s="11" t="s">
        <v>7</v>
      </c>
      <c r="E100" s="12" t="s">
        <v>7</v>
      </c>
      <c r="F100" s="11" t="s">
        <v>7</v>
      </c>
      <c r="G100" s="67" t="s">
        <v>7</v>
      </c>
      <c r="H100" s="10" t="s">
        <v>7</v>
      </c>
      <c r="I100" s="14">
        <f t="shared" ref="I100:K101" si="41">I101</f>
        <v>9868.1</v>
      </c>
      <c r="J100" s="14">
        <f t="shared" si="41"/>
        <v>8830</v>
      </c>
      <c r="K100" s="14">
        <f t="shared" si="41"/>
        <v>15272.1</v>
      </c>
      <c r="L100" s="14">
        <f>L101+L112</f>
        <v>6625.80908</v>
      </c>
      <c r="M100" s="14">
        <f>M101</f>
        <v>0</v>
      </c>
      <c r="N100" s="14">
        <f>N101</f>
        <v>0</v>
      </c>
      <c r="O100" s="14">
        <f t="shared" si="27"/>
        <v>16493.909080000001</v>
      </c>
      <c r="P100" s="14">
        <f t="shared" si="28"/>
        <v>8830</v>
      </c>
      <c r="Q100" s="14">
        <f t="shared" si="29"/>
        <v>15272.1</v>
      </c>
      <c r="R100" s="14">
        <f>R101</f>
        <v>-6523.1</v>
      </c>
      <c r="S100" s="14">
        <f t="shared" ref="S100:T101" si="42">S101</f>
        <v>-8830</v>
      </c>
      <c r="T100" s="14">
        <f t="shared" si="42"/>
        <v>0</v>
      </c>
      <c r="U100" s="14">
        <f t="shared" si="31"/>
        <v>9970.8090800000009</v>
      </c>
      <c r="V100" s="14">
        <f t="shared" si="32"/>
        <v>0</v>
      </c>
      <c r="W100" s="14">
        <f t="shared" si="33"/>
        <v>15272.1</v>
      </c>
    </row>
    <row r="101" spans="1:23" ht="42.75" customHeight="1" x14ac:dyDescent="0.2">
      <c r="A101" s="85" t="s">
        <v>269</v>
      </c>
      <c r="B101" s="66">
        <v>24</v>
      </c>
      <c r="C101" s="60">
        <v>502</v>
      </c>
      <c r="D101" s="11" t="s">
        <v>160</v>
      </c>
      <c r="E101" s="12" t="s">
        <v>3</v>
      </c>
      <c r="F101" s="11" t="s">
        <v>2</v>
      </c>
      <c r="G101" s="67" t="s">
        <v>9</v>
      </c>
      <c r="H101" s="10" t="s">
        <v>7</v>
      </c>
      <c r="I101" s="14">
        <f t="shared" si="41"/>
        <v>9868.1</v>
      </c>
      <c r="J101" s="14">
        <f t="shared" si="41"/>
        <v>8830</v>
      </c>
      <c r="K101" s="14">
        <f t="shared" si="41"/>
        <v>15272.1</v>
      </c>
      <c r="L101" s="14">
        <f>L102</f>
        <v>6388.0146800000002</v>
      </c>
      <c r="M101" s="14">
        <f>M102</f>
        <v>0</v>
      </c>
      <c r="N101" s="14">
        <f>N102</f>
        <v>0</v>
      </c>
      <c r="O101" s="14">
        <f t="shared" si="27"/>
        <v>16256.114680000001</v>
      </c>
      <c r="P101" s="14">
        <f t="shared" si="28"/>
        <v>8830</v>
      </c>
      <c r="Q101" s="14">
        <f t="shared" si="29"/>
        <v>15272.1</v>
      </c>
      <c r="R101" s="14">
        <f>R102</f>
        <v>-6523.1</v>
      </c>
      <c r="S101" s="14">
        <f t="shared" si="42"/>
        <v>-8830</v>
      </c>
      <c r="T101" s="14">
        <f t="shared" si="42"/>
        <v>0</v>
      </c>
      <c r="U101" s="14">
        <f t="shared" si="31"/>
        <v>9733.0146800000002</v>
      </c>
      <c r="V101" s="14">
        <f t="shared" si="32"/>
        <v>0</v>
      </c>
      <c r="W101" s="14">
        <f t="shared" si="33"/>
        <v>15272.1</v>
      </c>
    </row>
    <row r="102" spans="1:23" ht="39" customHeight="1" x14ac:dyDescent="0.2">
      <c r="A102" s="85" t="s">
        <v>292</v>
      </c>
      <c r="B102" s="66">
        <v>24</v>
      </c>
      <c r="C102" s="60">
        <v>502</v>
      </c>
      <c r="D102" s="11">
        <v>2</v>
      </c>
      <c r="E102" s="12">
        <v>1</v>
      </c>
      <c r="F102" s="11">
        <v>0</v>
      </c>
      <c r="G102" s="67">
        <v>0</v>
      </c>
      <c r="H102" s="10"/>
      <c r="I102" s="14">
        <f>I106+I109</f>
        <v>9868.1</v>
      </c>
      <c r="J102" s="14">
        <f>J106+J109</f>
        <v>8830</v>
      </c>
      <c r="K102" s="14">
        <f>K106+K109</f>
        <v>15272.1</v>
      </c>
      <c r="L102" s="14">
        <f>L109+L103</f>
        <v>6388.0146800000002</v>
      </c>
      <c r="M102" s="14">
        <f>M109</f>
        <v>0</v>
      </c>
      <c r="N102" s="14">
        <f>N109</f>
        <v>0</v>
      </c>
      <c r="O102" s="14">
        <f t="shared" si="27"/>
        <v>16256.114680000001</v>
      </c>
      <c r="P102" s="14">
        <f t="shared" si="28"/>
        <v>8830</v>
      </c>
      <c r="Q102" s="14">
        <f t="shared" si="29"/>
        <v>15272.1</v>
      </c>
      <c r="R102" s="14">
        <f>R106+R109</f>
        <v>-6523.1</v>
      </c>
      <c r="S102" s="14">
        <f t="shared" ref="S102:T102" si="43">S106</f>
        <v>-8830</v>
      </c>
      <c r="T102" s="14">
        <f t="shared" si="43"/>
        <v>0</v>
      </c>
      <c r="U102" s="14">
        <f t="shared" si="31"/>
        <v>9733.0146800000002</v>
      </c>
      <c r="V102" s="14">
        <f t="shared" si="32"/>
        <v>0</v>
      </c>
      <c r="W102" s="14">
        <f t="shared" si="33"/>
        <v>15272.1</v>
      </c>
    </row>
    <row r="103" spans="1:23" ht="51" customHeight="1" x14ac:dyDescent="0.2">
      <c r="A103" s="65" t="s">
        <v>372</v>
      </c>
      <c r="B103" s="66">
        <v>24</v>
      </c>
      <c r="C103" s="60">
        <v>502</v>
      </c>
      <c r="D103" s="11">
        <v>2</v>
      </c>
      <c r="E103" s="12">
        <v>1</v>
      </c>
      <c r="F103" s="11">
        <v>0</v>
      </c>
      <c r="G103" s="67">
        <v>80330</v>
      </c>
      <c r="H103" s="10"/>
      <c r="I103" s="14"/>
      <c r="J103" s="14"/>
      <c r="K103" s="14"/>
      <c r="L103" s="14">
        <f>L104</f>
        <v>1550</v>
      </c>
      <c r="M103" s="14"/>
      <c r="N103" s="14"/>
      <c r="O103" s="14">
        <f t="shared" ref="O103:Q105" si="44">L103</f>
        <v>1550</v>
      </c>
      <c r="P103" s="14">
        <f t="shared" si="44"/>
        <v>0</v>
      </c>
      <c r="Q103" s="14">
        <f t="shared" si="44"/>
        <v>0</v>
      </c>
      <c r="R103" s="14"/>
      <c r="S103" s="14"/>
      <c r="T103" s="14"/>
      <c r="U103" s="14">
        <f t="shared" si="31"/>
        <v>1550</v>
      </c>
      <c r="V103" s="14">
        <f t="shared" si="32"/>
        <v>0</v>
      </c>
      <c r="W103" s="14">
        <f t="shared" si="33"/>
        <v>0</v>
      </c>
    </row>
    <row r="104" spans="1:23" ht="25.5" customHeight="1" x14ac:dyDescent="0.2">
      <c r="A104" s="65" t="s">
        <v>14</v>
      </c>
      <c r="B104" s="66">
        <v>24</v>
      </c>
      <c r="C104" s="60">
        <v>502</v>
      </c>
      <c r="D104" s="11">
        <v>2</v>
      </c>
      <c r="E104" s="12">
        <v>1</v>
      </c>
      <c r="F104" s="11">
        <v>0</v>
      </c>
      <c r="G104" s="67">
        <v>80330</v>
      </c>
      <c r="H104" s="10">
        <v>200</v>
      </c>
      <c r="I104" s="14"/>
      <c r="J104" s="14"/>
      <c r="K104" s="14"/>
      <c r="L104" s="14">
        <f>L105</f>
        <v>1550</v>
      </c>
      <c r="M104" s="14"/>
      <c r="N104" s="14"/>
      <c r="O104" s="14">
        <f t="shared" si="44"/>
        <v>1550</v>
      </c>
      <c r="P104" s="14">
        <f t="shared" si="44"/>
        <v>0</v>
      </c>
      <c r="Q104" s="14">
        <f t="shared" si="44"/>
        <v>0</v>
      </c>
      <c r="R104" s="14"/>
      <c r="S104" s="14"/>
      <c r="T104" s="14"/>
      <c r="U104" s="14">
        <f t="shared" si="31"/>
        <v>1550</v>
      </c>
      <c r="V104" s="14">
        <f t="shared" si="32"/>
        <v>0</v>
      </c>
      <c r="W104" s="14">
        <f t="shared" si="33"/>
        <v>0</v>
      </c>
    </row>
    <row r="105" spans="1:23" ht="32.25" customHeight="1" x14ac:dyDescent="0.2">
      <c r="A105" s="65" t="s">
        <v>13</v>
      </c>
      <c r="B105" s="66">
        <v>24</v>
      </c>
      <c r="C105" s="60">
        <v>502</v>
      </c>
      <c r="D105" s="11">
        <v>2</v>
      </c>
      <c r="E105" s="12">
        <v>1</v>
      </c>
      <c r="F105" s="11">
        <v>0</v>
      </c>
      <c r="G105" s="67">
        <v>80330</v>
      </c>
      <c r="H105" s="10">
        <v>240</v>
      </c>
      <c r="I105" s="14"/>
      <c r="J105" s="14"/>
      <c r="K105" s="14"/>
      <c r="L105" s="14">
        <v>1550</v>
      </c>
      <c r="M105" s="14"/>
      <c r="N105" s="14"/>
      <c r="O105" s="14">
        <f t="shared" si="44"/>
        <v>1550</v>
      </c>
      <c r="P105" s="14">
        <f t="shared" si="44"/>
        <v>0</v>
      </c>
      <c r="Q105" s="14">
        <f t="shared" si="44"/>
        <v>0</v>
      </c>
      <c r="R105" s="14"/>
      <c r="S105" s="14"/>
      <c r="T105" s="14"/>
      <c r="U105" s="14">
        <f t="shared" si="31"/>
        <v>1550</v>
      </c>
      <c r="V105" s="14">
        <f t="shared" si="32"/>
        <v>0</v>
      </c>
      <c r="W105" s="14">
        <f t="shared" si="33"/>
        <v>0</v>
      </c>
    </row>
    <row r="106" spans="1:23" ht="46.5" customHeight="1" x14ac:dyDescent="0.2">
      <c r="A106" s="99" t="s">
        <v>406</v>
      </c>
      <c r="B106" s="66">
        <v>24</v>
      </c>
      <c r="C106" s="60">
        <v>502</v>
      </c>
      <c r="D106" s="11">
        <v>2</v>
      </c>
      <c r="E106" s="12">
        <v>1</v>
      </c>
      <c r="F106" s="11">
        <v>0</v>
      </c>
      <c r="G106" s="67">
        <v>86640</v>
      </c>
      <c r="H106" s="10"/>
      <c r="I106" s="14">
        <f t="shared" ref="I106:K107" si="45">I107</f>
        <v>5868.1</v>
      </c>
      <c r="J106" s="14">
        <f t="shared" si="45"/>
        <v>8830</v>
      </c>
      <c r="K106" s="14">
        <f t="shared" si="45"/>
        <v>15272.1</v>
      </c>
      <c r="L106" s="14"/>
      <c r="M106" s="14"/>
      <c r="N106" s="14"/>
      <c r="O106" s="14">
        <f t="shared" ref="O106:O149" si="46">I106+L106</f>
        <v>5868.1</v>
      </c>
      <c r="P106" s="14">
        <f t="shared" ref="P106:P149" si="47">J106+M106</f>
        <v>8830</v>
      </c>
      <c r="Q106" s="14">
        <f t="shared" ref="Q106:Q149" si="48">K106+N106</f>
        <v>15272.1</v>
      </c>
      <c r="R106" s="14">
        <f>R107</f>
        <v>-5868.1</v>
      </c>
      <c r="S106" s="14">
        <f>S107</f>
        <v>-8830</v>
      </c>
      <c r="T106" s="14"/>
      <c r="U106" s="14">
        <f t="shared" si="31"/>
        <v>0</v>
      </c>
      <c r="V106" s="14">
        <f t="shared" si="32"/>
        <v>0</v>
      </c>
      <c r="W106" s="14">
        <f t="shared" si="33"/>
        <v>15272.1</v>
      </c>
    </row>
    <row r="107" spans="1:23" ht="24" customHeight="1" x14ac:dyDescent="0.2">
      <c r="A107" s="65" t="s">
        <v>14</v>
      </c>
      <c r="B107" s="66">
        <v>24</v>
      </c>
      <c r="C107" s="60">
        <v>502</v>
      </c>
      <c r="D107" s="11">
        <v>2</v>
      </c>
      <c r="E107" s="12">
        <v>1</v>
      </c>
      <c r="F107" s="11">
        <v>0</v>
      </c>
      <c r="G107" s="67">
        <v>86640</v>
      </c>
      <c r="H107" s="10">
        <v>200</v>
      </c>
      <c r="I107" s="14">
        <f t="shared" si="45"/>
        <v>5868.1</v>
      </c>
      <c r="J107" s="14">
        <f t="shared" si="45"/>
        <v>8830</v>
      </c>
      <c r="K107" s="14">
        <f t="shared" si="45"/>
        <v>15272.1</v>
      </c>
      <c r="L107" s="14"/>
      <c r="M107" s="14"/>
      <c r="N107" s="14"/>
      <c r="O107" s="14">
        <f t="shared" si="46"/>
        <v>5868.1</v>
      </c>
      <c r="P107" s="14">
        <f t="shared" si="47"/>
        <v>8830</v>
      </c>
      <c r="Q107" s="14">
        <f t="shared" si="48"/>
        <v>15272.1</v>
      </c>
      <c r="R107" s="14">
        <f>R108</f>
        <v>-5868.1</v>
      </c>
      <c r="S107" s="14">
        <f>S108</f>
        <v>-8830</v>
      </c>
      <c r="T107" s="14"/>
      <c r="U107" s="14">
        <f t="shared" si="31"/>
        <v>0</v>
      </c>
      <c r="V107" s="14">
        <f t="shared" si="32"/>
        <v>0</v>
      </c>
      <c r="W107" s="14">
        <f t="shared" si="33"/>
        <v>15272.1</v>
      </c>
    </row>
    <row r="108" spans="1:23" ht="22.5" x14ac:dyDescent="0.2">
      <c r="A108" s="65" t="s">
        <v>13</v>
      </c>
      <c r="B108" s="66">
        <v>24</v>
      </c>
      <c r="C108" s="60">
        <v>502</v>
      </c>
      <c r="D108" s="11">
        <v>2</v>
      </c>
      <c r="E108" s="12">
        <v>1</v>
      </c>
      <c r="F108" s="11">
        <v>0</v>
      </c>
      <c r="G108" s="67">
        <v>86640</v>
      </c>
      <c r="H108" s="10">
        <v>240</v>
      </c>
      <c r="I108" s="14">
        <v>5868.1</v>
      </c>
      <c r="J108" s="14">
        <v>8830</v>
      </c>
      <c r="K108" s="14">
        <v>15272.1</v>
      </c>
      <c r="L108" s="14"/>
      <c r="M108" s="14"/>
      <c r="N108" s="14"/>
      <c r="O108" s="14">
        <f t="shared" si="46"/>
        <v>5868.1</v>
      </c>
      <c r="P108" s="14">
        <f t="shared" si="47"/>
        <v>8830</v>
      </c>
      <c r="Q108" s="14">
        <f t="shared" si="48"/>
        <v>15272.1</v>
      </c>
      <c r="R108" s="14">
        <f>-O108</f>
        <v>-5868.1</v>
      </c>
      <c r="S108" s="14">
        <f>-P108</f>
        <v>-8830</v>
      </c>
      <c r="T108" s="14"/>
      <c r="U108" s="14">
        <f t="shared" si="31"/>
        <v>0</v>
      </c>
      <c r="V108" s="14">
        <f t="shared" si="32"/>
        <v>0</v>
      </c>
      <c r="W108" s="14">
        <f t="shared" si="33"/>
        <v>15272.1</v>
      </c>
    </row>
    <row r="109" spans="1:23" ht="22.5" x14ac:dyDescent="0.2">
      <c r="A109" s="99" t="s">
        <v>247</v>
      </c>
      <c r="B109" s="66">
        <v>24</v>
      </c>
      <c r="C109" s="60">
        <v>502</v>
      </c>
      <c r="D109" s="11" t="s">
        <v>160</v>
      </c>
      <c r="E109" s="12">
        <v>1</v>
      </c>
      <c r="F109" s="11" t="s">
        <v>2</v>
      </c>
      <c r="G109" s="67" t="s">
        <v>213</v>
      </c>
      <c r="H109" s="10" t="s">
        <v>7</v>
      </c>
      <c r="I109" s="14">
        <f t="shared" ref="I109:L110" si="49">I110</f>
        <v>4000</v>
      </c>
      <c r="J109" s="14">
        <f t="shared" si="49"/>
        <v>0</v>
      </c>
      <c r="K109" s="14">
        <f t="shared" si="49"/>
        <v>0</v>
      </c>
      <c r="L109" s="14">
        <f t="shared" si="49"/>
        <v>4838.0146800000002</v>
      </c>
      <c r="M109" s="14">
        <v>0</v>
      </c>
      <c r="N109" s="14">
        <v>0</v>
      </c>
      <c r="O109" s="14">
        <f t="shared" si="46"/>
        <v>8838.0146800000002</v>
      </c>
      <c r="P109" s="14">
        <f t="shared" si="47"/>
        <v>0</v>
      </c>
      <c r="Q109" s="14">
        <f t="shared" si="48"/>
        <v>0</v>
      </c>
      <c r="R109" s="14">
        <f>R110</f>
        <v>-655</v>
      </c>
      <c r="S109" s="14"/>
      <c r="T109" s="14"/>
      <c r="U109" s="14">
        <f t="shared" si="31"/>
        <v>8183.0146800000002</v>
      </c>
      <c r="V109" s="14">
        <f t="shared" si="32"/>
        <v>0</v>
      </c>
      <c r="W109" s="14">
        <f t="shared" si="33"/>
        <v>0</v>
      </c>
    </row>
    <row r="110" spans="1:23" x14ac:dyDescent="0.2">
      <c r="A110" s="65" t="s">
        <v>29</v>
      </c>
      <c r="B110" s="66">
        <v>24</v>
      </c>
      <c r="C110" s="60">
        <v>502</v>
      </c>
      <c r="D110" s="11" t="s">
        <v>160</v>
      </c>
      <c r="E110" s="12">
        <v>1</v>
      </c>
      <c r="F110" s="11" t="s">
        <v>2</v>
      </c>
      <c r="G110" s="67" t="s">
        <v>213</v>
      </c>
      <c r="H110" s="10">
        <v>500</v>
      </c>
      <c r="I110" s="14">
        <f t="shared" si="49"/>
        <v>4000</v>
      </c>
      <c r="J110" s="14">
        <f t="shared" si="49"/>
        <v>0</v>
      </c>
      <c r="K110" s="14">
        <f t="shared" si="49"/>
        <v>0</v>
      </c>
      <c r="L110" s="14">
        <f t="shared" si="49"/>
        <v>4838.0146800000002</v>
      </c>
      <c r="M110" s="14">
        <v>0</v>
      </c>
      <c r="N110" s="14">
        <v>0</v>
      </c>
      <c r="O110" s="14">
        <f t="shared" si="46"/>
        <v>8838.0146800000002</v>
      </c>
      <c r="P110" s="14">
        <f t="shared" si="47"/>
        <v>0</v>
      </c>
      <c r="Q110" s="14">
        <f t="shared" si="48"/>
        <v>0</v>
      </c>
      <c r="R110" s="14">
        <f>R111</f>
        <v>-655</v>
      </c>
      <c r="S110" s="14"/>
      <c r="T110" s="14"/>
      <c r="U110" s="14">
        <f t="shared" si="31"/>
        <v>8183.0146800000002</v>
      </c>
      <c r="V110" s="14">
        <f t="shared" si="32"/>
        <v>0</v>
      </c>
      <c r="W110" s="14">
        <f t="shared" si="33"/>
        <v>0</v>
      </c>
    </row>
    <row r="111" spans="1:23" x14ac:dyDescent="0.2">
      <c r="A111" s="65" t="s">
        <v>28</v>
      </c>
      <c r="B111" s="66">
        <v>24</v>
      </c>
      <c r="C111" s="60">
        <v>502</v>
      </c>
      <c r="D111" s="11" t="s">
        <v>160</v>
      </c>
      <c r="E111" s="12">
        <v>1</v>
      </c>
      <c r="F111" s="11" t="s">
        <v>2</v>
      </c>
      <c r="G111" s="67" t="s">
        <v>213</v>
      </c>
      <c r="H111" s="10">
        <v>540</v>
      </c>
      <c r="I111" s="14">
        <v>4000</v>
      </c>
      <c r="J111" s="14">
        <v>0</v>
      </c>
      <c r="K111" s="14">
        <v>0</v>
      </c>
      <c r="L111" s="14">
        <f>1662.37468+2276.64+259+440+200</f>
        <v>4838.0146800000002</v>
      </c>
      <c r="M111" s="14">
        <v>0</v>
      </c>
      <c r="N111" s="14">
        <v>0</v>
      </c>
      <c r="O111" s="14">
        <f t="shared" si="46"/>
        <v>8838.0146800000002</v>
      </c>
      <c r="P111" s="14">
        <f t="shared" si="47"/>
        <v>0</v>
      </c>
      <c r="Q111" s="14">
        <f t="shared" si="48"/>
        <v>0</v>
      </c>
      <c r="R111" s="14">
        <f>-500-155</f>
        <v>-655</v>
      </c>
      <c r="S111" s="14"/>
      <c r="T111" s="14"/>
      <c r="U111" s="14">
        <f t="shared" si="31"/>
        <v>8183.0146800000002</v>
      </c>
      <c r="V111" s="14">
        <f t="shared" si="32"/>
        <v>0</v>
      </c>
      <c r="W111" s="14">
        <f t="shared" si="33"/>
        <v>0</v>
      </c>
    </row>
    <row r="112" spans="1:23" ht="22.5" x14ac:dyDescent="0.2">
      <c r="A112" s="146" t="s">
        <v>32</v>
      </c>
      <c r="B112" s="66">
        <v>24</v>
      </c>
      <c r="C112" s="60">
        <v>502</v>
      </c>
      <c r="D112" s="11" t="s">
        <v>31</v>
      </c>
      <c r="E112" s="12" t="s">
        <v>3</v>
      </c>
      <c r="F112" s="11" t="s">
        <v>2</v>
      </c>
      <c r="G112" s="67" t="s">
        <v>9</v>
      </c>
      <c r="H112" s="10"/>
      <c r="I112" s="14"/>
      <c r="J112" s="14"/>
      <c r="K112" s="14"/>
      <c r="L112" s="14">
        <f>L113</f>
        <v>237.7944</v>
      </c>
      <c r="M112" s="14"/>
      <c r="N112" s="14"/>
      <c r="O112" s="14">
        <f t="shared" si="46"/>
        <v>237.7944</v>
      </c>
      <c r="P112" s="14">
        <f t="shared" si="47"/>
        <v>0</v>
      </c>
      <c r="Q112" s="14">
        <f t="shared" si="48"/>
        <v>0</v>
      </c>
      <c r="R112" s="14"/>
      <c r="S112" s="14"/>
      <c r="T112" s="14"/>
      <c r="U112" s="14">
        <f t="shared" si="31"/>
        <v>237.7944</v>
      </c>
      <c r="V112" s="14">
        <f t="shared" si="32"/>
        <v>0</v>
      </c>
      <c r="W112" s="14">
        <f t="shared" si="33"/>
        <v>0</v>
      </c>
    </row>
    <row r="113" spans="1:23" ht="22.5" x14ac:dyDescent="0.2">
      <c r="A113" s="146" t="s">
        <v>32</v>
      </c>
      <c r="B113" s="66">
        <v>24</v>
      </c>
      <c r="C113" s="60">
        <v>502</v>
      </c>
      <c r="D113" s="11" t="s">
        <v>31</v>
      </c>
      <c r="E113" s="12" t="s">
        <v>3</v>
      </c>
      <c r="F113" s="11" t="s">
        <v>2</v>
      </c>
      <c r="G113" s="67" t="s">
        <v>30</v>
      </c>
      <c r="H113" s="10"/>
      <c r="I113" s="14"/>
      <c r="J113" s="14"/>
      <c r="K113" s="14"/>
      <c r="L113" s="14">
        <f>L114</f>
        <v>237.7944</v>
      </c>
      <c r="M113" s="14"/>
      <c r="N113" s="14"/>
      <c r="O113" s="14">
        <f t="shared" si="46"/>
        <v>237.7944</v>
      </c>
      <c r="P113" s="14">
        <f t="shared" si="47"/>
        <v>0</v>
      </c>
      <c r="Q113" s="14">
        <f t="shared" si="48"/>
        <v>0</v>
      </c>
      <c r="R113" s="14"/>
      <c r="S113" s="14"/>
      <c r="T113" s="14"/>
      <c r="U113" s="14">
        <f t="shared" si="31"/>
        <v>237.7944</v>
      </c>
      <c r="V113" s="14">
        <f t="shared" si="32"/>
        <v>0</v>
      </c>
      <c r="W113" s="14">
        <f t="shared" si="33"/>
        <v>0</v>
      </c>
    </row>
    <row r="114" spans="1:23" ht="22.5" x14ac:dyDescent="0.2">
      <c r="A114" s="65" t="s">
        <v>14</v>
      </c>
      <c r="B114" s="66">
        <v>24</v>
      </c>
      <c r="C114" s="60">
        <v>502</v>
      </c>
      <c r="D114" s="11" t="s">
        <v>31</v>
      </c>
      <c r="E114" s="12" t="s">
        <v>3</v>
      </c>
      <c r="F114" s="11" t="s">
        <v>2</v>
      </c>
      <c r="G114" s="67" t="s">
        <v>30</v>
      </c>
      <c r="H114" s="10">
        <v>200</v>
      </c>
      <c r="I114" s="14"/>
      <c r="J114" s="14"/>
      <c r="K114" s="14"/>
      <c r="L114" s="14">
        <f>L115</f>
        <v>237.7944</v>
      </c>
      <c r="M114" s="14"/>
      <c r="N114" s="14"/>
      <c r="O114" s="14">
        <f t="shared" si="46"/>
        <v>237.7944</v>
      </c>
      <c r="P114" s="14">
        <f t="shared" si="47"/>
        <v>0</v>
      </c>
      <c r="Q114" s="14">
        <f t="shared" si="48"/>
        <v>0</v>
      </c>
      <c r="R114" s="14"/>
      <c r="S114" s="14"/>
      <c r="T114" s="14"/>
      <c r="U114" s="14">
        <f t="shared" si="31"/>
        <v>237.7944</v>
      </c>
      <c r="V114" s="14">
        <f t="shared" si="32"/>
        <v>0</v>
      </c>
      <c r="W114" s="14">
        <f t="shared" si="33"/>
        <v>0</v>
      </c>
    </row>
    <row r="115" spans="1:23" ht="22.5" x14ac:dyDescent="0.2">
      <c r="A115" s="65" t="s">
        <v>13</v>
      </c>
      <c r="B115" s="66">
        <v>24</v>
      </c>
      <c r="C115" s="60">
        <v>502</v>
      </c>
      <c r="D115" s="11" t="s">
        <v>31</v>
      </c>
      <c r="E115" s="12" t="s">
        <v>3</v>
      </c>
      <c r="F115" s="11" t="s">
        <v>2</v>
      </c>
      <c r="G115" s="67" t="s">
        <v>30</v>
      </c>
      <c r="H115" s="10">
        <v>240</v>
      </c>
      <c r="I115" s="14"/>
      <c r="J115" s="14"/>
      <c r="K115" s="14"/>
      <c r="L115" s="14">
        <v>237.7944</v>
      </c>
      <c r="M115" s="14"/>
      <c r="N115" s="14"/>
      <c r="O115" s="14">
        <f t="shared" si="46"/>
        <v>237.7944</v>
      </c>
      <c r="P115" s="14">
        <f t="shared" si="47"/>
        <v>0</v>
      </c>
      <c r="Q115" s="14">
        <f t="shared" si="48"/>
        <v>0</v>
      </c>
      <c r="R115" s="14"/>
      <c r="S115" s="14"/>
      <c r="T115" s="14"/>
      <c r="U115" s="14">
        <f t="shared" si="31"/>
        <v>237.7944</v>
      </c>
      <c r="V115" s="14">
        <f t="shared" si="32"/>
        <v>0</v>
      </c>
      <c r="W115" s="14">
        <f t="shared" si="33"/>
        <v>0</v>
      </c>
    </row>
    <row r="116" spans="1:23" x14ac:dyDescent="0.2">
      <c r="A116" s="65" t="s">
        <v>306</v>
      </c>
      <c r="B116" s="66">
        <v>24</v>
      </c>
      <c r="C116" s="60">
        <v>503</v>
      </c>
      <c r="D116" s="11"/>
      <c r="E116" s="12"/>
      <c r="F116" s="11"/>
      <c r="G116" s="67"/>
      <c r="H116" s="10"/>
      <c r="I116" s="14">
        <f t="shared" ref="I116:K120" si="50">I117</f>
        <v>1000</v>
      </c>
      <c r="J116" s="14">
        <f t="shared" si="50"/>
        <v>0</v>
      </c>
      <c r="K116" s="14">
        <f t="shared" si="50"/>
        <v>0</v>
      </c>
      <c r="L116" s="14"/>
      <c r="M116" s="14"/>
      <c r="N116" s="14"/>
      <c r="O116" s="14">
        <f t="shared" si="46"/>
        <v>1000</v>
      </c>
      <c r="P116" s="14">
        <f t="shared" si="47"/>
        <v>0</v>
      </c>
      <c r="Q116" s="14">
        <f t="shared" si="48"/>
        <v>0</v>
      </c>
      <c r="R116" s="14"/>
      <c r="S116" s="14"/>
      <c r="T116" s="14"/>
      <c r="U116" s="14">
        <f t="shared" si="31"/>
        <v>1000</v>
      </c>
      <c r="V116" s="14">
        <f t="shared" si="32"/>
        <v>0</v>
      </c>
      <c r="W116" s="14">
        <f t="shared" si="33"/>
        <v>0</v>
      </c>
    </row>
    <row r="117" spans="1:23" ht="45" x14ac:dyDescent="0.2">
      <c r="A117" s="85" t="s">
        <v>269</v>
      </c>
      <c r="B117" s="66">
        <v>24</v>
      </c>
      <c r="C117" s="60">
        <v>503</v>
      </c>
      <c r="D117" s="11">
        <v>2</v>
      </c>
      <c r="E117" s="12">
        <v>0</v>
      </c>
      <c r="F117" s="11">
        <v>0</v>
      </c>
      <c r="G117" s="67">
        <v>0</v>
      </c>
      <c r="H117" s="10"/>
      <c r="I117" s="14">
        <f t="shared" si="50"/>
        <v>1000</v>
      </c>
      <c r="J117" s="14">
        <f t="shared" si="50"/>
        <v>0</v>
      </c>
      <c r="K117" s="14">
        <f t="shared" si="50"/>
        <v>0</v>
      </c>
      <c r="L117" s="14"/>
      <c r="M117" s="14"/>
      <c r="N117" s="14"/>
      <c r="O117" s="14">
        <f t="shared" si="46"/>
        <v>1000</v>
      </c>
      <c r="P117" s="14">
        <f t="shared" si="47"/>
        <v>0</v>
      </c>
      <c r="Q117" s="14">
        <f t="shared" si="48"/>
        <v>0</v>
      </c>
      <c r="R117" s="14"/>
      <c r="S117" s="14"/>
      <c r="T117" s="14"/>
      <c r="U117" s="14">
        <f t="shared" si="31"/>
        <v>1000</v>
      </c>
      <c r="V117" s="14">
        <f t="shared" si="32"/>
        <v>0</v>
      </c>
      <c r="W117" s="14">
        <f t="shared" si="33"/>
        <v>0</v>
      </c>
    </row>
    <row r="118" spans="1:23" ht="22.5" x14ac:dyDescent="0.2">
      <c r="A118" s="86" t="s">
        <v>307</v>
      </c>
      <c r="B118" s="66">
        <v>24</v>
      </c>
      <c r="C118" s="60">
        <v>503</v>
      </c>
      <c r="D118" s="11" t="s">
        <v>160</v>
      </c>
      <c r="E118" s="12">
        <v>2</v>
      </c>
      <c r="F118" s="11">
        <v>0</v>
      </c>
      <c r="G118" s="67">
        <v>0</v>
      </c>
      <c r="H118" s="10"/>
      <c r="I118" s="14">
        <f t="shared" si="50"/>
        <v>1000</v>
      </c>
      <c r="J118" s="14">
        <f t="shared" si="50"/>
        <v>0</v>
      </c>
      <c r="K118" s="14">
        <f t="shared" si="50"/>
        <v>0</v>
      </c>
      <c r="L118" s="14"/>
      <c r="M118" s="14"/>
      <c r="N118" s="14"/>
      <c r="O118" s="14">
        <f t="shared" si="46"/>
        <v>1000</v>
      </c>
      <c r="P118" s="14">
        <f t="shared" si="47"/>
        <v>0</v>
      </c>
      <c r="Q118" s="14">
        <f t="shared" si="48"/>
        <v>0</v>
      </c>
      <c r="R118" s="14"/>
      <c r="S118" s="14"/>
      <c r="T118" s="14"/>
      <c r="U118" s="14">
        <f t="shared" ref="U118:U144" si="51">O118+R118</f>
        <v>1000</v>
      </c>
      <c r="V118" s="14">
        <f t="shared" ref="V118:V144" si="52">P118+S118</f>
        <v>0</v>
      </c>
      <c r="W118" s="14">
        <f t="shared" ref="W118:W144" si="53">Q118+T118</f>
        <v>0</v>
      </c>
    </row>
    <row r="119" spans="1:23" ht="33.75" x14ac:dyDescent="0.2">
      <c r="A119" s="65" t="s">
        <v>365</v>
      </c>
      <c r="B119" s="66">
        <v>24</v>
      </c>
      <c r="C119" s="60">
        <v>503</v>
      </c>
      <c r="D119" s="11" t="s">
        <v>160</v>
      </c>
      <c r="E119" s="12">
        <v>2</v>
      </c>
      <c r="F119" s="11" t="s">
        <v>2</v>
      </c>
      <c r="G119" s="67">
        <v>81640</v>
      </c>
      <c r="H119" s="10"/>
      <c r="I119" s="14">
        <f t="shared" si="50"/>
        <v>1000</v>
      </c>
      <c r="J119" s="14">
        <f t="shared" si="50"/>
        <v>0</v>
      </c>
      <c r="K119" s="14">
        <f t="shared" si="50"/>
        <v>0</v>
      </c>
      <c r="L119" s="14"/>
      <c r="M119" s="14"/>
      <c r="N119" s="14"/>
      <c r="O119" s="14">
        <f t="shared" si="46"/>
        <v>1000</v>
      </c>
      <c r="P119" s="14">
        <f t="shared" si="47"/>
        <v>0</v>
      </c>
      <c r="Q119" s="14">
        <f t="shared" si="48"/>
        <v>0</v>
      </c>
      <c r="R119" s="14"/>
      <c r="S119" s="14"/>
      <c r="T119" s="14"/>
      <c r="U119" s="14">
        <f t="shared" si="51"/>
        <v>1000</v>
      </c>
      <c r="V119" s="14">
        <f t="shared" si="52"/>
        <v>0</v>
      </c>
      <c r="W119" s="14">
        <f t="shared" si="53"/>
        <v>0</v>
      </c>
    </row>
    <row r="120" spans="1:23" ht="22.5" x14ac:dyDescent="0.2">
      <c r="A120" s="65" t="s">
        <v>14</v>
      </c>
      <c r="B120" s="66">
        <v>24</v>
      </c>
      <c r="C120" s="60">
        <v>503</v>
      </c>
      <c r="D120" s="11" t="s">
        <v>160</v>
      </c>
      <c r="E120" s="12">
        <v>2</v>
      </c>
      <c r="F120" s="11" t="s">
        <v>2</v>
      </c>
      <c r="G120" s="67">
        <v>81640</v>
      </c>
      <c r="H120" s="10">
        <v>200</v>
      </c>
      <c r="I120" s="14">
        <f t="shared" si="50"/>
        <v>1000</v>
      </c>
      <c r="J120" s="14">
        <f t="shared" si="50"/>
        <v>0</v>
      </c>
      <c r="K120" s="14">
        <f t="shared" si="50"/>
        <v>0</v>
      </c>
      <c r="L120" s="14"/>
      <c r="M120" s="14"/>
      <c r="N120" s="14"/>
      <c r="O120" s="14">
        <f t="shared" si="46"/>
        <v>1000</v>
      </c>
      <c r="P120" s="14">
        <f t="shared" si="47"/>
        <v>0</v>
      </c>
      <c r="Q120" s="14">
        <f t="shared" si="48"/>
        <v>0</v>
      </c>
      <c r="R120" s="14"/>
      <c r="S120" s="14"/>
      <c r="T120" s="14"/>
      <c r="U120" s="14">
        <f t="shared" si="51"/>
        <v>1000</v>
      </c>
      <c r="V120" s="14">
        <f t="shared" si="52"/>
        <v>0</v>
      </c>
      <c r="W120" s="14">
        <f t="shared" si="53"/>
        <v>0</v>
      </c>
    </row>
    <row r="121" spans="1:23" ht="22.5" x14ac:dyDescent="0.2">
      <c r="A121" s="65" t="s">
        <v>13</v>
      </c>
      <c r="B121" s="66">
        <v>24</v>
      </c>
      <c r="C121" s="60">
        <v>503</v>
      </c>
      <c r="D121" s="11" t="s">
        <v>160</v>
      </c>
      <c r="E121" s="12">
        <v>2</v>
      </c>
      <c r="F121" s="11" t="s">
        <v>2</v>
      </c>
      <c r="G121" s="67">
        <v>81640</v>
      </c>
      <c r="H121" s="10">
        <v>240</v>
      </c>
      <c r="I121" s="14">
        <v>1000</v>
      </c>
      <c r="J121" s="14">
        <v>0</v>
      </c>
      <c r="K121" s="14">
        <v>0</v>
      </c>
      <c r="L121" s="14"/>
      <c r="M121" s="14"/>
      <c r="N121" s="14"/>
      <c r="O121" s="14">
        <f t="shared" si="46"/>
        <v>1000</v>
      </c>
      <c r="P121" s="14">
        <f t="shared" si="47"/>
        <v>0</v>
      </c>
      <c r="Q121" s="14">
        <f t="shared" si="48"/>
        <v>0</v>
      </c>
      <c r="R121" s="14"/>
      <c r="S121" s="14"/>
      <c r="T121" s="14"/>
      <c r="U121" s="14">
        <f t="shared" si="51"/>
        <v>1000</v>
      </c>
      <c r="V121" s="14">
        <f t="shared" si="52"/>
        <v>0</v>
      </c>
      <c r="W121" s="14">
        <f t="shared" si="53"/>
        <v>0</v>
      </c>
    </row>
    <row r="122" spans="1:23" ht="22.5" x14ac:dyDescent="0.2">
      <c r="A122" s="65" t="s">
        <v>212</v>
      </c>
      <c r="B122" s="66">
        <v>24</v>
      </c>
      <c r="C122" s="60">
        <v>505</v>
      </c>
      <c r="D122" s="11" t="s">
        <v>7</v>
      </c>
      <c r="E122" s="12" t="s">
        <v>7</v>
      </c>
      <c r="F122" s="11" t="s">
        <v>7</v>
      </c>
      <c r="G122" s="67" t="s">
        <v>7</v>
      </c>
      <c r="H122" s="10" t="s">
        <v>7</v>
      </c>
      <c r="I122" s="14">
        <f t="shared" ref="I122:N122" si="54">I123</f>
        <v>7950.2</v>
      </c>
      <c r="J122" s="14">
        <f t="shared" si="54"/>
        <v>8023.2</v>
      </c>
      <c r="K122" s="14">
        <f t="shared" si="54"/>
        <v>8318.9</v>
      </c>
      <c r="L122" s="14">
        <f t="shared" si="54"/>
        <v>34954.342099999994</v>
      </c>
      <c r="M122" s="14">
        <f t="shared" si="54"/>
        <v>54602.459610000005</v>
      </c>
      <c r="N122" s="14">
        <f t="shared" si="54"/>
        <v>0</v>
      </c>
      <c r="O122" s="14">
        <f t="shared" si="46"/>
        <v>42904.542099999991</v>
      </c>
      <c r="P122" s="14">
        <f t="shared" si="47"/>
        <v>62625.659610000002</v>
      </c>
      <c r="Q122" s="14">
        <f t="shared" si="48"/>
        <v>8318.9</v>
      </c>
      <c r="R122" s="14">
        <f t="shared" ref="R122:T123" si="55">R123</f>
        <v>12493.165050000001</v>
      </c>
      <c r="S122" s="14">
        <f t="shared" si="55"/>
        <v>11303.49539</v>
      </c>
      <c r="T122" s="14">
        <f t="shared" si="55"/>
        <v>0</v>
      </c>
      <c r="U122" s="14">
        <f t="shared" si="51"/>
        <v>55397.707149999995</v>
      </c>
      <c r="V122" s="14">
        <f t="shared" si="52"/>
        <v>73929.154999999999</v>
      </c>
      <c r="W122" s="14">
        <f t="shared" si="53"/>
        <v>8318.9</v>
      </c>
    </row>
    <row r="123" spans="1:23" ht="45" customHeight="1" x14ac:dyDescent="0.2">
      <c r="A123" s="85" t="s">
        <v>269</v>
      </c>
      <c r="B123" s="66">
        <v>24</v>
      </c>
      <c r="C123" s="60">
        <v>505</v>
      </c>
      <c r="D123" s="11" t="s">
        <v>160</v>
      </c>
      <c r="E123" s="12" t="s">
        <v>3</v>
      </c>
      <c r="F123" s="11" t="s">
        <v>2</v>
      </c>
      <c r="G123" s="67" t="s">
        <v>9</v>
      </c>
      <c r="H123" s="10" t="s">
        <v>7</v>
      </c>
      <c r="I123" s="14">
        <f t="shared" ref="I123:N123" si="56">I124+I148</f>
        <v>7950.2</v>
      </c>
      <c r="J123" s="14">
        <f t="shared" si="56"/>
        <v>8023.2</v>
      </c>
      <c r="K123" s="14">
        <f t="shared" si="56"/>
        <v>8318.9</v>
      </c>
      <c r="L123" s="14">
        <f t="shared" si="56"/>
        <v>34954.342099999994</v>
      </c>
      <c r="M123" s="14">
        <f t="shared" si="56"/>
        <v>54602.459610000005</v>
      </c>
      <c r="N123" s="14">
        <f t="shared" si="56"/>
        <v>0</v>
      </c>
      <c r="O123" s="14">
        <f t="shared" si="46"/>
        <v>42904.542099999991</v>
      </c>
      <c r="P123" s="14">
        <f t="shared" si="47"/>
        <v>62625.659610000002</v>
      </c>
      <c r="Q123" s="14">
        <f t="shared" si="48"/>
        <v>8318.9</v>
      </c>
      <c r="R123" s="14">
        <f t="shared" si="55"/>
        <v>12493.165050000001</v>
      </c>
      <c r="S123" s="14">
        <f t="shared" si="55"/>
        <v>11303.49539</v>
      </c>
      <c r="T123" s="14">
        <f t="shared" si="55"/>
        <v>0</v>
      </c>
      <c r="U123" s="14">
        <f t="shared" si="51"/>
        <v>55397.707149999995</v>
      </c>
      <c r="V123" s="14">
        <f t="shared" si="52"/>
        <v>73929.154999999999</v>
      </c>
      <c r="W123" s="14">
        <f t="shared" si="53"/>
        <v>8318.9</v>
      </c>
    </row>
    <row r="124" spans="1:23" ht="43.15" customHeight="1" x14ac:dyDescent="0.2">
      <c r="A124" s="85" t="s">
        <v>292</v>
      </c>
      <c r="B124" s="66">
        <v>24</v>
      </c>
      <c r="C124" s="60">
        <v>505</v>
      </c>
      <c r="D124" s="11" t="s">
        <v>160</v>
      </c>
      <c r="E124" s="12">
        <v>1</v>
      </c>
      <c r="F124" s="11" t="s">
        <v>2</v>
      </c>
      <c r="G124" s="67">
        <v>0</v>
      </c>
      <c r="H124" s="10"/>
      <c r="I124" s="14">
        <f>I125</f>
        <v>7870.2</v>
      </c>
      <c r="J124" s="14">
        <f>J125</f>
        <v>7943.2</v>
      </c>
      <c r="K124" s="14">
        <f>K125</f>
        <v>8238.9</v>
      </c>
      <c r="L124" s="14">
        <f>L144</f>
        <v>34954.342099999994</v>
      </c>
      <c r="M124" s="14">
        <f>M144</f>
        <v>54602.459610000005</v>
      </c>
      <c r="N124" s="14">
        <f>N144</f>
        <v>0</v>
      </c>
      <c r="O124" s="14">
        <f t="shared" si="46"/>
        <v>42824.542099999991</v>
      </c>
      <c r="P124" s="14">
        <f t="shared" si="47"/>
        <v>62545.659610000002</v>
      </c>
      <c r="Q124" s="14">
        <f t="shared" si="48"/>
        <v>8238.9</v>
      </c>
      <c r="R124" s="14">
        <f>R144+R141+R132+R125</f>
        <v>12493.165050000001</v>
      </c>
      <c r="S124" s="14">
        <f>S144+S141+S135+S138+S132</f>
        <v>11303.49539</v>
      </c>
      <c r="T124" s="14">
        <f>T144+T141</f>
        <v>0</v>
      </c>
      <c r="U124" s="14">
        <f t="shared" si="51"/>
        <v>55317.707149999995</v>
      </c>
      <c r="V124" s="14">
        <f t="shared" si="52"/>
        <v>73849.154999999999</v>
      </c>
      <c r="W124" s="14">
        <f t="shared" si="53"/>
        <v>8238.9</v>
      </c>
    </row>
    <row r="125" spans="1:23" ht="27.6" customHeight="1" x14ac:dyDescent="0.2">
      <c r="A125" s="65" t="s">
        <v>15</v>
      </c>
      <c r="B125" s="66">
        <v>24</v>
      </c>
      <c r="C125" s="60">
        <v>505</v>
      </c>
      <c r="D125" s="11" t="s">
        <v>160</v>
      </c>
      <c r="E125" s="12">
        <v>1</v>
      </c>
      <c r="F125" s="11" t="s">
        <v>2</v>
      </c>
      <c r="G125" s="67" t="s">
        <v>11</v>
      </c>
      <c r="H125" s="10" t="s">
        <v>7</v>
      </c>
      <c r="I125" s="14">
        <f>I126+I128+I130</f>
        <v>7870.2</v>
      </c>
      <c r="J125" s="14">
        <f>J126+J128+J130</f>
        <v>7943.2</v>
      </c>
      <c r="K125" s="14">
        <f>K126+K128+K130</f>
        <v>8238.9</v>
      </c>
      <c r="L125" s="14"/>
      <c r="M125" s="14"/>
      <c r="N125" s="14"/>
      <c r="O125" s="14">
        <f t="shared" si="46"/>
        <v>7870.2</v>
      </c>
      <c r="P125" s="14">
        <f t="shared" si="47"/>
        <v>7943.2</v>
      </c>
      <c r="Q125" s="14">
        <f t="shared" si="48"/>
        <v>8238.9</v>
      </c>
      <c r="R125" s="14">
        <v>155</v>
      </c>
      <c r="S125" s="14"/>
      <c r="T125" s="14"/>
      <c r="U125" s="14">
        <f t="shared" si="51"/>
        <v>8025.2</v>
      </c>
      <c r="V125" s="14">
        <f t="shared" si="52"/>
        <v>7943.2</v>
      </c>
      <c r="W125" s="14">
        <f t="shared" si="53"/>
        <v>8238.9</v>
      </c>
    </row>
    <row r="126" spans="1:23" ht="45" customHeight="1" x14ac:dyDescent="0.2">
      <c r="A126" s="65" t="s">
        <v>6</v>
      </c>
      <c r="B126" s="66">
        <v>24</v>
      </c>
      <c r="C126" s="60">
        <v>505</v>
      </c>
      <c r="D126" s="11" t="s">
        <v>160</v>
      </c>
      <c r="E126" s="12">
        <v>1</v>
      </c>
      <c r="F126" s="11" t="s">
        <v>2</v>
      </c>
      <c r="G126" s="67" t="s">
        <v>11</v>
      </c>
      <c r="H126" s="10">
        <v>100</v>
      </c>
      <c r="I126" s="14">
        <f>I127</f>
        <v>7681.5</v>
      </c>
      <c r="J126" s="14">
        <f>J127</f>
        <v>7755</v>
      </c>
      <c r="K126" s="14">
        <f>K127</f>
        <v>8050</v>
      </c>
      <c r="L126" s="14"/>
      <c r="M126" s="14"/>
      <c r="N126" s="14"/>
      <c r="O126" s="14">
        <f t="shared" si="46"/>
        <v>7681.5</v>
      </c>
      <c r="P126" s="14">
        <f t="shared" si="47"/>
        <v>7755</v>
      </c>
      <c r="Q126" s="14">
        <f t="shared" si="48"/>
        <v>8050</v>
      </c>
      <c r="R126" s="14"/>
      <c r="S126" s="14"/>
      <c r="T126" s="14"/>
      <c r="U126" s="14">
        <f t="shared" si="51"/>
        <v>7681.5</v>
      </c>
      <c r="V126" s="14">
        <f t="shared" si="52"/>
        <v>7755</v>
      </c>
      <c r="W126" s="14">
        <f t="shared" si="53"/>
        <v>8050</v>
      </c>
    </row>
    <row r="127" spans="1:23" ht="22.5" x14ac:dyDescent="0.2">
      <c r="A127" s="65" t="s">
        <v>5</v>
      </c>
      <c r="B127" s="66">
        <v>24</v>
      </c>
      <c r="C127" s="60">
        <v>505</v>
      </c>
      <c r="D127" s="11" t="s">
        <v>160</v>
      </c>
      <c r="E127" s="12">
        <v>1</v>
      </c>
      <c r="F127" s="11" t="s">
        <v>2</v>
      </c>
      <c r="G127" s="67" t="s">
        <v>11</v>
      </c>
      <c r="H127" s="10">
        <v>120</v>
      </c>
      <c r="I127" s="14">
        <v>7681.5</v>
      </c>
      <c r="J127" s="14">
        <v>7755</v>
      </c>
      <c r="K127" s="14">
        <v>8050</v>
      </c>
      <c r="L127" s="14"/>
      <c r="M127" s="14"/>
      <c r="N127" s="14"/>
      <c r="O127" s="14">
        <f t="shared" si="46"/>
        <v>7681.5</v>
      </c>
      <c r="P127" s="14">
        <f t="shared" si="47"/>
        <v>7755</v>
      </c>
      <c r="Q127" s="14">
        <f t="shared" si="48"/>
        <v>8050</v>
      </c>
      <c r="R127" s="14"/>
      <c r="S127" s="14"/>
      <c r="T127" s="14"/>
      <c r="U127" s="14">
        <f t="shared" si="51"/>
        <v>7681.5</v>
      </c>
      <c r="V127" s="14">
        <f t="shared" si="52"/>
        <v>7755</v>
      </c>
      <c r="W127" s="14">
        <f t="shared" si="53"/>
        <v>8050</v>
      </c>
    </row>
    <row r="128" spans="1:23" ht="22.5" x14ac:dyDescent="0.2">
      <c r="A128" s="65" t="s">
        <v>14</v>
      </c>
      <c r="B128" s="66">
        <v>24</v>
      </c>
      <c r="C128" s="60">
        <v>505</v>
      </c>
      <c r="D128" s="11" t="s">
        <v>160</v>
      </c>
      <c r="E128" s="12">
        <v>1</v>
      </c>
      <c r="F128" s="11" t="s">
        <v>2</v>
      </c>
      <c r="G128" s="67" t="s">
        <v>11</v>
      </c>
      <c r="H128" s="10">
        <v>200</v>
      </c>
      <c r="I128" s="14">
        <f>I129</f>
        <v>169.7</v>
      </c>
      <c r="J128" s="14">
        <f>J129</f>
        <v>169.2</v>
      </c>
      <c r="K128" s="14">
        <f>K129</f>
        <v>169.9</v>
      </c>
      <c r="L128" s="14"/>
      <c r="M128" s="14"/>
      <c r="N128" s="14"/>
      <c r="O128" s="14">
        <f t="shared" si="46"/>
        <v>169.7</v>
      </c>
      <c r="P128" s="14">
        <f t="shared" si="47"/>
        <v>169.2</v>
      </c>
      <c r="Q128" s="14">
        <f t="shared" si="48"/>
        <v>169.9</v>
      </c>
      <c r="R128" s="14"/>
      <c r="S128" s="14"/>
      <c r="T128" s="14"/>
      <c r="U128" s="14">
        <f t="shared" si="51"/>
        <v>169.7</v>
      </c>
      <c r="V128" s="14">
        <f t="shared" si="52"/>
        <v>169.2</v>
      </c>
      <c r="W128" s="14">
        <f t="shared" si="53"/>
        <v>169.9</v>
      </c>
    </row>
    <row r="129" spans="1:23" ht="22.5" x14ac:dyDescent="0.2">
      <c r="A129" s="65" t="s">
        <v>13</v>
      </c>
      <c r="B129" s="66">
        <v>24</v>
      </c>
      <c r="C129" s="60">
        <v>505</v>
      </c>
      <c r="D129" s="11" t="s">
        <v>160</v>
      </c>
      <c r="E129" s="12">
        <v>1</v>
      </c>
      <c r="F129" s="11" t="s">
        <v>2</v>
      </c>
      <c r="G129" s="67" t="s">
        <v>11</v>
      </c>
      <c r="H129" s="10">
        <v>240</v>
      </c>
      <c r="I129" s="14">
        <v>169.7</v>
      </c>
      <c r="J129" s="14">
        <v>169.2</v>
      </c>
      <c r="K129" s="14">
        <v>169.9</v>
      </c>
      <c r="L129" s="14"/>
      <c r="M129" s="14"/>
      <c r="N129" s="14"/>
      <c r="O129" s="14">
        <f t="shared" si="46"/>
        <v>169.7</v>
      </c>
      <c r="P129" s="14">
        <f t="shared" si="47"/>
        <v>169.2</v>
      </c>
      <c r="Q129" s="14">
        <f t="shared" si="48"/>
        <v>169.9</v>
      </c>
      <c r="R129" s="14"/>
      <c r="S129" s="14"/>
      <c r="T129" s="14"/>
      <c r="U129" s="14">
        <f t="shared" si="51"/>
        <v>169.7</v>
      </c>
      <c r="V129" s="14">
        <f t="shared" si="52"/>
        <v>169.2</v>
      </c>
      <c r="W129" s="14">
        <f t="shared" si="53"/>
        <v>169.9</v>
      </c>
    </row>
    <row r="130" spans="1:23" x14ac:dyDescent="0.2">
      <c r="A130" s="65" t="s">
        <v>71</v>
      </c>
      <c r="B130" s="66">
        <v>24</v>
      </c>
      <c r="C130" s="60">
        <v>505</v>
      </c>
      <c r="D130" s="11" t="s">
        <v>160</v>
      </c>
      <c r="E130" s="12">
        <v>1</v>
      </c>
      <c r="F130" s="11" t="s">
        <v>2</v>
      </c>
      <c r="G130" s="67" t="s">
        <v>11</v>
      </c>
      <c r="H130" s="10">
        <v>800</v>
      </c>
      <c r="I130" s="14">
        <f>I131</f>
        <v>19</v>
      </c>
      <c r="J130" s="14">
        <f>J131</f>
        <v>19</v>
      </c>
      <c r="K130" s="14">
        <f>K131</f>
        <v>19</v>
      </c>
      <c r="L130" s="14"/>
      <c r="M130" s="14"/>
      <c r="N130" s="14"/>
      <c r="O130" s="14">
        <f t="shared" si="46"/>
        <v>19</v>
      </c>
      <c r="P130" s="14">
        <f t="shared" si="47"/>
        <v>19</v>
      </c>
      <c r="Q130" s="14">
        <f t="shared" si="48"/>
        <v>19</v>
      </c>
      <c r="R130" s="14">
        <v>155</v>
      </c>
      <c r="S130" s="14"/>
      <c r="T130" s="14"/>
      <c r="U130" s="14">
        <f t="shared" si="51"/>
        <v>174</v>
      </c>
      <c r="V130" s="14">
        <f t="shared" si="52"/>
        <v>19</v>
      </c>
      <c r="W130" s="14">
        <f t="shared" si="53"/>
        <v>19</v>
      </c>
    </row>
    <row r="131" spans="1:23" x14ac:dyDescent="0.2">
      <c r="A131" s="65" t="s">
        <v>70</v>
      </c>
      <c r="B131" s="66">
        <v>24</v>
      </c>
      <c r="C131" s="60">
        <v>505</v>
      </c>
      <c r="D131" s="11" t="s">
        <v>160</v>
      </c>
      <c r="E131" s="12">
        <v>1</v>
      </c>
      <c r="F131" s="11" t="s">
        <v>2</v>
      </c>
      <c r="G131" s="67" t="s">
        <v>11</v>
      </c>
      <c r="H131" s="10">
        <v>850</v>
      </c>
      <c r="I131" s="14">
        <v>19</v>
      </c>
      <c r="J131" s="14">
        <v>19</v>
      </c>
      <c r="K131" s="14">
        <v>19</v>
      </c>
      <c r="L131" s="14"/>
      <c r="M131" s="14"/>
      <c r="N131" s="14"/>
      <c r="O131" s="14">
        <f t="shared" si="46"/>
        <v>19</v>
      </c>
      <c r="P131" s="14">
        <f t="shared" si="47"/>
        <v>19</v>
      </c>
      <c r="Q131" s="14">
        <f t="shared" si="48"/>
        <v>19</v>
      </c>
      <c r="R131" s="14">
        <v>155</v>
      </c>
      <c r="S131" s="14"/>
      <c r="T131" s="14"/>
      <c r="U131" s="14">
        <f t="shared" si="51"/>
        <v>174</v>
      </c>
      <c r="V131" s="14">
        <f t="shared" si="52"/>
        <v>19</v>
      </c>
      <c r="W131" s="14">
        <f t="shared" si="53"/>
        <v>19</v>
      </c>
    </row>
    <row r="132" spans="1:23" x14ac:dyDescent="0.2">
      <c r="A132" s="65" t="s">
        <v>421</v>
      </c>
      <c r="B132" s="66">
        <v>24</v>
      </c>
      <c r="C132" s="60">
        <v>505</v>
      </c>
      <c r="D132" s="11">
        <v>2</v>
      </c>
      <c r="E132" s="12">
        <v>1</v>
      </c>
      <c r="F132" s="11">
        <v>0</v>
      </c>
      <c r="G132" s="67">
        <v>81610</v>
      </c>
      <c r="H132" s="10"/>
      <c r="I132" s="14"/>
      <c r="J132" s="14"/>
      <c r="K132" s="14"/>
      <c r="L132" s="14"/>
      <c r="M132" s="14"/>
      <c r="N132" s="14"/>
      <c r="O132" s="14"/>
      <c r="P132" s="14"/>
      <c r="Q132" s="14"/>
      <c r="R132" s="14">
        <f>R133</f>
        <v>61</v>
      </c>
      <c r="S132" s="14">
        <f>S133</f>
        <v>103</v>
      </c>
      <c r="T132" s="14"/>
      <c r="U132" s="14">
        <f>O132+R132</f>
        <v>61</v>
      </c>
      <c r="V132" s="14">
        <f t="shared" si="52"/>
        <v>103</v>
      </c>
      <c r="W132" s="14">
        <f t="shared" si="53"/>
        <v>0</v>
      </c>
    </row>
    <row r="133" spans="1:23" ht="22.5" x14ac:dyDescent="0.2">
      <c r="A133" s="65" t="s">
        <v>14</v>
      </c>
      <c r="B133" s="66">
        <v>24</v>
      </c>
      <c r="C133" s="60">
        <v>505</v>
      </c>
      <c r="D133" s="11">
        <v>2</v>
      </c>
      <c r="E133" s="12">
        <v>1</v>
      </c>
      <c r="F133" s="11">
        <v>0</v>
      </c>
      <c r="G133" s="67">
        <v>81610</v>
      </c>
      <c r="H133" s="10">
        <v>200</v>
      </c>
      <c r="I133" s="14"/>
      <c r="J133" s="14"/>
      <c r="K133" s="14"/>
      <c r="L133" s="14"/>
      <c r="M133" s="14"/>
      <c r="N133" s="14"/>
      <c r="O133" s="14"/>
      <c r="P133" s="14"/>
      <c r="Q133" s="14"/>
      <c r="R133" s="14">
        <f>R134</f>
        <v>61</v>
      </c>
      <c r="S133" s="14">
        <f>S134</f>
        <v>103</v>
      </c>
      <c r="T133" s="14"/>
      <c r="U133" s="14">
        <f t="shared" ref="U133:U134" si="57">O133+R133</f>
        <v>61</v>
      </c>
      <c r="V133" s="14">
        <f t="shared" ref="V133:V134" si="58">P133+S133</f>
        <v>103</v>
      </c>
      <c r="W133" s="14">
        <f t="shared" ref="W133:W134" si="59">Q133+T133</f>
        <v>0</v>
      </c>
    </row>
    <row r="134" spans="1:23" ht="22.5" x14ac:dyDescent="0.2">
      <c r="A134" s="65" t="s">
        <v>13</v>
      </c>
      <c r="B134" s="66">
        <v>24</v>
      </c>
      <c r="C134" s="60">
        <v>505</v>
      </c>
      <c r="D134" s="11">
        <v>2</v>
      </c>
      <c r="E134" s="12">
        <v>1</v>
      </c>
      <c r="F134" s="11">
        <v>0</v>
      </c>
      <c r="G134" s="67">
        <v>81610</v>
      </c>
      <c r="H134" s="10">
        <v>240</v>
      </c>
      <c r="I134" s="14"/>
      <c r="J134" s="14"/>
      <c r="K134" s="14"/>
      <c r="L134" s="14"/>
      <c r="M134" s="14"/>
      <c r="N134" s="14"/>
      <c r="O134" s="14"/>
      <c r="P134" s="14"/>
      <c r="Q134" s="14"/>
      <c r="R134" s="14">
        <v>61</v>
      </c>
      <c r="S134" s="14">
        <f>73+30</f>
        <v>103</v>
      </c>
      <c r="T134" s="14"/>
      <c r="U134" s="14">
        <f t="shared" si="57"/>
        <v>61</v>
      </c>
      <c r="V134" s="14">
        <f t="shared" si="58"/>
        <v>103</v>
      </c>
      <c r="W134" s="14">
        <f t="shared" si="59"/>
        <v>0</v>
      </c>
    </row>
    <row r="135" spans="1:23" ht="90" customHeight="1" x14ac:dyDescent="0.2">
      <c r="A135" s="88" t="s">
        <v>416</v>
      </c>
      <c r="B135" s="66">
        <v>24</v>
      </c>
      <c r="C135" s="60">
        <v>505</v>
      </c>
      <c r="D135" s="11">
        <v>2</v>
      </c>
      <c r="E135" s="12">
        <v>1</v>
      </c>
      <c r="F135" s="11">
        <v>0</v>
      </c>
      <c r="G135" s="67">
        <v>86641</v>
      </c>
      <c r="H135" s="10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>
        <f>S136</f>
        <v>4182.5519999999997</v>
      </c>
      <c r="T135" s="14"/>
      <c r="U135" s="14">
        <f>O135+R135</f>
        <v>0</v>
      </c>
      <c r="V135" s="14">
        <f t="shared" ref="V135" si="60">P135+S135</f>
        <v>4182.5519999999997</v>
      </c>
      <c r="W135" s="14">
        <f>Q135+T135</f>
        <v>0</v>
      </c>
    </row>
    <row r="136" spans="1:23" ht="22.5" x14ac:dyDescent="0.2">
      <c r="A136" s="65" t="s">
        <v>99</v>
      </c>
      <c r="B136" s="66">
        <v>24</v>
      </c>
      <c r="C136" s="60">
        <v>505</v>
      </c>
      <c r="D136" s="11">
        <v>2</v>
      </c>
      <c r="E136" s="12">
        <v>1</v>
      </c>
      <c r="F136" s="11">
        <v>0</v>
      </c>
      <c r="G136" s="67">
        <v>86641</v>
      </c>
      <c r="H136" s="10">
        <v>400</v>
      </c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>
        <f>S137</f>
        <v>4182.5519999999997</v>
      </c>
      <c r="T136" s="14"/>
      <c r="U136" s="14">
        <f t="shared" ref="U136:U140" si="61">O136+R136</f>
        <v>0</v>
      </c>
      <c r="V136" s="14">
        <f t="shared" ref="V136:V140" si="62">P136+S136</f>
        <v>4182.5519999999997</v>
      </c>
      <c r="W136" s="14">
        <f t="shared" ref="W136:W140" si="63">Q136+T136</f>
        <v>0</v>
      </c>
    </row>
    <row r="137" spans="1:23" x14ac:dyDescent="0.2">
      <c r="A137" s="65" t="s">
        <v>98</v>
      </c>
      <c r="B137" s="66">
        <v>24</v>
      </c>
      <c r="C137" s="60">
        <v>505</v>
      </c>
      <c r="D137" s="11">
        <v>2</v>
      </c>
      <c r="E137" s="12">
        <v>1</v>
      </c>
      <c r="F137" s="11">
        <v>0</v>
      </c>
      <c r="G137" s="67">
        <v>86641</v>
      </c>
      <c r="H137" s="10">
        <v>410</v>
      </c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>
        <v>4182.5519999999997</v>
      </c>
      <c r="T137" s="14"/>
      <c r="U137" s="14">
        <f t="shared" si="61"/>
        <v>0</v>
      </c>
      <c r="V137" s="14">
        <f t="shared" si="62"/>
        <v>4182.5519999999997</v>
      </c>
      <c r="W137" s="14">
        <f t="shared" si="63"/>
        <v>0</v>
      </c>
    </row>
    <row r="138" spans="1:23" ht="75" customHeight="1" x14ac:dyDescent="0.2">
      <c r="A138" s="65" t="s">
        <v>417</v>
      </c>
      <c r="B138" s="66">
        <v>24</v>
      </c>
      <c r="C138" s="60">
        <v>505</v>
      </c>
      <c r="D138" s="11">
        <v>2</v>
      </c>
      <c r="E138" s="12">
        <v>1</v>
      </c>
      <c r="F138" s="11">
        <v>0</v>
      </c>
      <c r="G138" s="67">
        <v>86642</v>
      </c>
      <c r="H138" s="10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>
        <f>S139</f>
        <v>7017.9980000000005</v>
      </c>
      <c r="T138" s="14"/>
      <c r="U138" s="14">
        <f t="shared" si="61"/>
        <v>0</v>
      </c>
      <c r="V138" s="14">
        <f t="shared" si="62"/>
        <v>7017.9980000000005</v>
      </c>
      <c r="W138" s="14">
        <f t="shared" si="63"/>
        <v>0</v>
      </c>
    </row>
    <row r="139" spans="1:23" ht="22.5" x14ac:dyDescent="0.2">
      <c r="A139" s="65" t="s">
        <v>99</v>
      </c>
      <c r="B139" s="66">
        <v>24</v>
      </c>
      <c r="C139" s="60">
        <v>505</v>
      </c>
      <c r="D139" s="11">
        <v>2</v>
      </c>
      <c r="E139" s="12">
        <v>1</v>
      </c>
      <c r="F139" s="11">
        <v>0</v>
      </c>
      <c r="G139" s="67">
        <v>86642</v>
      </c>
      <c r="H139" s="10">
        <v>400</v>
      </c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>
        <f>S140</f>
        <v>7017.9980000000005</v>
      </c>
      <c r="T139" s="14"/>
      <c r="U139" s="14">
        <f t="shared" si="61"/>
        <v>0</v>
      </c>
      <c r="V139" s="14">
        <f t="shared" si="62"/>
        <v>7017.9980000000005</v>
      </c>
      <c r="W139" s="14">
        <f t="shared" si="63"/>
        <v>0</v>
      </c>
    </row>
    <row r="140" spans="1:23" x14ac:dyDescent="0.2">
      <c r="A140" s="65" t="s">
        <v>98</v>
      </c>
      <c r="B140" s="66">
        <v>24</v>
      </c>
      <c r="C140" s="60">
        <v>505</v>
      </c>
      <c r="D140" s="11">
        <v>2</v>
      </c>
      <c r="E140" s="12">
        <v>1</v>
      </c>
      <c r="F140" s="11">
        <v>0</v>
      </c>
      <c r="G140" s="67">
        <v>86642</v>
      </c>
      <c r="H140" s="10">
        <v>410</v>
      </c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>
        <f>4647.448+2370.55</f>
        <v>7017.9980000000005</v>
      </c>
      <c r="T140" s="14"/>
      <c r="U140" s="14">
        <f t="shared" si="61"/>
        <v>0</v>
      </c>
      <c r="V140" s="14">
        <f t="shared" si="62"/>
        <v>7017.9980000000005</v>
      </c>
      <c r="W140" s="14">
        <f t="shared" si="63"/>
        <v>0</v>
      </c>
    </row>
    <row r="141" spans="1:23" ht="33.75" x14ac:dyDescent="0.2">
      <c r="A141" s="65" t="s">
        <v>335</v>
      </c>
      <c r="B141" s="66">
        <v>24</v>
      </c>
      <c r="C141" s="60">
        <v>505</v>
      </c>
      <c r="D141" s="11">
        <v>2</v>
      </c>
      <c r="E141" s="12">
        <v>1</v>
      </c>
      <c r="F141" s="11">
        <v>0</v>
      </c>
      <c r="G141" s="67" t="s">
        <v>405</v>
      </c>
      <c r="H141" s="10"/>
      <c r="I141" s="14"/>
      <c r="J141" s="14"/>
      <c r="K141" s="14"/>
      <c r="L141" s="14"/>
      <c r="M141" s="14"/>
      <c r="N141" s="14"/>
      <c r="O141" s="14"/>
      <c r="P141" s="14"/>
      <c r="Q141" s="14"/>
      <c r="R141" s="14">
        <f>R142</f>
        <v>12277.2</v>
      </c>
      <c r="S141" s="14"/>
      <c r="T141" s="14">
        <f t="shared" ref="T141:T142" si="64">T142</f>
        <v>0</v>
      </c>
      <c r="U141" s="14">
        <f>O141+R141</f>
        <v>12277.2</v>
      </c>
      <c r="V141" s="14">
        <f t="shared" ref="V141" si="65">P141+S141</f>
        <v>0</v>
      </c>
      <c r="W141" s="14">
        <f>Q141+T141</f>
        <v>0</v>
      </c>
    </row>
    <row r="142" spans="1:23" ht="22.5" x14ac:dyDescent="0.2">
      <c r="A142" s="65" t="s">
        <v>99</v>
      </c>
      <c r="B142" s="66">
        <v>24</v>
      </c>
      <c r="C142" s="60">
        <v>505</v>
      </c>
      <c r="D142" s="11">
        <v>2</v>
      </c>
      <c r="E142" s="12">
        <v>1</v>
      </c>
      <c r="F142" s="11">
        <v>0</v>
      </c>
      <c r="G142" s="67" t="s">
        <v>405</v>
      </c>
      <c r="H142" s="10">
        <v>400</v>
      </c>
      <c r="I142" s="14"/>
      <c r="J142" s="14"/>
      <c r="K142" s="14"/>
      <c r="L142" s="14"/>
      <c r="M142" s="14"/>
      <c r="N142" s="14"/>
      <c r="O142" s="14"/>
      <c r="P142" s="14"/>
      <c r="Q142" s="14"/>
      <c r="R142" s="14">
        <f>R143</f>
        <v>12277.2</v>
      </c>
      <c r="S142" s="14"/>
      <c r="T142" s="14">
        <f t="shared" si="64"/>
        <v>0</v>
      </c>
      <c r="U142" s="14">
        <f t="shared" ref="U142:U143" si="66">O142+R142</f>
        <v>12277.2</v>
      </c>
      <c r="V142" s="14">
        <f t="shared" ref="V142:V143" si="67">P142+S142</f>
        <v>0</v>
      </c>
      <c r="W142" s="14">
        <f t="shared" ref="W142:W143" si="68">Q142+T142</f>
        <v>0</v>
      </c>
    </row>
    <row r="143" spans="1:23" x14ac:dyDescent="0.2">
      <c r="A143" s="65" t="s">
        <v>98</v>
      </c>
      <c r="B143" s="66">
        <v>24</v>
      </c>
      <c r="C143" s="60">
        <v>505</v>
      </c>
      <c r="D143" s="11">
        <v>2</v>
      </c>
      <c r="E143" s="12">
        <v>1</v>
      </c>
      <c r="F143" s="11">
        <v>0</v>
      </c>
      <c r="G143" s="67" t="s">
        <v>405</v>
      </c>
      <c r="H143" s="10">
        <v>410</v>
      </c>
      <c r="I143" s="14"/>
      <c r="J143" s="14"/>
      <c r="K143" s="14"/>
      <c r="L143" s="14"/>
      <c r="M143" s="14"/>
      <c r="N143" s="14"/>
      <c r="O143" s="14"/>
      <c r="P143" s="14"/>
      <c r="Q143" s="14"/>
      <c r="R143" s="14">
        <f>6409.1+5868.1</f>
        <v>12277.2</v>
      </c>
      <c r="S143" s="14"/>
      <c r="T143" s="14">
        <v>0</v>
      </c>
      <c r="U143" s="14">
        <f t="shared" si="66"/>
        <v>12277.2</v>
      </c>
      <c r="V143" s="14">
        <f t="shared" si="67"/>
        <v>0</v>
      </c>
      <c r="W143" s="14">
        <f t="shared" si="68"/>
        <v>0</v>
      </c>
    </row>
    <row r="144" spans="1:23" x14ac:dyDescent="0.2">
      <c r="A144" s="65" t="s">
        <v>377</v>
      </c>
      <c r="B144" s="66">
        <v>24</v>
      </c>
      <c r="C144" s="60">
        <v>505</v>
      </c>
      <c r="D144" s="11">
        <v>2</v>
      </c>
      <c r="E144" s="12">
        <v>1</v>
      </c>
      <c r="F144" s="11" t="s">
        <v>376</v>
      </c>
      <c r="G144" s="67">
        <v>0</v>
      </c>
      <c r="H144" s="10"/>
      <c r="I144" s="14"/>
      <c r="J144" s="14"/>
      <c r="K144" s="14"/>
      <c r="L144" s="14">
        <f t="shared" ref="L144:M146" si="69">L145</f>
        <v>34954.342099999994</v>
      </c>
      <c r="M144" s="14">
        <f t="shared" si="69"/>
        <v>54602.459610000005</v>
      </c>
      <c r="N144" s="14"/>
      <c r="O144" s="14">
        <f t="shared" si="46"/>
        <v>34954.342099999994</v>
      </c>
      <c r="P144" s="14">
        <f t="shared" si="47"/>
        <v>54602.459610000005</v>
      </c>
      <c r="Q144" s="14">
        <f t="shared" si="48"/>
        <v>0</v>
      </c>
      <c r="R144" s="14">
        <f>'Приложение №6'!P91</f>
        <v>-3.4950000000000002E-2</v>
      </c>
      <c r="S144" s="14">
        <f>'Приложение №6'!Q91</f>
        <v>-5.4609999999999999E-2</v>
      </c>
      <c r="T144" s="14"/>
      <c r="U144" s="14">
        <f t="shared" si="51"/>
        <v>34954.307149999993</v>
      </c>
      <c r="V144" s="14">
        <f t="shared" si="52"/>
        <v>54602.405000000006</v>
      </c>
      <c r="W144" s="14">
        <f t="shared" si="53"/>
        <v>0</v>
      </c>
    </row>
    <row r="145" spans="1:23" ht="22.5" x14ac:dyDescent="0.2">
      <c r="A145" s="65" t="s">
        <v>378</v>
      </c>
      <c r="B145" s="66">
        <v>24</v>
      </c>
      <c r="C145" s="60">
        <v>505</v>
      </c>
      <c r="D145" s="11">
        <v>2</v>
      </c>
      <c r="E145" s="12">
        <v>1</v>
      </c>
      <c r="F145" s="11" t="s">
        <v>376</v>
      </c>
      <c r="G145" s="67">
        <v>52430</v>
      </c>
      <c r="H145" s="10"/>
      <c r="I145" s="14"/>
      <c r="J145" s="14"/>
      <c r="K145" s="14"/>
      <c r="L145" s="14">
        <f t="shared" si="69"/>
        <v>34954.342099999994</v>
      </c>
      <c r="M145" s="14">
        <f t="shared" si="69"/>
        <v>54602.459610000005</v>
      </c>
      <c r="N145" s="14"/>
      <c r="O145" s="14">
        <f t="shared" si="46"/>
        <v>34954.342099999994</v>
      </c>
      <c r="P145" s="14">
        <f t="shared" si="47"/>
        <v>54602.459610000005</v>
      </c>
      <c r="Q145" s="14">
        <f t="shared" si="48"/>
        <v>0</v>
      </c>
      <c r="R145" s="14">
        <f>R146</f>
        <v>-3.4950000000000002E-2</v>
      </c>
      <c r="S145" s="14">
        <f>S146</f>
        <v>-5.4609999999999999E-2</v>
      </c>
      <c r="T145" s="14"/>
      <c r="U145" s="14">
        <f>O145+'Приложение №6'!P91</f>
        <v>34954.307149999993</v>
      </c>
      <c r="V145" s="14">
        <f>P145+'Приложение №6'!Q91</f>
        <v>54602.405000000006</v>
      </c>
      <c r="W145" s="14">
        <f t="shared" ref="W145:W162" si="70">Q145+T145</f>
        <v>0</v>
      </c>
    </row>
    <row r="146" spans="1:23" ht="22.5" x14ac:dyDescent="0.2">
      <c r="A146" s="65" t="s">
        <v>99</v>
      </c>
      <c r="B146" s="66">
        <v>24</v>
      </c>
      <c r="C146" s="60">
        <v>505</v>
      </c>
      <c r="D146" s="11">
        <v>2</v>
      </c>
      <c r="E146" s="12">
        <v>1</v>
      </c>
      <c r="F146" s="11" t="s">
        <v>376</v>
      </c>
      <c r="G146" s="67">
        <v>52430</v>
      </c>
      <c r="H146" s="10">
        <v>400</v>
      </c>
      <c r="I146" s="14"/>
      <c r="J146" s="14"/>
      <c r="K146" s="14"/>
      <c r="L146" s="14">
        <f t="shared" si="69"/>
        <v>34954.342099999994</v>
      </c>
      <c r="M146" s="14">
        <f t="shared" si="69"/>
        <v>54602.459610000005</v>
      </c>
      <c r="N146" s="14"/>
      <c r="O146" s="14">
        <f t="shared" si="46"/>
        <v>34954.342099999994</v>
      </c>
      <c r="P146" s="14">
        <f t="shared" si="47"/>
        <v>54602.459610000005</v>
      </c>
      <c r="Q146" s="14">
        <f t="shared" si="48"/>
        <v>0</v>
      </c>
      <c r="R146" s="14">
        <f>R147</f>
        <v>-3.4950000000000002E-2</v>
      </c>
      <c r="S146" s="14">
        <f>S147</f>
        <v>-5.4609999999999999E-2</v>
      </c>
      <c r="T146" s="14"/>
      <c r="U146" s="14">
        <f>O146+'Приложение №6'!P92</f>
        <v>34954.307149999993</v>
      </c>
      <c r="V146" s="14">
        <f>P146+'Приложение №6'!Q92</f>
        <v>54602.405000000006</v>
      </c>
      <c r="W146" s="14">
        <f t="shared" si="70"/>
        <v>0</v>
      </c>
    </row>
    <row r="147" spans="1:23" x14ac:dyDescent="0.2">
      <c r="A147" s="65" t="s">
        <v>98</v>
      </c>
      <c r="B147" s="66">
        <v>24</v>
      </c>
      <c r="C147" s="60">
        <v>505</v>
      </c>
      <c r="D147" s="11">
        <v>2</v>
      </c>
      <c r="E147" s="12">
        <v>1</v>
      </c>
      <c r="F147" s="11" t="s">
        <v>376</v>
      </c>
      <c r="G147" s="67">
        <v>52430</v>
      </c>
      <c r="H147" s="10">
        <v>410</v>
      </c>
      <c r="I147" s="14"/>
      <c r="J147" s="14"/>
      <c r="K147" s="14"/>
      <c r="L147" s="14">
        <f>34919.38776+34.95434</f>
        <v>34954.342099999994</v>
      </c>
      <c r="M147" s="14">
        <f>54547.85715+54.60246</f>
        <v>54602.459610000005</v>
      </c>
      <c r="N147" s="14"/>
      <c r="O147" s="14">
        <f t="shared" si="46"/>
        <v>34954.342099999994</v>
      </c>
      <c r="P147" s="14">
        <f t="shared" si="47"/>
        <v>54602.459610000005</v>
      </c>
      <c r="Q147" s="14">
        <f t="shared" si="48"/>
        <v>0</v>
      </c>
      <c r="R147" s="14">
        <f>-0.03495</f>
        <v>-3.4950000000000002E-2</v>
      </c>
      <c r="S147" s="14">
        <f>-0.05461</f>
        <v>-5.4609999999999999E-2</v>
      </c>
      <c r="T147" s="14"/>
      <c r="U147" s="14">
        <f>O147+'Приложение №6'!P93</f>
        <v>34954.307149999993</v>
      </c>
      <c r="V147" s="14">
        <f>P147+'Приложение №6'!Q93</f>
        <v>54602.405000000006</v>
      </c>
      <c r="W147" s="14">
        <f t="shared" si="70"/>
        <v>0</v>
      </c>
    </row>
    <row r="148" spans="1:23" ht="22.5" x14ac:dyDescent="0.2">
      <c r="A148" s="85" t="s">
        <v>307</v>
      </c>
      <c r="B148" s="66">
        <v>24</v>
      </c>
      <c r="C148" s="60">
        <v>505</v>
      </c>
      <c r="D148" s="11" t="s">
        <v>160</v>
      </c>
      <c r="E148" s="12">
        <v>2</v>
      </c>
      <c r="F148" s="11" t="s">
        <v>2</v>
      </c>
      <c r="G148" s="67">
        <v>0</v>
      </c>
      <c r="H148" s="10"/>
      <c r="I148" s="14">
        <f>I149</f>
        <v>80</v>
      </c>
      <c r="J148" s="14">
        <f t="shared" ref="J148:K148" si="71">J149</f>
        <v>80</v>
      </c>
      <c r="K148" s="14">
        <f t="shared" si="71"/>
        <v>80</v>
      </c>
      <c r="L148" s="14"/>
      <c r="M148" s="14"/>
      <c r="N148" s="14"/>
      <c r="O148" s="14">
        <f t="shared" si="46"/>
        <v>80</v>
      </c>
      <c r="P148" s="14">
        <f t="shared" si="47"/>
        <v>80</v>
      </c>
      <c r="Q148" s="14">
        <f t="shared" si="48"/>
        <v>80</v>
      </c>
      <c r="R148" s="14"/>
      <c r="S148" s="14"/>
      <c r="T148" s="14"/>
      <c r="U148" s="14">
        <f t="shared" ref="U148:U162" si="72">O148+R148</f>
        <v>80</v>
      </c>
      <c r="V148" s="14">
        <f t="shared" ref="V148:V162" si="73">P148+S148</f>
        <v>80</v>
      </c>
      <c r="W148" s="14">
        <f t="shared" si="70"/>
        <v>80</v>
      </c>
    </row>
    <row r="149" spans="1:23" ht="33.75" x14ac:dyDescent="0.2">
      <c r="A149" s="65" t="s">
        <v>211</v>
      </c>
      <c r="B149" s="66">
        <v>24</v>
      </c>
      <c r="C149" s="60">
        <v>505</v>
      </c>
      <c r="D149" s="11" t="s">
        <v>160</v>
      </c>
      <c r="E149" s="12">
        <v>2</v>
      </c>
      <c r="F149" s="11" t="s">
        <v>2</v>
      </c>
      <c r="G149" s="67" t="s">
        <v>210</v>
      </c>
      <c r="H149" s="10" t="s">
        <v>7</v>
      </c>
      <c r="I149" s="14">
        <f>I150</f>
        <v>80</v>
      </c>
      <c r="J149" s="14">
        <f t="shared" ref="J149:K149" si="74">J150</f>
        <v>80</v>
      </c>
      <c r="K149" s="14">
        <f t="shared" si="74"/>
        <v>80</v>
      </c>
      <c r="L149" s="14"/>
      <c r="M149" s="14"/>
      <c r="N149" s="14"/>
      <c r="O149" s="14">
        <f t="shared" si="46"/>
        <v>80</v>
      </c>
      <c r="P149" s="14">
        <f t="shared" si="47"/>
        <v>80</v>
      </c>
      <c r="Q149" s="14">
        <f t="shared" si="48"/>
        <v>80</v>
      </c>
      <c r="R149" s="14"/>
      <c r="S149" s="14"/>
      <c r="T149" s="14"/>
      <c r="U149" s="14">
        <f t="shared" si="72"/>
        <v>80</v>
      </c>
      <c r="V149" s="14">
        <f t="shared" si="73"/>
        <v>80</v>
      </c>
      <c r="W149" s="14">
        <f t="shared" si="70"/>
        <v>80</v>
      </c>
    </row>
    <row r="150" spans="1:23" ht="22.5" x14ac:dyDescent="0.2">
      <c r="A150" s="65" t="s">
        <v>14</v>
      </c>
      <c r="B150" s="66">
        <v>24</v>
      </c>
      <c r="C150" s="60">
        <v>505</v>
      </c>
      <c r="D150" s="11" t="s">
        <v>160</v>
      </c>
      <c r="E150" s="12">
        <v>2</v>
      </c>
      <c r="F150" s="11" t="s">
        <v>2</v>
      </c>
      <c r="G150" s="67" t="s">
        <v>210</v>
      </c>
      <c r="H150" s="10">
        <v>200</v>
      </c>
      <c r="I150" s="14">
        <f>I151</f>
        <v>80</v>
      </c>
      <c r="J150" s="14">
        <f t="shared" ref="J150:K150" si="75">J151</f>
        <v>80</v>
      </c>
      <c r="K150" s="14">
        <f t="shared" si="75"/>
        <v>80</v>
      </c>
      <c r="L150" s="14"/>
      <c r="M150" s="14"/>
      <c r="N150" s="14"/>
      <c r="O150" s="14">
        <f t="shared" ref="O150:O172" si="76">I150+L150</f>
        <v>80</v>
      </c>
      <c r="P150" s="14">
        <f t="shared" ref="P150:P172" si="77">J150+M150</f>
        <v>80</v>
      </c>
      <c r="Q150" s="14">
        <f t="shared" ref="Q150:Q172" si="78">K150+N150</f>
        <v>80</v>
      </c>
      <c r="R150" s="14"/>
      <c r="S150" s="14"/>
      <c r="T150" s="14"/>
      <c r="U150" s="14">
        <f t="shared" si="72"/>
        <v>80</v>
      </c>
      <c r="V150" s="14">
        <f t="shared" si="73"/>
        <v>80</v>
      </c>
      <c r="W150" s="14">
        <f t="shared" si="70"/>
        <v>80</v>
      </c>
    </row>
    <row r="151" spans="1:23" ht="22.5" x14ac:dyDescent="0.2">
      <c r="A151" s="65" t="s">
        <v>13</v>
      </c>
      <c r="B151" s="66">
        <v>24</v>
      </c>
      <c r="C151" s="60">
        <v>505</v>
      </c>
      <c r="D151" s="11" t="s">
        <v>160</v>
      </c>
      <c r="E151" s="12">
        <v>2</v>
      </c>
      <c r="F151" s="11" t="s">
        <v>2</v>
      </c>
      <c r="G151" s="67" t="s">
        <v>210</v>
      </c>
      <c r="H151" s="10">
        <v>240</v>
      </c>
      <c r="I151" s="14">
        <v>80</v>
      </c>
      <c r="J151" s="14">
        <v>80</v>
      </c>
      <c r="K151" s="14">
        <v>80</v>
      </c>
      <c r="L151" s="14"/>
      <c r="M151" s="14"/>
      <c r="N151" s="14"/>
      <c r="O151" s="14">
        <f t="shared" si="76"/>
        <v>80</v>
      </c>
      <c r="P151" s="14">
        <f t="shared" si="77"/>
        <v>80</v>
      </c>
      <c r="Q151" s="14">
        <f t="shared" si="78"/>
        <v>80</v>
      </c>
      <c r="R151" s="14"/>
      <c r="S151" s="14"/>
      <c r="T151" s="14"/>
      <c r="U151" s="14">
        <f t="shared" si="72"/>
        <v>80</v>
      </c>
      <c r="V151" s="14">
        <f t="shared" si="73"/>
        <v>80</v>
      </c>
      <c r="W151" s="14">
        <f t="shared" si="70"/>
        <v>80</v>
      </c>
    </row>
    <row r="152" spans="1:23" x14ac:dyDescent="0.2">
      <c r="A152" s="65" t="s">
        <v>337</v>
      </c>
      <c r="B152" s="66">
        <v>24</v>
      </c>
      <c r="C152" s="60">
        <v>600</v>
      </c>
      <c r="D152" s="11"/>
      <c r="E152" s="12"/>
      <c r="F152" s="11"/>
      <c r="G152" s="67"/>
      <c r="H152" s="10"/>
      <c r="I152" s="14">
        <f t="shared" ref="I152:I157" si="79">I153</f>
        <v>2947.8</v>
      </c>
      <c r="J152" s="14">
        <f t="shared" ref="J152:K152" si="80">J153</f>
        <v>2947.8</v>
      </c>
      <c r="K152" s="14">
        <f t="shared" si="80"/>
        <v>2947.8</v>
      </c>
      <c r="L152" s="14"/>
      <c r="M152" s="14"/>
      <c r="N152" s="14"/>
      <c r="O152" s="14">
        <f t="shared" si="76"/>
        <v>2947.8</v>
      </c>
      <c r="P152" s="14">
        <f t="shared" si="77"/>
        <v>2947.8</v>
      </c>
      <c r="Q152" s="14">
        <f t="shared" si="78"/>
        <v>2947.8</v>
      </c>
      <c r="R152" s="14"/>
      <c r="S152" s="14"/>
      <c r="T152" s="14"/>
      <c r="U152" s="14">
        <f t="shared" si="72"/>
        <v>2947.8</v>
      </c>
      <c r="V152" s="14">
        <f t="shared" si="73"/>
        <v>2947.8</v>
      </c>
      <c r="W152" s="14">
        <f t="shared" si="70"/>
        <v>2947.8</v>
      </c>
    </row>
    <row r="153" spans="1:23" x14ac:dyDescent="0.2">
      <c r="A153" s="65" t="s">
        <v>338</v>
      </c>
      <c r="B153" s="66">
        <v>24</v>
      </c>
      <c r="C153" s="60">
        <v>605</v>
      </c>
      <c r="D153" s="11"/>
      <c r="E153" s="12"/>
      <c r="F153" s="11"/>
      <c r="G153" s="67"/>
      <c r="H153" s="10"/>
      <c r="I153" s="14">
        <f t="shared" si="79"/>
        <v>2947.8</v>
      </c>
      <c r="J153" s="14">
        <f t="shared" ref="J153:K153" si="81">J154</f>
        <v>2947.8</v>
      </c>
      <c r="K153" s="14">
        <f t="shared" si="81"/>
        <v>2947.8</v>
      </c>
      <c r="L153" s="14"/>
      <c r="M153" s="14"/>
      <c r="N153" s="14"/>
      <c r="O153" s="14">
        <f t="shared" si="76"/>
        <v>2947.8</v>
      </c>
      <c r="P153" s="14">
        <f t="shared" si="77"/>
        <v>2947.8</v>
      </c>
      <c r="Q153" s="14">
        <f t="shared" si="78"/>
        <v>2947.8</v>
      </c>
      <c r="R153" s="14"/>
      <c r="S153" s="14"/>
      <c r="T153" s="14"/>
      <c r="U153" s="14">
        <f t="shared" si="72"/>
        <v>2947.8</v>
      </c>
      <c r="V153" s="14">
        <f t="shared" si="73"/>
        <v>2947.8</v>
      </c>
      <c r="W153" s="14">
        <f t="shared" si="70"/>
        <v>2947.8</v>
      </c>
    </row>
    <row r="154" spans="1:23" ht="45" x14ac:dyDescent="0.2">
      <c r="A154" s="85" t="s">
        <v>269</v>
      </c>
      <c r="B154" s="66">
        <v>24</v>
      </c>
      <c r="C154" s="60">
        <v>605</v>
      </c>
      <c r="D154" s="11">
        <v>2</v>
      </c>
      <c r="E154" s="12">
        <v>0</v>
      </c>
      <c r="F154" s="11">
        <v>0</v>
      </c>
      <c r="G154" s="67">
        <v>0</v>
      </c>
      <c r="H154" s="10"/>
      <c r="I154" s="14">
        <f t="shared" si="79"/>
        <v>2947.8</v>
      </c>
      <c r="J154" s="14">
        <f t="shared" ref="J154:K154" si="82">J155</f>
        <v>2947.8</v>
      </c>
      <c r="K154" s="14">
        <f t="shared" si="82"/>
        <v>2947.8</v>
      </c>
      <c r="L154" s="14"/>
      <c r="M154" s="14"/>
      <c r="N154" s="14"/>
      <c r="O154" s="14">
        <f t="shared" si="76"/>
        <v>2947.8</v>
      </c>
      <c r="P154" s="14">
        <f t="shared" si="77"/>
        <v>2947.8</v>
      </c>
      <c r="Q154" s="14">
        <f t="shared" si="78"/>
        <v>2947.8</v>
      </c>
      <c r="R154" s="14"/>
      <c r="S154" s="14"/>
      <c r="T154" s="14"/>
      <c r="U154" s="14">
        <f t="shared" si="72"/>
        <v>2947.8</v>
      </c>
      <c r="V154" s="14">
        <f t="shared" si="73"/>
        <v>2947.8</v>
      </c>
      <c r="W154" s="14">
        <f t="shared" si="70"/>
        <v>2947.8</v>
      </c>
    </row>
    <row r="155" spans="1:23" ht="22.5" x14ac:dyDescent="0.2">
      <c r="A155" s="86" t="s">
        <v>307</v>
      </c>
      <c r="B155" s="66">
        <v>24</v>
      </c>
      <c r="C155" s="60">
        <v>605</v>
      </c>
      <c r="D155" s="11">
        <v>2</v>
      </c>
      <c r="E155" s="12">
        <v>2</v>
      </c>
      <c r="F155" s="11">
        <v>0</v>
      </c>
      <c r="G155" s="67">
        <v>0</v>
      </c>
      <c r="H155" s="10"/>
      <c r="I155" s="14">
        <f t="shared" si="79"/>
        <v>2947.8</v>
      </c>
      <c r="J155" s="14">
        <f t="shared" ref="J155:K155" si="83">J156</f>
        <v>2947.8</v>
      </c>
      <c r="K155" s="14">
        <f t="shared" si="83"/>
        <v>2947.8</v>
      </c>
      <c r="L155" s="14"/>
      <c r="M155" s="14"/>
      <c r="N155" s="14"/>
      <c r="O155" s="14">
        <f t="shared" si="76"/>
        <v>2947.8</v>
      </c>
      <c r="P155" s="14">
        <f t="shared" si="77"/>
        <v>2947.8</v>
      </c>
      <c r="Q155" s="14">
        <f t="shared" si="78"/>
        <v>2947.8</v>
      </c>
      <c r="R155" s="14"/>
      <c r="S155" s="14"/>
      <c r="T155" s="14"/>
      <c r="U155" s="14">
        <f t="shared" si="72"/>
        <v>2947.8</v>
      </c>
      <c r="V155" s="14">
        <f t="shared" si="73"/>
        <v>2947.8</v>
      </c>
      <c r="W155" s="14">
        <f t="shared" si="70"/>
        <v>2947.8</v>
      </c>
    </row>
    <row r="156" spans="1:23" ht="33.75" x14ac:dyDescent="0.2">
      <c r="A156" s="87" t="s">
        <v>336</v>
      </c>
      <c r="B156" s="66">
        <v>24</v>
      </c>
      <c r="C156" s="60">
        <v>605</v>
      </c>
      <c r="D156" s="11">
        <v>2</v>
      </c>
      <c r="E156" s="12">
        <v>2</v>
      </c>
      <c r="F156" s="11">
        <v>0</v>
      </c>
      <c r="G156" s="67">
        <v>88470</v>
      </c>
      <c r="H156" s="10"/>
      <c r="I156" s="14">
        <f t="shared" si="79"/>
        <v>2947.8</v>
      </c>
      <c r="J156" s="14">
        <f t="shared" ref="J156:K156" si="84">J157</f>
        <v>2947.8</v>
      </c>
      <c r="K156" s="14">
        <f t="shared" si="84"/>
        <v>2947.8</v>
      </c>
      <c r="L156" s="14"/>
      <c r="M156" s="14"/>
      <c r="N156" s="14"/>
      <c r="O156" s="14">
        <f t="shared" si="76"/>
        <v>2947.8</v>
      </c>
      <c r="P156" s="14">
        <f t="shared" si="77"/>
        <v>2947.8</v>
      </c>
      <c r="Q156" s="14">
        <f t="shared" si="78"/>
        <v>2947.8</v>
      </c>
      <c r="R156" s="14"/>
      <c r="S156" s="14"/>
      <c r="T156" s="14"/>
      <c r="U156" s="14">
        <f t="shared" si="72"/>
        <v>2947.8</v>
      </c>
      <c r="V156" s="14">
        <f t="shared" si="73"/>
        <v>2947.8</v>
      </c>
      <c r="W156" s="14">
        <f t="shared" si="70"/>
        <v>2947.8</v>
      </c>
    </row>
    <row r="157" spans="1:23" x14ac:dyDescent="0.2">
      <c r="A157" s="87" t="s">
        <v>29</v>
      </c>
      <c r="B157" s="66">
        <v>24</v>
      </c>
      <c r="C157" s="60">
        <v>605</v>
      </c>
      <c r="D157" s="11">
        <v>2</v>
      </c>
      <c r="E157" s="12">
        <v>2</v>
      </c>
      <c r="F157" s="11">
        <v>0</v>
      </c>
      <c r="G157" s="67">
        <v>88470</v>
      </c>
      <c r="H157" s="10">
        <v>500</v>
      </c>
      <c r="I157" s="14">
        <f t="shared" si="79"/>
        <v>2947.8</v>
      </c>
      <c r="J157" s="14">
        <f t="shared" ref="J157:K157" si="85">J158</f>
        <v>2947.8</v>
      </c>
      <c r="K157" s="14">
        <f t="shared" si="85"/>
        <v>2947.8</v>
      </c>
      <c r="L157" s="14"/>
      <c r="M157" s="14"/>
      <c r="N157" s="14"/>
      <c r="O157" s="14">
        <f t="shared" si="76"/>
        <v>2947.8</v>
      </c>
      <c r="P157" s="14">
        <f t="shared" si="77"/>
        <v>2947.8</v>
      </c>
      <c r="Q157" s="14">
        <f t="shared" si="78"/>
        <v>2947.8</v>
      </c>
      <c r="R157" s="14"/>
      <c r="S157" s="14"/>
      <c r="T157" s="14"/>
      <c r="U157" s="14">
        <f t="shared" si="72"/>
        <v>2947.8</v>
      </c>
      <c r="V157" s="14">
        <f t="shared" si="73"/>
        <v>2947.8</v>
      </c>
      <c r="W157" s="14">
        <f t="shared" si="70"/>
        <v>2947.8</v>
      </c>
    </row>
    <row r="158" spans="1:23" x14ac:dyDescent="0.2">
      <c r="A158" s="87" t="s">
        <v>28</v>
      </c>
      <c r="B158" s="66">
        <v>24</v>
      </c>
      <c r="C158" s="60">
        <v>605</v>
      </c>
      <c r="D158" s="11">
        <v>2</v>
      </c>
      <c r="E158" s="12">
        <v>2</v>
      </c>
      <c r="F158" s="11">
        <v>0</v>
      </c>
      <c r="G158" s="67">
        <v>88470</v>
      </c>
      <c r="H158" s="10">
        <v>540</v>
      </c>
      <c r="I158" s="14">
        <v>2947.8</v>
      </c>
      <c r="J158" s="14">
        <v>2947.8</v>
      </c>
      <c r="K158" s="14">
        <v>2947.8</v>
      </c>
      <c r="L158" s="14"/>
      <c r="M158" s="14"/>
      <c r="N158" s="14"/>
      <c r="O158" s="14">
        <f t="shared" si="76"/>
        <v>2947.8</v>
      </c>
      <c r="P158" s="14">
        <f t="shared" si="77"/>
        <v>2947.8</v>
      </c>
      <c r="Q158" s="14">
        <f t="shared" si="78"/>
        <v>2947.8</v>
      </c>
      <c r="R158" s="14"/>
      <c r="S158" s="14"/>
      <c r="T158" s="14"/>
      <c r="U158" s="14">
        <f t="shared" si="72"/>
        <v>2947.8</v>
      </c>
      <c r="V158" s="14">
        <f t="shared" si="73"/>
        <v>2947.8</v>
      </c>
      <c r="W158" s="14">
        <f t="shared" si="70"/>
        <v>2947.8</v>
      </c>
    </row>
    <row r="159" spans="1:23" x14ac:dyDescent="0.2">
      <c r="A159" s="65" t="s">
        <v>61</v>
      </c>
      <c r="B159" s="66">
        <v>24</v>
      </c>
      <c r="C159" s="60">
        <v>700</v>
      </c>
      <c r="D159" s="11"/>
      <c r="E159" s="12" t="s">
        <v>7</v>
      </c>
      <c r="F159" s="11" t="s">
        <v>7</v>
      </c>
      <c r="G159" s="67" t="s">
        <v>7</v>
      </c>
      <c r="H159" s="10" t="s">
        <v>7</v>
      </c>
      <c r="I159" s="14">
        <f>I160+I165+I176</f>
        <v>52396.9</v>
      </c>
      <c r="J159" s="14">
        <f>J160+J165+J176</f>
        <v>166420.52000000002</v>
      </c>
      <c r="K159" s="14">
        <f>K160+K165+K176</f>
        <v>108184.9</v>
      </c>
      <c r="L159" s="14">
        <f>L160+L165</f>
        <v>4900</v>
      </c>
      <c r="M159" s="14">
        <f>M160+M165</f>
        <v>0</v>
      </c>
      <c r="N159" s="14">
        <f t="shared" ref="N159" si="86">N160+N165</f>
        <v>0</v>
      </c>
      <c r="O159" s="14">
        <f t="shared" si="76"/>
        <v>57296.9</v>
      </c>
      <c r="P159" s="14">
        <f t="shared" si="77"/>
        <v>166420.52000000002</v>
      </c>
      <c r="Q159" s="14">
        <f t="shared" si="78"/>
        <v>108184.9</v>
      </c>
      <c r="R159" s="14"/>
      <c r="S159" s="14"/>
      <c r="T159" s="14"/>
      <c r="U159" s="14">
        <f t="shared" si="72"/>
        <v>57296.9</v>
      </c>
      <c r="V159" s="14">
        <f t="shared" si="73"/>
        <v>166420.52000000002</v>
      </c>
      <c r="W159" s="14">
        <f t="shared" si="70"/>
        <v>108184.9</v>
      </c>
    </row>
    <row r="160" spans="1:23" x14ac:dyDescent="0.2">
      <c r="A160" s="65" t="s">
        <v>187</v>
      </c>
      <c r="B160" s="66">
        <v>24</v>
      </c>
      <c r="C160" s="60">
        <v>701</v>
      </c>
      <c r="D160" s="11" t="s">
        <v>7</v>
      </c>
      <c r="E160" s="12" t="s">
        <v>7</v>
      </c>
      <c r="F160" s="11" t="s">
        <v>7</v>
      </c>
      <c r="G160" s="67" t="s">
        <v>7</v>
      </c>
      <c r="H160" s="10" t="s">
        <v>7</v>
      </c>
      <c r="I160" s="14">
        <f>I161</f>
        <v>52366.9</v>
      </c>
      <c r="J160" s="14">
        <f t="shared" ref="J160:K160" si="87">J161</f>
        <v>54571.5</v>
      </c>
      <c r="K160" s="14">
        <f t="shared" si="87"/>
        <v>0</v>
      </c>
      <c r="L160" s="14">
        <f>L161</f>
        <v>0</v>
      </c>
      <c r="M160" s="14">
        <f t="shared" ref="M160:N160" si="88">M161</f>
        <v>0</v>
      </c>
      <c r="N160" s="14">
        <f t="shared" si="88"/>
        <v>0</v>
      </c>
      <c r="O160" s="14">
        <f t="shared" si="76"/>
        <v>52366.9</v>
      </c>
      <c r="P160" s="14">
        <f t="shared" si="77"/>
        <v>54571.5</v>
      </c>
      <c r="Q160" s="14">
        <f t="shared" si="78"/>
        <v>0</v>
      </c>
      <c r="R160" s="14"/>
      <c r="S160" s="14"/>
      <c r="T160" s="14"/>
      <c r="U160" s="14">
        <f t="shared" si="72"/>
        <v>52366.9</v>
      </c>
      <c r="V160" s="14">
        <f t="shared" si="73"/>
        <v>54571.5</v>
      </c>
      <c r="W160" s="14">
        <f t="shared" si="70"/>
        <v>0</v>
      </c>
    </row>
    <row r="161" spans="1:23" ht="49.5" customHeight="1" x14ac:dyDescent="0.2">
      <c r="A161" s="85" t="s">
        <v>273</v>
      </c>
      <c r="B161" s="66">
        <v>24</v>
      </c>
      <c r="C161" s="60">
        <v>701</v>
      </c>
      <c r="D161" s="11">
        <v>10</v>
      </c>
      <c r="E161" s="12" t="s">
        <v>3</v>
      </c>
      <c r="F161" s="11" t="s">
        <v>2</v>
      </c>
      <c r="G161" s="67" t="s">
        <v>9</v>
      </c>
      <c r="H161" s="10" t="s">
        <v>7</v>
      </c>
      <c r="I161" s="14">
        <f>I162+I168</f>
        <v>52366.9</v>
      </c>
      <c r="J161" s="14">
        <f t="shared" ref="J161:K161" si="89">J162</f>
        <v>54571.5</v>
      </c>
      <c r="K161" s="14">
        <f t="shared" si="89"/>
        <v>0</v>
      </c>
      <c r="L161" s="14"/>
      <c r="M161" s="14">
        <f>M162</f>
        <v>0</v>
      </c>
      <c r="N161" s="14"/>
      <c r="O161" s="14">
        <f t="shared" si="76"/>
        <v>52366.9</v>
      </c>
      <c r="P161" s="14">
        <f t="shared" si="77"/>
        <v>54571.5</v>
      </c>
      <c r="Q161" s="14">
        <f t="shared" si="78"/>
        <v>0</v>
      </c>
      <c r="R161" s="14"/>
      <c r="S161" s="14"/>
      <c r="T161" s="14"/>
      <c r="U161" s="14">
        <f t="shared" si="72"/>
        <v>52366.9</v>
      </c>
      <c r="V161" s="14">
        <f t="shared" si="73"/>
        <v>54571.5</v>
      </c>
      <c r="W161" s="14">
        <f t="shared" si="70"/>
        <v>0</v>
      </c>
    </row>
    <row r="162" spans="1:23" ht="24.75" customHeight="1" x14ac:dyDescent="0.2">
      <c r="A162" s="99" t="s">
        <v>339</v>
      </c>
      <c r="B162" s="66">
        <v>24</v>
      </c>
      <c r="C162" s="60">
        <v>701</v>
      </c>
      <c r="D162" s="11">
        <v>10</v>
      </c>
      <c r="E162" s="12" t="s">
        <v>3</v>
      </c>
      <c r="F162" s="11" t="s">
        <v>2</v>
      </c>
      <c r="G162" s="67" t="s">
        <v>340</v>
      </c>
      <c r="H162" s="10"/>
      <c r="I162" s="14">
        <f>I163</f>
        <v>52366.9</v>
      </c>
      <c r="J162" s="14">
        <f t="shared" ref="J162:K163" si="90">J163</f>
        <v>54571.5</v>
      </c>
      <c r="K162" s="14">
        <f t="shared" si="90"/>
        <v>0</v>
      </c>
      <c r="L162" s="14"/>
      <c r="M162" s="14">
        <f>M163</f>
        <v>0</v>
      </c>
      <c r="N162" s="14"/>
      <c r="O162" s="14">
        <f t="shared" si="76"/>
        <v>52366.9</v>
      </c>
      <c r="P162" s="14">
        <f t="shared" si="77"/>
        <v>54571.5</v>
      </c>
      <c r="Q162" s="14">
        <f t="shared" si="78"/>
        <v>0</v>
      </c>
      <c r="R162" s="14"/>
      <c r="S162" s="14"/>
      <c r="T162" s="14"/>
      <c r="U162" s="14">
        <f t="shared" si="72"/>
        <v>52366.9</v>
      </c>
      <c r="V162" s="14">
        <f t="shared" si="73"/>
        <v>54571.5</v>
      </c>
      <c r="W162" s="14">
        <f t="shared" si="70"/>
        <v>0</v>
      </c>
    </row>
    <row r="163" spans="1:23" ht="30" customHeight="1" x14ac:dyDescent="0.2">
      <c r="A163" s="65" t="s">
        <v>99</v>
      </c>
      <c r="B163" s="66">
        <v>24</v>
      </c>
      <c r="C163" s="60">
        <v>701</v>
      </c>
      <c r="D163" s="11">
        <v>10</v>
      </c>
      <c r="E163" s="12" t="s">
        <v>3</v>
      </c>
      <c r="F163" s="11" t="s">
        <v>2</v>
      </c>
      <c r="G163" s="67" t="s">
        <v>340</v>
      </c>
      <c r="H163" s="10">
        <v>400</v>
      </c>
      <c r="I163" s="14">
        <f>I164</f>
        <v>52366.9</v>
      </c>
      <c r="J163" s="14">
        <f t="shared" si="90"/>
        <v>54571.5</v>
      </c>
      <c r="K163" s="14">
        <f t="shared" si="90"/>
        <v>0</v>
      </c>
      <c r="L163" s="14"/>
      <c r="M163" s="14">
        <f>M164</f>
        <v>0</v>
      </c>
      <c r="N163" s="14"/>
      <c r="O163" s="14">
        <f t="shared" si="76"/>
        <v>52366.9</v>
      </c>
      <c r="P163" s="14">
        <f t="shared" si="77"/>
        <v>54571.5</v>
      </c>
      <c r="Q163" s="14">
        <f t="shared" si="78"/>
        <v>0</v>
      </c>
      <c r="R163" s="14"/>
      <c r="S163" s="14"/>
      <c r="T163" s="14"/>
      <c r="U163" s="14">
        <f t="shared" ref="U163:U230" si="91">O163+R163</f>
        <v>52366.9</v>
      </c>
      <c r="V163" s="14">
        <f t="shared" ref="V163:V230" si="92">P163+S163</f>
        <v>54571.5</v>
      </c>
      <c r="W163" s="14">
        <f t="shared" ref="W163:W230" si="93">Q163+T163</f>
        <v>0</v>
      </c>
    </row>
    <row r="164" spans="1:23" ht="18" customHeight="1" x14ac:dyDescent="0.2">
      <c r="A164" s="65" t="s">
        <v>98</v>
      </c>
      <c r="B164" s="66">
        <v>24</v>
      </c>
      <c r="C164" s="60">
        <v>701</v>
      </c>
      <c r="D164" s="11">
        <v>10</v>
      </c>
      <c r="E164" s="12" t="s">
        <v>3</v>
      </c>
      <c r="F164" s="11" t="s">
        <v>2</v>
      </c>
      <c r="G164" s="67" t="s">
        <v>340</v>
      </c>
      <c r="H164" s="10">
        <v>410</v>
      </c>
      <c r="I164" s="14">
        <v>52366.9</v>
      </c>
      <c r="J164" s="14">
        <v>54571.5</v>
      </c>
      <c r="K164" s="14">
        <v>0</v>
      </c>
      <c r="L164" s="14"/>
      <c r="M164" s="14">
        <f>-0.04+0.04</f>
        <v>0</v>
      </c>
      <c r="N164" s="14"/>
      <c r="O164" s="14">
        <f t="shared" si="76"/>
        <v>52366.9</v>
      </c>
      <c r="P164" s="14">
        <f t="shared" si="77"/>
        <v>54571.5</v>
      </c>
      <c r="Q164" s="14">
        <f t="shared" si="78"/>
        <v>0</v>
      </c>
      <c r="R164" s="14"/>
      <c r="S164" s="14"/>
      <c r="T164" s="14"/>
      <c r="U164" s="14">
        <f t="shared" si="91"/>
        <v>52366.9</v>
      </c>
      <c r="V164" s="14">
        <f t="shared" si="92"/>
        <v>54571.5</v>
      </c>
      <c r="W164" s="14">
        <f t="shared" si="93"/>
        <v>0</v>
      </c>
    </row>
    <row r="165" spans="1:23" ht="18" customHeight="1" x14ac:dyDescent="0.2">
      <c r="A165" s="65" t="s">
        <v>182</v>
      </c>
      <c r="B165" s="66">
        <v>24</v>
      </c>
      <c r="C165" s="60">
        <v>702</v>
      </c>
      <c r="D165" s="11"/>
      <c r="E165" s="12"/>
      <c r="F165" s="11"/>
      <c r="G165" s="67"/>
      <c r="H165" s="10"/>
      <c r="I165" s="14">
        <f t="shared" ref="I165:I170" si="94">I166</f>
        <v>0</v>
      </c>
      <c r="J165" s="14">
        <f t="shared" ref="J165:K165" si="95">J166</f>
        <v>111819.02</v>
      </c>
      <c r="K165" s="14">
        <f t="shared" si="95"/>
        <v>108154.9</v>
      </c>
      <c r="L165" s="14">
        <f>L166+L172</f>
        <v>4900</v>
      </c>
      <c r="M165" s="14">
        <f t="shared" ref="M165:N165" si="96">M166+M172</f>
        <v>0</v>
      </c>
      <c r="N165" s="14">
        <f t="shared" si="96"/>
        <v>0</v>
      </c>
      <c r="O165" s="14">
        <f t="shared" si="76"/>
        <v>4900</v>
      </c>
      <c r="P165" s="14">
        <f t="shared" si="77"/>
        <v>111819.02</v>
      </c>
      <c r="Q165" s="14">
        <f t="shared" si="78"/>
        <v>108154.9</v>
      </c>
      <c r="R165" s="14"/>
      <c r="S165" s="14"/>
      <c r="T165" s="14"/>
      <c r="U165" s="14">
        <f t="shared" si="91"/>
        <v>4900</v>
      </c>
      <c r="V165" s="14">
        <f t="shared" si="92"/>
        <v>111819.02</v>
      </c>
      <c r="W165" s="14">
        <f t="shared" si="93"/>
        <v>108154.9</v>
      </c>
    </row>
    <row r="166" spans="1:23" ht="51" customHeight="1" x14ac:dyDescent="0.2">
      <c r="A166" s="85" t="s">
        <v>269</v>
      </c>
      <c r="B166" s="66">
        <v>24</v>
      </c>
      <c r="C166" s="60">
        <v>702</v>
      </c>
      <c r="D166" s="11">
        <v>2</v>
      </c>
      <c r="E166" s="12">
        <v>0</v>
      </c>
      <c r="F166" s="11">
        <v>0</v>
      </c>
      <c r="G166" s="67">
        <v>0</v>
      </c>
      <c r="H166" s="10"/>
      <c r="I166" s="14">
        <f t="shared" si="94"/>
        <v>0</v>
      </c>
      <c r="J166" s="14">
        <f t="shared" ref="J166:K166" si="97">J167</f>
        <v>111819.02</v>
      </c>
      <c r="K166" s="14">
        <f t="shared" si="97"/>
        <v>108154.9</v>
      </c>
      <c r="L166" s="14"/>
      <c r="M166" s="14"/>
      <c r="N166" s="14"/>
      <c r="O166" s="14">
        <f t="shared" si="76"/>
        <v>0</v>
      </c>
      <c r="P166" s="14">
        <f t="shared" si="77"/>
        <v>111819.02</v>
      </c>
      <c r="Q166" s="14">
        <f t="shared" si="78"/>
        <v>108154.9</v>
      </c>
      <c r="R166" s="14"/>
      <c r="S166" s="14"/>
      <c r="T166" s="14"/>
      <c r="U166" s="14">
        <f t="shared" si="91"/>
        <v>0</v>
      </c>
      <c r="V166" s="14">
        <f t="shared" si="92"/>
        <v>111819.02</v>
      </c>
      <c r="W166" s="14">
        <f t="shared" si="93"/>
        <v>108154.9</v>
      </c>
    </row>
    <row r="167" spans="1:23" ht="26.25" customHeight="1" x14ac:dyDescent="0.2">
      <c r="A167" s="86" t="s">
        <v>280</v>
      </c>
      <c r="B167" s="66">
        <v>24</v>
      </c>
      <c r="C167" s="60">
        <v>702</v>
      </c>
      <c r="D167" s="11">
        <v>2</v>
      </c>
      <c r="E167" s="12">
        <v>3</v>
      </c>
      <c r="F167" s="11">
        <v>0</v>
      </c>
      <c r="G167" s="67">
        <v>0</v>
      </c>
      <c r="H167" s="10"/>
      <c r="I167" s="14">
        <f t="shared" si="94"/>
        <v>0</v>
      </c>
      <c r="J167" s="14">
        <f>J168</f>
        <v>111819.02</v>
      </c>
      <c r="K167" s="14">
        <f>K168</f>
        <v>108154.9</v>
      </c>
      <c r="L167" s="14"/>
      <c r="M167" s="14"/>
      <c r="N167" s="14"/>
      <c r="O167" s="14">
        <f t="shared" si="76"/>
        <v>0</v>
      </c>
      <c r="P167" s="14">
        <f t="shared" si="77"/>
        <v>111819.02</v>
      </c>
      <c r="Q167" s="14">
        <f t="shared" si="78"/>
        <v>108154.9</v>
      </c>
      <c r="R167" s="14"/>
      <c r="S167" s="14"/>
      <c r="T167" s="14"/>
      <c r="U167" s="14">
        <f t="shared" si="91"/>
        <v>0</v>
      </c>
      <c r="V167" s="14">
        <f t="shared" si="92"/>
        <v>111819.02</v>
      </c>
      <c r="W167" s="14">
        <f t="shared" si="93"/>
        <v>108154.9</v>
      </c>
    </row>
    <row r="168" spans="1:23" s="115" customFormat="1" ht="22.5" customHeight="1" x14ac:dyDescent="0.2">
      <c r="A168" s="99" t="s">
        <v>265</v>
      </c>
      <c r="B168" s="100">
        <v>24</v>
      </c>
      <c r="C168" s="81">
        <v>702</v>
      </c>
      <c r="D168" s="11">
        <v>2</v>
      </c>
      <c r="E168" s="12">
        <v>3</v>
      </c>
      <c r="F168" s="11" t="s">
        <v>342</v>
      </c>
      <c r="G168" s="103">
        <v>0</v>
      </c>
      <c r="H168" s="82"/>
      <c r="I168" s="104">
        <f t="shared" si="94"/>
        <v>0</v>
      </c>
      <c r="J168" s="104">
        <f t="shared" ref="J168:K168" si="98">J169</f>
        <v>111819.02</v>
      </c>
      <c r="K168" s="104">
        <f t="shared" si="98"/>
        <v>108154.9</v>
      </c>
      <c r="L168" s="104"/>
      <c r="M168" s="104"/>
      <c r="N168" s="104"/>
      <c r="O168" s="104">
        <f t="shared" si="76"/>
        <v>0</v>
      </c>
      <c r="P168" s="104">
        <f t="shared" si="77"/>
        <v>111819.02</v>
      </c>
      <c r="Q168" s="104">
        <f t="shared" si="78"/>
        <v>108154.9</v>
      </c>
      <c r="R168" s="104"/>
      <c r="S168" s="104"/>
      <c r="T168" s="104"/>
      <c r="U168" s="104">
        <f t="shared" si="91"/>
        <v>0</v>
      </c>
      <c r="V168" s="104">
        <f t="shared" si="92"/>
        <v>111819.02</v>
      </c>
      <c r="W168" s="104">
        <f t="shared" si="93"/>
        <v>108154.9</v>
      </c>
    </row>
    <row r="169" spans="1:23" ht="39" customHeight="1" x14ac:dyDescent="0.2">
      <c r="A169" s="99" t="s">
        <v>341</v>
      </c>
      <c r="B169" s="66">
        <v>24</v>
      </c>
      <c r="C169" s="81">
        <v>702</v>
      </c>
      <c r="D169" s="11">
        <v>2</v>
      </c>
      <c r="E169" s="12">
        <v>3</v>
      </c>
      <c r="F169" s="11" t="s">
        <v>342</v>
      </c>
      <c r="G169" s="67">
        <v>52300</v>
      </c>
      <c r="H169" s="10"/>
      <c r="I169" s="14">
        <f t="shared" si="94"/>
        <v>0</v>
      </c>
      <c r="J169" s="14">
        <f t="shared" ref="J169:K169" si="99">J170</f>
        <v>111819.02</v>
      </c>
      <c r="K169" s="14">
        <f t="shared" si="99"/>
        <v>108154.9</v>
      </c>
      <c r="L169" s="14"/>
      <c r="M169" s="14"/>
      <c r="N169" s="14"/>
      <c r="O169" s="14">
        <f t="shared" si="76"/>
        <v>0</v>
      </c>
      <c r="P169" s="14">
        <f t="shared" si="77"/>
        <v>111819.02</v>
      </c>
      <c r="Q169" s="14">
        <f t="shared" si="78"/>
        <v>108154.9</v>
      </c>
      <c r="R169" s="14"/>
      <c r="S169" s="14"/>
      <c r="T169" s="14"/>
      <c r="U169" s="14">
        <f t="shared" si="91"/>
        <v>0</v>
      </c>
      <c r="V169" s="14">
        <f t="shared" si="92"/>
        <v>111819.02</v>
      </c>
      <c r="W169" s="14">
        <f t="shared" si="93"/>
        <v>108154.9</v>
      </c>
    </row>
    <row r="170" spans="1:23" ht="22.5" x14ac:dyDescent="0.2">
      <c r="A170" s="65" t="s">
        <v>99</v>
      </c>
      <c r="B170" s="66">
        <v>24</v>
      </c>
      <c r="C170" s="81">
        <v>702</v>
      </c>
      <c r="D170" s="11">
        <v>2</v>
      </c>
      <c r="E170" s="12">
        <v>3</v>
      </c>
      <c r="F170" s="11" t="s">
        <v>342</v>
      </c>
      <c r="G170" s="67">
        <v>52300</v>
      </c>
      <c r="H170" s="10">
        <v>400</v>
      </c>
      <c r="I170" s="14">
        <f t="shared" si="94"/>
        <v>0</v>
      </c>
      <c r="J170" s="14">
        <f t="shared" ref="J170:K170" si="100">J171</f>
        <v>111819.02</v>
      </c>
      <c r="K170" s="14">
        <f t="shared" si="100"/>
        <v>108154.9</v>
      </c>
      <c r="L170" s="14"/>
      <c r="M170" s="14"/>
      <c r="N170" s="14"/>
      <c r="O170" s="14">
        <f t="shared" si="76"/>
        <v>0</v>
      </c>
      <c r="P170" s="14">
        <f t="shared" si="77"/>
        <v>111819.02</v>
      </c>
      <c r="Q170" s="14">
        <f t="shared" si="78"/>
        <v>108154.9</v>
      </c>
      <c r="R170" s="14"/>
      <c r="S170" s="14"/>
      <c r="T170" s="14"/>
      <c r="U170" s="14">
        <f t="shared" si="91"/>
        <v>0</v>
      </c>
      <c r="V170" s="14">
        <f t="shared" si="92"/>
        <v>111819.02</v>
      </c>
      <c r="W170" s="14">
        <f t="shared" si="93"/>
        <v>108154.9</v>
      </c>
    </row>
    <row r="171" spans="1:23" x14ac:dyDescent="0.2">
      <c r="A171" s="65" t="s">
        <v>98</v>
      </c>
      <c r="B171" s="66">
        <v>24</v>
      </c>
      <c r="C171" s="81">
        <v>702</v>
      </c>
      <c r="D171" s="11">
        <v>2</v>
      </c>
      <c r="E171" s="12">
        <v>3</v>
      </c>
      <c r="F171" s="11" t="s">
        <v>342</v>
      </c>
      <c r="G171" s="67">
        <v>52300</v>
      </c>
      <c r="H171" s="10">
        <v>410</v>
      </c>
      <c r="I171" s="14">
        <v>0</v>
      </c>
      <c r="J171" s="14">
        <v>111819.02</v>
      </c>
      <c r="K171" s="14">
        <v>108154.9</v>
      </c>
      <c r="L171" s="14"/>
      <c r="M171" s="14"/>
      <c r="N171" s="14"/>
      <c r="O171" s="14">
        <f t="shared" si="76"/>
        <v>0</v>
      </c>
      <c r="P171" s="14">
        <f t="shared" si="77"/>
        <v>111819.02</v>
      </c>
      <c r="Q171" s="14">
        <f t="shared" si="78"/>
        <v>108154.9</v>
      </c>
      <c r="R171" s="14"/>
      <c r="S171" s="14"/>
      <c r="T171" s="14"/>
      <c r="U171" s="14">
        <f t="shared" si="91"/>
        <v>0</v>
      </c>
      <c r="V171" s="14">
        <f t="shared" si="92"/>
        <v>111819.02</v>
      </c>
      <c r="W171" s="14">
        <f t="shared" si="93"/>
        <v>108154.9</v>
      </c>
    </row>
    <row r="172" spans="1:23" ht="33.75" x14ac:dyDescent="0.2">
      <c r="A172" s="85" t="s">
        <v>270</v>
      </c>
      <c r="B172" s="66">
        <v>24</v>
      </c>
      <c r="C172" s="60">
        <v>702</v>
      </c>
      <c r="D172" s="11">
        <v>4</v>
      </c>
      <c r="E172" s="12">
        <v>0</v>
      </c>
      <c r="F172" s="11">
        <v>0</v>
      </c>
      <c r="G172" s="67">
        <v>0</v>
      </c>
      <c r="H172" s="10"/>
      <c r="I172" s="14"/>
      <c r="J172" s="14"/>
      <c r="K172" s="14"/>
      <c r="L172" s="14">
        <f>L173</f>
        <v>4900</v>
      </c>
      <c r="M172" s="14">
        <v>0</v>
      </c>
      <c r="N172" s="14">
        <v>0</v>
      </c>
      <c r="O172" s="14">
        <f t="shared" si="76"/>
        <v>4900</v>
      </c>
      <c r="P172" s="14">
        <f t="shared" si="77"/>
        <v>0</v>
      </c>
      <c r="Q172" s="14">
        <f t="shared" si="78"/>
        <v>0</v>
      </c>
      <c r="R172" s="14"/>
      <c r="S172" s="14"/>
      <c r="T172" s="14"/>
      <c r="U172" s="14">
        <f t="shared" si="91"/>
        <v>4900</v>
      </c>
      <c r="V172" s="14">
        <f t="shared" si="92"/>
        <v>0</v>
      </c>
      <c r="W172" s="14">
        <f t="shared" si="93"/>
        <v>0</v>
      </c>
    </row>
    <row r="173" spans="1:23" ht="33.75" x14ac:dyDescent="0.2">
      <c r="A173" s="65" t="s">
        <v>373</v>
      </c>
      <c r="B173" s="66">
        <v>24</v>
      </c>
      <c r="C173" s="60">
        <v>702</v>
      </c>
      <c r="D173" s="11">
        <v>4</v>
      </c>
      <c r="E173" s="12">
        <v>0</v>
      </c>
      <c r="F173" s="11">
        <v>0</v>
      </c>
      <c r="G173" s="67">
        <v>80850</v>
      </c>
      <c r="H173" s="10"/>
      <c r="I173" s="14"/>
      <c r="J173" s="14"/>
      <c r="K173" s="14"/>
      <c r="L173" s="14">
        <f>L174</f>
        <v>4900</v>
      </c>
      <c r="M173" s="14">
        <v>0</v>
      </c>
      <c r="N173" s="14">
        <v>0</v>
      </c>
      <c r="O173" s="14">
        <f t="shared" ref="O173:O175" si="101">I173+L173</f>
        <v>4900</v>
      </c>
      <c r="P173" s="14">
        <f t="shared" ref="P173:P175" si="102">J173+M173</f>
        <v>0</v>
      </c>
      <c r="Q173" s="14">
        <f t="shared" ref="Q173:Q175" si="103">K173+N173</f>
        <v>0</v>
      </c>
      <c r="R173" s="14"/>
      <c r="S173" s="14"/>
      <c r="T173" s="14"/>
      <c r="U173" s="14">
        <f t="shared" si="91"/>
        <v>4900</v>
      </c>
      <c r="V173" s="14">
        <f t="shared" si="92"/>
        <v>0</v>
      </c>
      <c r="W173" s="14">
        <f t="shared" si="93"/>
        <v>0</v>
      </c>
    </row>
    <row r="174" spans="1:23" ht="22.5" x14ac:dyDescent="0.2">
      <c r="A174" s="65" t="s">
        <v>14</v>
      </c>
      <c r="B174" s="66">
        <v>24</v>
      </c>
      <c r="C174" s="60">
        <v>702</v>
      </c>
      <c r="D174" s="11">
        <v>4</v>
      </c>
      <c r="E174" s="12">
        <v>0</v>
      </c>
      <c r="F174" s="11">
        <v>0</v>
      </c>
      <c r="G174" s="67">
        <v>80850</v>
      </c>
      <c r="H174" s="10">
        <v>200</v>
      </c>
      <c r="I174" s="14"/>
      <c r="J174" s="14"/>
      <c r="K174" s="14"/>
      <c r="L174" s="14">
        <f>L175</f>
        <v>4900</v>
      </c>
      <c r="M174" s="14">
        <v>0</v>
      </c>
      <c r="N174" s="14">
        <v>0</v>
      </c>
      <c r="O174" s="14">
        <f t="shared" si="101"/>
        <v>4900</v>
      </c>
      <c r="P174" s="14">
        <f t="shared" si="102"/>
        <v>0</v>
      </c>
      <c r="Q174" s="14">
        <f t="shared" si="103"/>
        <v>0</v>
      </c>
      <c r="R174" s="14"/>
      <c r="S174" s="14"/>
      <c r="T174" s="14"/>
      <c r="U174" s="14">
        <f t="shared" si="91"/>
        <v>4900</v>
      </c>
      <c r="V174" s="14">
        <f t="shared" si="92"/>
        <v>0</v>
      </c>
      <c r="W174" s="14">
        <f t="shared" si="93"/>
        <v>0</v>
      </c>
    </row>
    <row r="175" spans="1:23" ht="22.5" x14ac:dyDescent="0.2">
      <c r="A175" s="65" t="s">
        <v>13</v>
      </c>
      <c r="B175" s="66">
        <v>24</v>
      </c>
      <c r="C175" s="60">
        <v>702</v>
      </c>
      <c r="D175" s="11">
        <v>4</v>
      </c>
      <c r="E175" s="12">
        <v>0</v>
      </c>
      <c r="F175" s="11">
        <v>0</v>
      </c>
      <c r="G175" s="67">
        <v>80850</v>
      </c>
      <c r="H175" s="10">
        <v>240</v>
      </c>
      <c r="I175" s="14"/>
      <c r="J175" s="14"/>
      <c r="K175" s="14"/>
      <c r="L175" s="14">
        <f>2500+2400</f>
        <v>4900</v>
      </c>
      <c r="M175" s="14">
        <v>0</v>
      </c>
      <c r="N175" s="14">
        <v>0</v>
      </c>
      <c r="O175" s="14">
        <f t="shared" si="101"/>
        <v>4900</v>
      </c>
      <c r="P175" s="14">
        <f t="shared" si="102"/>
        <v>0</v>
      </c>
      <c r="Q175" s="14">
        <f t="shared" si="103"/>
        <v>0</v>
      </c>
      <c r="R175" s="14"/>
      <c r="S175" s="14"/>
      <c r="T175" s="14"/>
      <c r="U175" s="14">
        <f t="shared" si="91"/>
        <v>4900</v>
      </c>
      <c r="V175" s="14">
        <f t="shared" si="92"/>
        <v>0</v>
      </c>
      <c r="W175" s="14">
        <f t="shared" si="93"/>
        <v>0</v>
      </c>
    </row>
    <row r="176" spans="1:23" ht="22.5" x14ac:dyDescent="0.2">
      <c r="A176" s="65" t="s">
        <v>355</v>
      </c>
      <c r="B176" s="66">
        <v>24</v>
      </c>
      <c r="C176" s="81">
        <v>705</v>
      </c>
      <c r="D176" s="11"/>
      <c r="E176" s="12"/>
      <c r="F176" s="11"/>
      <c r="G176" s="67"/>
      <c r="H176" s="10"/>
      <c r="I176" s="14">
        <f>I177</f>
        <v>30</v>
      </c>
      <c r="J176" s="14">
        <f t="shared" ref="J176:K176" si="104">J177</f>
        <v>30</v>
      </c>
      <c r="K176" s="14">
        <f t="shared" si="104"/>
        <v>30</v>
      </c>
      <c r="L176" s="14"/>
      <c r="M176" s="14"/>
      <c r="N176" s="14"/>
      <c r="O176" s="14">
        <f t="shared" ref="O176:Q183" si="105">I176+L176</f>
        <v>30</v>
      </c>
      <c r="P176" s="14">
        <f t="shared" si="105"/>
        <v>30</v>
      </c>
      <c r="Q176" s="14">
        <f t="shared" si="105"/>
        <v>30</v>
      </c>
      <c r="R176" s="14"/>
      <c r="S176" s="14"/>
      <c r="T176" s="14"/>
      <c r="U176" s="14">
        <f t="shared" si="91"/>
        <v>30</v>
      </c>
      <c r="V176" s="14">
        <f t="shared" si="92"/>
        <v>30</v>
      </c>
      <c r="W176" s="14">
        <f t="shared" si="93"/>
        <v>30</v>
      </c>
    </row>
    <row r="177" spans="1:23" ht="44.25" customHeight="1" x14ac:dyDescent="0.2">
      <c r="A177" s="85" t="s">
        <v>269</v>
      </c>
      <c r="B177" s="66">
        <v>24</v>
      </c>
      <c r="C177" s="60">
        <v>705</v>
      </c>
      <c r="D177" s="11" t="s">
        <v>160</v>
      </c>
      <c r="E177" s="12">
        <v>0</v>
      </c>
      <c r="F177" s="11" t="s">
        <v>2</v>
      </c>
      <c r="G177" s="67" t="s">
        <v>9</v>
      </c>
      <c r="H177" s="10" t="s">
        <v>7</v>
      </c>
      <c r="I177" s="14">
        <f>I178</f>
        <v>30</v>
      </c>
      <c r="J177" s="14">
        <f t="shared" ref="J177:K182" si="106">J178</f>
        <v>30</v>
      </c>
      <c r="K177" s="14">
        <f t="shared" si="106"/>
        <v>30</v>
      </c>
      <c r="L177" s="14"/>
      <c r="M177" s="14"/>
      <c r="N177" s="14"/>
      <c r="O177" s="14">
        <f t="shared" si="105"/>
        <v>30</v>
      </c>
      <c r="P177" s="14">
        <f t="shared" si="105"/>
        <v>30</v>
      </c>
      <c r="Q177" s="14">
        <f t="shared" si="105"/>
        <v>30</v>
      </c>
      <c r="R177" s="14"/>
      <c r="S177" s="14"/>
      <c r="T177" s="14"/>
      <c r="U177" s="14">
        <f t="shared" si="91"/>
        <v>30</v>
      </c>
      <c r="V177" s="14">
        <f t="shared" si="92"/>
        <v>30</v>
      </c>
      <c r="W177" s="14">
        <f t="shared" si="93"/>
        <v>30</v>
      </c>
    </row>
    <row r="178" spans="1:23" ht="41.65" customHeight="1" x14ac:dyDescent="0.2">
      <c r="A178" s="85" t="s">
        <v>292</v>
      </c>
      <c r="B178" s="66">
        <v>24</v>
      </c>
      <c r="C178" s="60">
        <v>705</v>
      </c>
      <c r="D178" s="11" t="s">
        <v>160</v>
      </c>
      <c r="E178" s="12">
        <v>1</v>
      </c>
      <c r="F178" s="11" t="s">
        <v>2</v>
      </c>
      <c r="G178" s="67" t="s">
        <v>9</v>
      </c>
      <c r="H178" s="10"/>
      <c r="I178" s="14">
        <f>I179+I182</f>
        <v>30</v>
      </c>
      <c r="J178" s="14">
        <f t="shared" ref="J178:K178" si="107">J179+J182</f>
        <v>30</v>
      </c>
      <c r="K178" s="14">
        <f t="shared" si="107"/>
        <v>30</v>
      </c>
      <c r="L178" s="14"/>
      <c r="M178" s="14"/>
      <c r="N178" s="14"/>
      <c r="O178" s="14">
        <f t="shared" si="105"/>
        <v>30</v>
      </c>
      <c r="P178" s="14">
        <f t="shared" si="105"/>
        <v>30</v>
      </c>
      <c r="Q178" s="14">
        <f t="shared" si="105"/>
        <v>30</v>
      </c>
      <c r="R178" s="14"/>
      <c r="S178" s="14"/>
      <c r="T178" s="14"/>
      <c r="U178" s="14">
        <f t="shared" si="91"/>
        <v>30</v>
      </c>
      <c r="V178" s="14">
        <f t="shared" si="92"/>
        <v>30</v>
      </c>
      <c r="W178" s="14">
        <f t="shared" si="93"/>
        <v>30</v>
      </c>
    </row>
    <row r="179" spans="1:23" ht="41.65" customHeight="1" x14ac:dyDescent="0.2">
      <c r="A179" s="65" t="s">
        <v>15</v>
      </c>
      <c r="B179" s="66">
        <v>24</v>
      </c>
      <c r="C179" s="60">
        <v>705</v>
      </c>
      <c r="D179" s="11" t="s">
        <v>160</v>
      </c>
      <c r="E179" s="12">
        <v>1</v>
      </c>
      <c r="F179" s="11" t="s">
        <v>2</v>
      </c>
      <c r="G179" s="67" t="s">
        <v>11</v>
      </c>
      <c r="H179" s="10"/>
      <c r="I179" s="14">
        <f>I180</f>
        <v>15</v>
      </c>
      <c r="J179" s="14">
        <f t="shared" ref="J179:K180" si="108">J180</f>
        <v>15</v>
      </c>
      <c r="K179" s="14">
        <f t="shared" si="108"/>
        <v>15</v>
      </c>
      <c r="L179" s="14"/>
      <c r="M179" s="14"/>
      <c r="N179" s="14"/>
      <c r="O179" s="14">
        <f t="shared" si="105"/>
        <v>15</v>
      </c>
      <c r="P179" s="14">
        <f t="shared" si="105"/>
        <v>15</v>
      </c>
      <c r="Q179" s="14">
        <f t="shared" si="105"/>
        <v>15</v>
      </c>
      <c r="R179" s="14"/>
      <c r="S179" s="14"/>
      <c r="T179" s="14"/>
      <c r="U179" s="14">
        <f t="shared" si="91"/>
        <v>15</v>
      </c>
      <c r="V179" s="14">
        <f t="shared" si="92"/>
        <v>15</v>
      </c>
      <c r="W179" s="14">
        <f t="shared" si="93"/>
        <v>15</v>
      </c>
    </row>
    <row r="180" spans="1:23" ht="32.25" customHeight="1" x14ac:dyDescent="0.2">
      <c r="A180" s="65" t="s">
        <v>14</v>
      </c>
      <c r="B180" s="66">
        <v>24</v>
      </c>
      <c r="C180" s="60">
        <v>705</v>
      </c>
      <c r="D180" s="11" t="s">
        <v>160</v>
      </c>
      <c r="E180" s="12">
        <v>1</v>
      </c>
      <c r="F180" s="11" t="s">
        <v>2</v>
      </c>
      <c r="G180" s="67" t="s">
        <v>11</v>
      </c>
      <c r="H180" s="10">
        <v>200</v>
      </c>
      <c r="I180" s="14">
        <f>I181</f>
        <v>15</v>
      </c>
      <c r="J180" s="14">
        <f t="shared" si="108"/>
        <v>15</v>
      </c>
      <c r="K180" s="14">
        <f t="shared" si="108"/>
        <v>15</v>
      </c>
      <c r="L180" s="14"/>
      <c r="M180" s="14"/>
      <c r="N180" s="14"/>
      <c r="O180" s="14">
        <f t="shared" si="105"/>
        <v>15</v>
      </c>
      <c r="P180" s="14">
        <f t="shared" si="105"/>
        <v>15</v>
      </c>
      <c r="Q180" s="14">
        <f t="shared" si="105"/>
        <v>15</v>
      </c>
      <c r="R180" s="14"/>
      <c r="S180" s="14"/>
      <c r="T180" s="14"/>
      <c r="U180" s="14">
        <f t="shared" si="91"/>
        <v>15</v>
      </c>
      <c r="V180" s="14">
        <f t="shared" si="92"/>
        <v>15</v>
      </c>
      <c r="W180" s="14">
        <f t="shared" si="93"/>
        <v>15</v>
      </c>
    </row>
    <row r="181" spans="1:23" ht="41.65" customHeight="1" x14ac:dyDescent="0.2">
      <c r="A181" s="65" t="s">
        <v>13</v>
      </c>
      <c r="B181" s="66">
        <v>24</v>
      </c>
      <c r="C181" s="60">
        <v>705</v>
      </c>
      <c r="D181" s="11" t="s">
        <v>160</v>
      </c>
      <c r="E181" s="12">
        <v>1</v>
      </c>
      <c r="F181" s="11" t="s">
        <v>2</v>
      </c>
      <c r="G181" s="67" t="s">
        <v>11</v>
      </c>
      <c r="H181" s="10">
        <v>240</v>
      </c>
      <c r="I181" s="14">
        <v>15</v>
      </c>
      <c r="J181" s="14">
        <v>15</v>
      </c>
      <c r="K181" s="14">
        <v>15</v>
      </c>
      <c r="L181" s="14"/>
      <c r="M181" s="14"/>
      <c r="N181" s="14"/>
      <c r="O181" s="14">
        <f t="shared" si="105"/>
        <v>15</v>
      </c>
      <c r="P181" s="14">
        <f t="shared" si="105"/>
        <v>15</v>
      </c>
      <c r="Q181" s="14">
        <f t="shared" si="105"/>
        <v>15</v>
      </c>
      <c r="R181" s="14"/>
      <c r="S181" s="14"/>
      <c r="T181" s="14"/>
      <c r="U181" s="14">
        <f t="shared" si="91"/>
        <v>15</v>
      </c>
      <c r="V181" s="14">
        <f t="shared" si="92"/>
        <v>15</v>
      </c>
      <c r="W181" s="14">
        <f t="shared" si="93"/>
        <v>15</v>
      </c>
    </row>
    <row r="182" spans="1:23" ht="22.5" x14ac:dyDescent="0.2">
      <c r="A182" s="65" t="s">
        <v>73</v>
      </c>
      <c r="B182" s="66">
        <v>24</v>
      </c>
      <c r="C182" s="60">
        <v>705</v>
      </c>
      <c r="D182" s="11" t="s">
        <v>160</v>
      </c>
      <c r="E182" s="12">
        <v>1</v>
      </c>
      <c r="F182" s="11" t="s">
        <v>2</v>
      </c>
      <c r="G182" s="67" t="s">
        <v>69</v>
      </c>
      <c r="H182" s="10" t="s">
        <v>7</v>
      </c>
      <c r="I182" s="14">
        <f>I183</f>
        <v>15</v>
      </c>
      <c r="J182" s="14">
        <f t="shared" si="106"/>
        <v>15</v>
      </c>
      <c r="K182" s="14">
        <f t="shared" si="106"/>
        <v>15</v>
      </c>
      <c r="L182" s="14"/>
      <c r="M182" s="14"/>
      <c r="N182" s="14"/>
      <c r="O182" s="14">
        <f t="shared" si="105"/>
        <v>15</v>
      </c>
      <c r="P182" s="14">
        <f t="shared" si="105"/>
        <v>15</v>
      </c>
      <c r="Q182" s="14">
        <f t="shared" si="105"/>
        <v>15</v>
      </c>
      <c r="R182" s="14"/>
      <c r="S182" s="14"/>
      <c r="T182" s="14"/>
      <c r="U182" s="14">
        <f t="shared" si="91"/>
        <v>15</v>
      </c>
      <c r="V182" s="14">
        <f t="shared" si="92"/>
        <v>15</v>
      </c>
      <c r="W182" s="14">
        <f t="shared" si="93"/>
        <v>15</v>
      </c>
    </row>
    <row r="183" spans="1:23" ht="22.5" x14ac:dyDescent="0.2">
      <c r="A183" s="65" t="s">
        <v>14</v>
      </c>
      <c r="B183" s="66">
        <v>24</v>
      </c>
      <c r="C183" s="60">
        <v>705</v>
      </c>
      <c r="D183" s="11" t="s">
        <v>160</v>
      </c>
      <c r="E183" s="12">
        <v>1</v>
      </c>
      <c r="F183" s="11" t="s">
        <v>2</v>
      </c>
      <c r="G183" s="67" t="s">
        <v>69</v>
      </c>
      <c r="H183" s="10">
        <v>200</v>
      </c>
      <c r="I183" s="14">
        <f>I184</f>
        <v>15</v>
      </c>
      <c r="J183" s="14">
        <f>J184</f>
        <v>15</v>
      </c>
      <c r="K183" s="14">
        <f>K184</f>
        <v>15</v>
      </c>
      <c r="L183" s="14"/>
      <c r="M183" s="14"/>
      <c r="N183" s="14"/>
      <c r="O183" s="14">
        <f t="shared" si="105"/>
        <v>15</v>
      </c>
      <c r="P183" s="14">
        <f t="shared" si="105"/>
        <v>15</v>
      </c>
      <c r="Q183" s="14">
        <f t="shared" si="105"/>
        <v>15</v>
      </c>
      <c r="R183" s="14"/>
      <c r="S183" s="14"/>
      <c r="T183" s="14"/>
      <c r="U183" s="14">
        <f t="shared" si="91"/>
        <v>15</v>
      </c>
      <c r="V183" s="14">
        <f t="shared" si="92"/>
        <v>15</v>
      </c>
      <c r="W183" s="14">
        <f t="shared" si="93"/>
        <v>15</v>
      </c>
    </row>
    <row r="184" spans="1:23" ht="22.5" x14ac:dyDescent="0.2">
      <c r="A184" s="65" t="s">
        <v>13</v>
      </c>
      <c r="B184" s="66">
        <v>24</v>
      </c>
      <c r="C184" s="60">
        <v>705</v>
      </c>
      <c r="D184" s="11" t="s">
        <v>160</v>
      </c>
      <c r="E184" s="12">
        <v>1</v>
      </c>
      <c r="F184" s="11" t="s">
        <v>2</v>
      </c>
      <c r="G184" s="67" t="s">
        <v>69</v>
      </c>
      <c r="H184" s="10">
        <v>240</v>
      </c>
      <c r="I184" s="14">
        <v>15</v>
      </c>
      <c r="J184" s="14">
        <v>15</v>
      </c>
      <c r="K184" s="14">
        <v>15</v>
      </c>
      <c r="L184" s="14"/>
      <c r="M184" s="14"/>
      <c r="N184" s="14"/>
      <c r="O184" s="14">
        <f t="shared" ref="O184:O259" si="109">I184+L184</f>
        <v>15</v>
      </c>
      <c r="P184" s="14">
        <f t="shared" ref="P184:P259" si="110">J184+M184</f>
        <v>15</v>
      </c>
      <c r="Q184" s="14">
        <f t="shared" ref="Q184:Q259" si="111">K184+N184</f>
        <v>15</v>
      </c>
      <c r="R184" s="14"/>
      <c r="S184" s="14"/>
      <c r="T184" s="14"/>
      <c r="U184" s="14">
        <f t="shared" si="91"/>
        <v>15</v>
      </c>
      <c r="V184" s="14">
        <f t="shared" si="92"/>
        <v>15</v>
      </c>
      <c r="W184" s="14">
        <f t="shared" si="93"/>
        <v>15</v>
      </c>
    </row>
    <row r="185" spans="1:23" x14ac:dyDescent="0.2">
      <c r="A185" s="65" t="s">
        <v>202</v>
      </c>
      <c r="B185" s="66">
        <v>24</v>
      </c>
      <c r="C185" s="60">
        <v>800</v>
      </c>
      <c r="D185" s="11" t="s">
        <v>7</v>
      </c>
      <c r="E185" s="12" t="s">
        <v>7</v>
      </c>
      <c r="F185" s="11" t="s">
        <v>7</v>
      </c>
      <c r="G185" s="67" t="s">
        <v>7</v>
      </c>
      <c r="H185" s="10" t="s">
        <v>7</v>
      </c>
      <c r="I185" s="14">
        <f t="shared" ref="I185:M197" si="112">I186</f>
        <v>64515.620999999999</v>
      </c>
      <c r="J185" s="14">
        <f t="shared" si="112"/>
        <v>34607.660000000003</v>
      </c>
      <c r="K185" s="14">
        <f t="shared" si="112"/>
        <v>0</v>
      </c>
      <c r="L185" s="14">
        <f>L186</f>
        <v>994.95</v>
      </c>
      <c r="M185" s="14">
        <f t="shared" ref="M185:N185" si="113">M186</f>
        <v>0</v>
      </c>
      <c r="N185" s="14">
        <f t="shared" si="113"/>
        <v>0</v>
      </c>
      <c r="O185" s="14">
        <f t="shared" si="109"/>
        <v>65510.570999999996</v>
      </c>
      <c r="P185" s="14">
        <f t="shared" si="110"/>
        <v>34607.660000000003</v>
      </c>
      <c r="Q185" s="14">
        <f t="shared" si="111"/>
        <v>0</v>
      </c>
      <c r="R185" s="14">
        <f>R186</f>
        <v>-1E-3</v>
      </c>
      <c r="S185" s="14"/>
      <c r="T185" s="14"/>
      <c r="U185" s="14">
        <f t="shared" si="91"/>
        <v>65510.57</v>
      </c>
      <c r="V185" s="14">
        <f t="shared" si="92"/>
        <v>34607.660000000003</v>
      </c>
      <c r="W185" s="14">
        <f t="shared" si="93"/>
        <v>0</v>
      </c>
    </row>
    <row r="186" spans="1:23" x14ac:dyDescent="0.2">
      <c r="A186" s="65" t="s">
        <v>201</v>
      </c>
      <c r="B186" s="66">
        <v>24</v>
      </c>
      <c r="C186" s="60">
        <v>801</v>
      </c>
      <c r="D186" s="11" t="s">
        <v>7</v>
      </c>
      <c r="E186" s="12" t="s">
        <v>7</v>
      </c>
      <c r="F186" s="11" t="s">
        <v>7</v>
      </c>
      <c r="G186" s="67" t="s">
        <v>7</v>
      </c>
      <c r="H186" s="10" t="s">
        <v>7</v>
      </c>
      <c r="I186" s="14">
        <f>I192</f>
        <v>64515.620999999999</v>
      </c>
      <c r="J186" s="14">
        <f t="shared" ref="J186:K186" si="114">J192</f>
        <v>34607.660000000003</v>
      </c>
      <c r="K186" s="14">
        <f t="shared" si="114"/>
        <v>0</v>
      </c>
      <c r="L186" s="14">
        <f>L187+L192</f>
        <v>994.95</v>
      </c>
      <c r="M186" s="14">
        <f>M187+M192</f>
        <v>0</v>
      </c>
      <c r="N186" s="14">
        <f>N187+N192</f>
        <v>0</v>
      </c>
      <c r="O186" s="14">
        <f t="shared" si="109"/>
        <v>65510.570999999996</v>
      </c>
      <c r="P186" s="14">
        <f t="shared" si="110"/>
        <v>34607.660000000003</v>
      </c>
      <c r="Q186" s="14">
        <f t="shared" si="111"/>
        <v>0</v>
      </c>
      <c r="R186" s="14">
        <f>R187+R192</f>
        <v>-1E-3</v>
      </c>
      <c r="S186" s="14"/>
      <c r="T186" s="14"/>
      <c r="U186" s="14">
        <f t="shared" si="91"/>
        <v>65510.57</v>
      </c>
      <c r="V186" s="14">
        <f t="shared" si="92"/>
        <v>34607.660000000003</v>
      </c>
      <c r="W186" s="14">
        <f t="shared" si="93"/>
        <v>0</v>
      </c>
    </row>
    <row r="187" spans="1:23" ht="33.75" x14ac:dyDescent="0.2">
      <c r="A187" s="85" t="s">
        <v>281</v>
      </c>
      <c r="B187" s="66">
        <v>24</v>
      </c>
      <c r="C187" s="60">
        <v>801</v>
      </c>
      <c r="D187" s="11">
        <v>5</v>
      </c>
      <c r="E187" s="12">
        <v>0</v>
      </c>
      <c r="F187" s="11">
        <v>0</v>
      </c>
      <c r="G187" s="67">
        <v>0</v>
      </c>
      <c r="H187" s="10"/>
      <c r="I187" s="14"/>
      <c r="J187" s="14"/>
      <c r="K187" s="14"/>
      <c r="L187" s="14">
        <f>L188</f>
        <v>995</v>
      </c>
      <c r="M187" s="14">
        <f t="shared" ref="M187:N190" si="115">M188</f>
        <v>0</v>
      </c>
      <c r="N187" s="14">
        <f t="shared" si="115"/>
        <v>0</v>
      </c>
      <c r="O187" s="14">
        <f>L187+I187</f>
        <v>995</v>
      </c>
      <c r="P187" s="14">
        <f t="shared" ref="P187:Q187" si="116">M187+J187</f>
        <v>0</v>
      </c>
      <c r="Q187" s="14">
        <f t="shared" si="116"/>
        <v>0</v>
      </c>
      <c r="R187" s="14"/>
      <c r="S187" s="14"/>
      <c r="T187" s="14"/>
      <c r="U187" s="14">
        <f t="shared" si="91"/>
        <v>995</v>
      </c>
      <c r="V187" s="14">
        <f t="shared" si="92"/>
        <v>0</v>
      </c>
      <c r="W187" s="14">
        <f t="shared" si="93"/>
        <v>0</v>
      </c>
    </row>
    <row r="188" spans="1:23" x14ac:dyDescent="0.2">
      <c r="A188" s="85" t="s">
        <v>282</v>
      </c>
      <c r="B188" s="66">
        <f>B189</f>
        <v>24</v>
      </c>
      <c r="C188" s="60">
        <v>801</v>
      </c>
      <c r="D188" s="11">
        <v>5</v>
      </c>
      <c r="E188" s="12">
        <v>1</v>
      </c>
      <c r="F188" s="11">
        <v>0</v>
      </c>
      <c r="G188" s="67">
        <v>0</v>
      </c>
      <c r="H188" s="10"/>
      <c r="I188" s="14"/>
      <c r="J188" s="14"/>
      <c r="K188" s="14"/>
      <c r="L188" s="14">
        <f>L189</f>
        <v>995</v>
      </c>
      <c r="M188" s="14">
        <f t="shared" si="115"/>
        <v>0</v>
      </c>
      <c r="N188" s="14">
        <f t="shared" si="115"/>
        <v>0</v>
      </c>
      <c r="O188" s="14">
        <f t="shared" ref="O188:O191" si="117">L188+I188</f>
        <v>995</v>
      </c>
      <c r="P188" s="14">
        <f t="shared" ref="P188:P191" si="118">M188+J188</f>
        <v>0</v>
      </c>
      <c r="Q188" s="14">
        <f t="shared" ref="Q188:Q191" si="119">N188+K188</f>
        <v>0</v>
      </c>
      <c r="R188" s="14"/>
      <c r="S188" s="14"/>
      <c r="T188" s="14"/>
      <c r="U188" s="14">
        <f t="shared" si="91"/>
        <v>995</v>
      </c>
      <c r="V188" s="14">
        <f t="shared" si="92"/>
        <v>0</v>
      </c>
      <c r="W188" s="14">
        <f t="shared" si="93"/>
        <v>0</v>
      </c>
    </row>
    <row r="189" spans="1:23" ht="33.75" x14ac:dyDescent="0.2">
      <c r="A189" s="65" t="s">
        <v>373</v>
      </c>
      <c r="B189" s="66">
        <v>24</v>
      </c>
      <c r="C189" s="60">
        <v>801</v>
      </c>
      <c r="D189" s="11">
        <v>5</v>
      </c>
      <c r="E189" s="12">
        <v>1</v>
      </c>
      <c r="F189" s="11">
        <v>0</v>
      </c>
      <c r="G189" s="67">
        <v>80850</v>
      </c>
      <c r="H189" s="10"/>
      <c r="I189" s="14"/>
      <c r="J189" s="14"/>
      <c r="K189" s="14"/>
      <c r="L189" s="14">
        <f>L190</f>
        <v>995</v>
      </c>
      <c r="M189" s="14">
        <f t="shared" si="115"/>
        <v>0</v>
      </c>
      <c r="N189" s="14">
        <f t="shared" si="115"/>
        <v>0</v>
      </c>
      <c r="O189" s="14">
        <f t="shared" si="117"/>
        <v>995</v>
      </c>
      <c r="P189" s="14">
        <f t="shared" si="118"/>
        <v>0</v>
      </c>
      <c r="Q189" s="14">
        <f t="shared" si="119"/>
        <v>0</v>
      </c>
      <c r="R189" s="14"/>
      <c r="S189" s="14"/>
      <c r="T189" s="14"/>
      <c r="U189" s="14">
        <f t="shared" si="91"/>
        <v>995</v>
      </c>
      <c r="V189" s="14">
        <f t="shared" si="92"/>
        <v>0</v>
      </c>
      <c r="W189" s="14">
        <f t="shared" si="93"/>
        <v>0</v>
      </c>
    </row>
    <row r="190" spans="1:23" ht="22.5" x14ac:dyDescent="0.2">
      <c r="A190" s="65" t="s">
        <v>14</v>
      </c>
      <c r="B190" s="66">
        <v>24</v>
      </c>
      <c r="C190" s="60">
        <v>801</v>
      </c>
      <c r="D190" s="11">
        <v>5</v>
      </c>
      <c r="E190" s="12">
        <v>1</v>
      </c>
      <c r="F190" s="11">
        <v>0</v>
      </c>
      <c r="G190" s="67">
        <v>80850</v>
      </c>
      <c r="H190" s="10">
        <v>200</v>
      </c>
      <c r="I190" s="14"/>
      <c r="J190" s="14"/>
      <c r="K190" s="14"/>
      <c r="L190" s="14">
        <f>L191</f>
        <v>995</v>
      </c>
      <c r="M190" s="14">
        <f t="shared" si="115"/>
        <v>0</v>
      </c>
      <c r="N190" s="14">
        <f t="shared" si="115"/>
        <v>0</v>
      </c>
      <c r="O190" s="14">
        <f t="shared" si="117"/>
        <v>995</v>
      </c>
      <c r="P190" s="14">
        <f t="shared" si="118"/>
        <v>0</v>
      </c>
      <c r="Q190" s="14">
        <f t="shared" si="119"/>
        <v>0</v>
      </c>
      <c r="R190" s="14"/>
      <c r="S190" s="14"/>
      <c r="T190" s="14"/>
      <c r="U190" s="14">
        <f t="shared" si="91"/>
        <v>995</v>
      </c>
      <c r="V190" s="14">
        <f t="shared" si="92"/>
        <v>0</v>
      </c>
      <c r="W190" s="14">
        <f t="shared" si="93"/>
        <v>0</v>
      </c>
    </row>
    <row r="191" spans="1:23" ht="22.5" x14ac:dyDescent="0.2">
      <c r="A191" s="65" t="s">
        <v>13</v>
      </c>
      <c r="B191" s="66">
        <v>24</v>
      </c>
      <c r="C191" s="60">
        <v>801</v>
      </c>
      <c r="D191" s="11">
        <v>5</v>
      </c>
      <c r="E191" s="12">
        <v>1</v>
      </c>
      <c r="F191" s="11">
        <v>0</v>
      </c>
      <c r="G191" s="67">
        <v>80850</v>
      </c>
      <c r="H191" s="10">
        <v>240</v>
      </c>
      <c r="I191" s="14"/>
      <c r="J191" s="14"/>
      <c r="K191" s="14"/>
      <c r="L191" s="14">
        <f>995</f>
        <v>995</v>
      </c>
      <c r="M191" s="14">
        <v>0</v>
      </c>
      <c r="N191" s="14">
        <v>0</v>
      </c>
      <c r="O191" s="14">
        <f t="shared" si="117"/>
        <v>995</v>
      </c>
      <c r="P191" s="14">
        <f t="shared" si="118"/>
        <v>0</v>
      </c>
      <c r="Q191" s="14">
        <f t="shared" si="119"/>
        <v>0</v>
      </c>
      <c r="R191" s="14"/>
      <c r="S191" s="14"/>
      <c r="T191" s="14"/>
      <c r="U191" s="14">
        <f t="shared" si="91"/>
        <v>995</v>
      </c>
      <c r="V191" s="14">
        <f t="shared" si="92"/>
        <v>0</v>
      </c>
      <c r="W191" s="14">
        <f t="shared" si="93"/>
        <v>0</v>
      </c>
    </row>
    <row r="192" spans="1:23" ht="50.25" customHeight="1" x14ac:dyDescent="0.2">
      <c r="A192" s="85" t="s">
        <v>273</v>
      </c>
      <c r="B192" s="66">
        <v>24</v>
      </c>
      <c r="C192" s="60">
        <v>801</v>
      </c>
      <c r="D192" s="11">
        <v>10</v>
      </c>
      <c r="E192" s="12" t="s">
        <v>3</v>
      </c>
      <c r="F192" s="11" t="s">
        <v>2</v>
      </c>
      <c r="G192" s="67" t="s">
        <v>9</v>
      </c>
      <c r="H192" s="10" t="s">
        <v>7</v>
      </c>
      <c r="I192" s="14">
        <f>I193+I199</f>
        <v>64515.620999999999</v>
      </c>
      <c r="J192" s="14">
        <f t="shared" ref="J192:K192" si="120">J193+J199</f>
        <v>34607.660000000003</v>
      </c>
      <c r="K192" s="14">
        <f t="shared" si="120"/>
        <v>0</v>
      </c>
      <c r="L192" s="14">
        <f>L193+L196+L199</f>
        <v>-0.05</v>
      </c>
      <c r="M192" s="14">
        <f>M193+M196</f>
        <v>0</v>
      </c>
      <c r="N192" s="14"/>
      <c r="O192" s="14">
        <f t="shared" si="109"/>
        <v>64515.570999999996</v>
      </c>
      <c r="P192" s="14">
        <f t="shared" ref="P192:Q196" si="121">J192+M192</f>
        <v>34607.660000000003</v>
      </c>
      <c r="Q192" s="14">
        <f t="shared" si="121"/>
        <v>0</v>
      </c>
      <c r="R192" s="14">
        <f>R199</f>
        <v>-1E-3</v>
      </c>
      <c r="S192" s="14">
        <f>S199</f>
        <v>0</v>
      </c>
      <c r="T192" s="14">
        <f>T199</f>
        <v>0</v>
      </c>
      <c r="U192" s="14">
        <f t="shared" si="91"/>
        <v>64515.57</v>
      </c>
      <c r="V192" s="14">
        <f t="shared" si="92"/>
        <v>34607.660000000003</v>
      </c>
      <c r="W192" s="14">
        <f t="shared" si="93"/>
        <v>0</v>
      </c>
    </row>
    <row r="193" spans="1:23" ht="45" customHeight="1" x14ac:dyDescent="0.2">
      <c r="A193" s="65" t="s">
        <v>343</v>
      </c>
      <c r="B193" s="66">
        <v>24</v>
      </c>
      <c r="C193" s="60">
        <v>801</v>
      </c>
      <c r="D193" s="11">
        <v>10</v>
      </c>
      <c r="E193" s="12">
        <v>0</v>
      </c>
      <c r="F193" s="11" t="s">
        <v>2</v>
      </c>
      <c r="G193" s="67" t="str">
        <f>G194</f>
        <v>S0310</v>
      </c>
      <c r="H193" s="10" t="s">
        <v>7</v>
      </c>
      <c r="I193" s="14">
        <f t="shared" si="112"/>
        <v>33209.57</v>
      </c>
      <c r="J193" s="14">
        <f t="shared" ref="J193:K193" si="122">J194</f>
        <v>34607.660000000003</v>
      </c>
      <c r="K193" s="14">
        <f t="shared" si="122"/>
        <v>0</v>
      </c>
      <c r="L193" s="14">
        <f t="shared" ref="L193:M195" si="123">-I193</f>
        <v>-33209.57</v>
      </c>
      <c r="M193" s="14">
        <f t="shared" si="123"/>
        <v>-34607.660000000003</v>
      </c>
      <c r="N193" s="14"/>
      <c r="O193" s="14">
        <f t="shared" si="109"/>
        <v>0</v>
      </c>
      <c r="P193" s="14">
        <f t="shared" si="121"/>
        <v>0</v>
      </c>
      <c r="Q193" s="14">
        <f t="shared" si="121"/>
        <v>0</v>
      </c>
      <c r="R193" s="14"/>
      <c r="S193" s="14"/>
      <c r="T193" s="14"/>
      <c r="U193" s="14">
        <f t="shared" si="91"/>
        <v>0</v>
      </c>
      <c r="V193" s="14">
        <f t="shared" si="92"/>
        <v>0</v>
      </c>
      <c r="W193" s="14">
        <f t="shared" si="93"/>
        <v>0</v>
      </c>
    </row>
    <row r="194" spans="1:23" ht="32.1" customHeight="1" x14ac:dyDescent="0.2">
      <c r="A194" s="65" t="s">
        <v>99</v>
      </c>
      <c r="B194" s="66">
        <v>24</v>
      </c>
      <c r="C194" s="60">
        <v>801</v>
      </c>
      <c r="D194" s="11">
        <v>10</v>
      </c>
      <c r="E194" s="12">
        <v>0</v>
      </c>
      <c r="F194" s="11" t="s">
        <v>2</v>
      </c>
      <c r="G194" s="67" t="str">
        <f>G195</f>
        <v>S0310</v>
      </c>
      <c r="H194" s="10">
        <v>400</v>
      </c>
      <c r="I194" s="14">
        <f t="shared" si="112"/>
        <v>33209.57</v>
      </c>
      <c r="J194" s="14">
        <f t="shared" ref="J194:K194" si="124">J195</f>
        <v>34607.660000000003</v>
      </c>
      <c r="K194" s="14">
        <f t="shared" si="124"/>
        <v>0</v>
      </c>
      <c r="L194" s="14">
        <f t="shared" si="123"/>
        <v>-33209.57</v>
      </c>
      <c r="M194" s="14">
        <f t="shared" si="123"/>
        <v>-34607.660000000003</v>
      </c>
      <c r="N194" s="14"/>
      <c r="O194" s="14">
        <f t="shared" si="109"/>
        <v>0</v>
      </c>
      <c r="P194" s="14">
        <f t="shared" si="121"/>
        <v>0</v>
      </c>
      <c r="Q194" s="14">
        <f t="shared" si="121"/>
        <v>0</v>
      </c>
      <c r="R194" s="14"/>
      <c r="S194" s="14"/>
      <c r="T194" s="14"/>
      <c r="U194" s="14">
        <f t="shared" si="91"/>
        <v>0</v>
      </c>
      <c r="V194" s="14">
        <f t="shared" si="92"/>
        <v>0</v>
      </c>
      <c r="W194" s="14">
        <f t="shared" si="93"/>
        <v>0</v>
      </c>
    </row>
    <row r="195" spans="1:23" ht="27" customHeight="1" x14ac:dyDescent="0.2">
      <c r="A195" s="65" t="s">
        <v>98</v>
      </c>
      <c r="B195" s="66">
        <v>24</v>
      </c>
      <c r="C195" s="60">
        <v>801</v>
      </c>
      <c r="D195" s="11">
        <v>10</v>
      </c>
      <c r="E195" s="12">
        <v>0</v>
      </c>
      <c r="F195" s="11" t="s">
        <v>2</v>
      </c>
      <c r="G195" s="67" t="s">
        <v>344</v>
      </c>
      <c r="H195" s="10">
        <v>410</v>
      </c>
      <c r="I195" s="14">
        <v>33209.57</v>
      </c>
      <c r="J195" s="14">
        <v>34607.660000000003</v>
      </c>
      <c r="K195" s="14">
        <v>0</v>
      </c>
      <c r="L195" s="14">
        <f t="shared" si="123"/>
        <v>-33209.57</v>
      </c>
      <c r="M195" s="147">
        <f t="shared" si="123"/>
        <v>-34607.660000000003</v>
      </c>
      <c r="N195" s="14"/>
      <c r="O195" s="14">
        <f t="shared" si="109"/>
        <v>0</v>
      </c>
      <c r="P195" s="14">
        <f t="shared" si="121"/>
        <v>0</v>
      </c>
      <c r="Q195" s="14">
        <f t="shared" si="121"/>
        <v>0</v>
      </c>
      <c r="R195" s="14"/>
      <c r="S195" s="14"/>
      <c r="T195" s="14"/>
      <c r="U195" s="14">
        <f t="shared" si="91"/>
        <v>0</v>
      </c>
      <c r="V195" s="14">
        <f t="shared" si="92"/>
        <v>0</v>
      </c>
      <c r="W195" s="14">
        <f t="shared" si="93"/>
        <v>0</v>
      </c>
    </row>
    <row r="196" spans="1:23" ht="27" customHeight="1" x14ac:dyDescent="0.2">
      <c r="A196" s="99" t="s">
        <v>386</v>
      </c>
      <c r="B196" s="66">
        <v>24</v>
      </c>
      <c r="C196" s="60">
        <v>801</v>
      </c>
      <c r="D196" s="11">
        <v>10</v>
      </c>
      <c r="E196" s="12">
        <v>0</v>
      </c>
      <c r="F196" s="11" t="s">
        <v>2</v>
      </c>
      <c r="G196" s="67" t="s">
        <v>366</v>
      </c>
      <c r="H196" s="10"/>
      <c r="I196" s="14"/>
      <c r="J196" s="14"/>
      <c r="K196" s="14"/>
      <c r="L196" s="14">
        <f t="shared" si="112"/>
        <v>33209.57</v>
      </c>
      <c r="M196" s="14">
        <f t="shared" si="112"/>
        <v>34607.659999999996</v>
      </c>
      <c r="N196" s="14"/>
      <c r="O196" s="14">
        <f>I196+L196</f>
        <v>33209.57</v>
      </c>
      <c r="P196" s="14">
        <f t="shared" si="121"/>
        <v>34607.659999999996</v>
      </c>
      <c r="Q196" s="14">
        <f t="shared" si="121"/>
        <v>0</v>
      </c>
      <c r="R196" s="14"/>
      <c r="S196" s="14"/>
      <c r="T196" s="14"/>
      <c r="U196" s="14">
        <f t="shared" si="91"/>
        <v>33209.57</v>
      </c>
      <c r="V196" s="14">
        <f t="shared" si="92"/>
        <v>34607.659999999996</v>
      </c>
      <c r="W196" s="14">
        <f t="shared" si="93"/>
        <v>0</v>
      </c>
    </row>
    <row r="197" spans="1:23" ht="27" customHeight="1" x14ac:dyDescent="0.2">
      <c r="A197" s="65" t="s">
        <v>99</v>
      </c>
      <c r="B197" s="66">
        <v>24</v>
      </c>
      <c r="C197" s="60">
        <v>801</v>
      </c>
      <c r="D197" s="11">
        <v>10</v>
      </c>
      <c r="E197" s="12">
        <v>0</v>
      </c>
      <c r="F197" s="11" t="s">
        <v>2</v>
      </c>
      <c r="G197" s="67" t="s">
        <v>366</v>
      </c>
      <c r="H197" s="10">
        <v>400</v>
      </c>
      <c r="I197" s="14"/>
      <c r="J197" s="14"/>
      <c r="K197" s="14"/>
      <c r="L197" s="14">
        <f t="shared" si="112"/>
        <v>33209.57</v>
      </c>
      <c r="M197" s="14">
        <f t="shared" si="112"/>
        <v>34607.659999999996</v>
      </c>
      <c r="N197" s="14"/>
      <c r="O197" s="14">
        <f t="shared" ref="O197:O198" si="125">I197+L197</f>
        <v>33209.57</v>
      </c>
      <c r="P197" s="14">
        <f t="shared" ref="P197:P198" si="126">J197+M197</f>
        <v>34607.659999999996</v>
      </c>
      <c r="Q197" s="14">
        <f t="shared" ref="Q197:Q198" si="127">K197+N197</f>
        <v>0</v>
      </c>
      <c r="R197" s="14"/>
      <c r="S197" s="14"/>
      <c r="T197" s="14"/>
      <c r="U197" s="14">
        <f t="shared" si="91"/>
        <v>33209.57</v>
      </c>
      <c r="V197" s="14">
        <f t="shared" si="92"/>
        <v>34607.659999999996</v>
      </c>
      <c r="W197" s="14">
        <f t="shared" si="93"/>
        <v>0</v>
      </c>
    </row>
    <row r="198" spans="1:23" ht="27" customHeight="1" x14ac:dyDescent="0.2">
      <c r="A198" s="65" t="s">
        <v>98</v>
      </c>
      <c r="B198" s="66">
        <v>24</v>
      </c>
      <c r="C198" s="60">
        <v>801</v>
      </c>
      <c r="D198" s="11">
        <v>10</v>
      </c>
      <c r="E198" s="12">
        <v>0</v>
      </c>
      <c r="F198" s="11" t="s">
        <v>2</v>
      </c>
      <c r="G198" s="67" t="s">
        <v>366</v>
      </c>
      <c r="H198" s="10">
        <v>410</v>
      </c>
      <c r="I198" s="14"/>
      <c r="J198" s="14"/>
      <c r="K198" s="14"/>
      <c r="L198" s="14">
        <f>33174.95+34.62</f>
        <v>33209.57</v>
      </c>
      <c r="M198" s="14">
        <f>34573.06+34.6</f>
        <v>34607.659999999996</v>
      </c>
      <c r="N198" s="14"/>
      <c r="O198" s="14">
        <f t="shared" si="125"/>
        <v>33209.57</v>
      </c>
      <c r="P198" s="14">
        <f t="shared" si="126"/>
        <v>34607.659999999996</v>
      </c>
      <c r="Q198" s="14">
        <f t="shared" si="127"/>
        <v>0</v>
      </c>
      <c r="R198" s="14"/>
      <c r="S198" s="14"/>
      <c r="T198" s="14"/>
      <c r="U198" s="14">
        <f t="shared" si="91"/>
        <v>33209.57</v>
      </c>
      <c r="V198" s="14">
        <f t="shared" si="92"/>
        <v>34607.659999999996</v>
      </c>
      <c r="W198" s="14">
        <f t="shared" si="93"/>
        <v>0</v>
      </c>
    </row>
    <row r="199" spans="1:23" ht="36.75" customHeight="1" x14ac:dyDescent="0.2">
      <c r="A199" s="88" t="s">
        <v>345</v>
      </c>
      <c r="B199" s="66">
        <v>24</v>
      </c>
      <c r="C199" s="60">
        <v>801</v>
      </c>
      <c r="D199" s="11">
        <v>10</v>
      </c>
      <c r="E199" s="12">
        <v>0</v>
      </c>
      <c r="F199" s="11" t="s">
        <v>2</v>
      </c>
      <c r="G199" s="67" t="s">
        <v>346</v>
      </c>
      <c r="H199" s="10"/>
      <c r="I199" s="14">
        <f>I200</f>
        <v>31306.050999999999</v>
      </c>
      <c r="J199" s="14">
        <v>0</v>
      </c>
      <c r="K199" s="14">
        <v>0</v>
      </c>
      <c r="L199" s="14">
        <f>-0.05</f>
        <v>-0.05</v>
      </c>
      <c r="M199" s="14"/>
      <c r="N199" s="14"/>
      <c r="O199" s="14">
        <f t="shared" si="109"/>
        <v>31306.001</v>
      </c>
      <c r="P199" s="14">
        <f t="shared" si="110"/>
        <v>0</v>
      </c>
      <c r="Q199" s="14">
        <f t="shared" si="111"/>
        <v>0</v>
      </c>
      <c r="R199" s="14">
        <f>R200</f>
        <v>-1E-3</v>
      </c>
      <c r="S199" s="14"/>
      <c r="T199" s="14"/>
      <c r="U199" s="14">
        <f t="shared" si="91"/>
        <v>31306</v>
      </c>
      <c r="V199" s="14">
        <f t="shared" si="92"/>
        <v>0</v>
      </c>
      <c r="W199" s="14">
        <f t="shared" si="93"/>
        <v>0</v>
      </c>
    </row>
    <row r="200" spans="1:23" ht="27" customHeight="1" x14ac:dyDescent="0.2">
      <c r="A200" s="65" t="s">
        <v>14</v>
      </c>
      <c r="B200" s="66">
        <v>24</v>
      </c>
      <c r="C200" s="60">
        <v>801</v>
      </c>
      <c r="D200" s="11">
        <v>10</v>
      </c>
      <c r="E200" s="12">
        <v>0</v>
      </c>
      <c r="F200" s="11" t="s">
        <v>2</v>
      </c>
      <c r="G200" s="67" t="s">
        <v>346</v>
      </c>
      <c r="H200" s="10">
        <v>200</v>
      </c>
      <c r="I200" s="14">
        <f>I201</f>
        <v>31306.050999999999</v>
      </c>
      <c r="J200" s="14">
        <v>0</v>
      </c>
      <c r="K200" s="14">
        <v>0</v>
      </c>
      <c r="L200" s="14">
        <f>-0.05</f>
        <v>-0.05</v>
      </c>
      <c r="M200" s="14"/>
      <c r="N200" s="14"/>
      <c r="O200" s="14">
        <f t="shared" si="109"/>
        <v>31306.001</v>
      </c>
      <c r="P200" s="14">
        <f t="shared" si="110"/>
        <v>0</v>
      </c>
      <c r="Q200" s="14">
        <f t="shared" si="111"/>
        <v>0</v>
      </c>
      <c r="R200" s="14">
        <f>R201</f>
        <v>-1E-3</v>
      </c>
      <c r="S200" s="14"/>
      <c r="T200" s="14"/>
      <c r="U200" s="14">
        <f t="shared" si="91"/>
        <v>31306</v>
      </c>
      <c r="V200" s="14">
        <f t="shared" si="92"/>
        <v>0</v>
      </c>
      <c r="W200" s="14">
        <f t="shared" si="93"/>
        <v>0</v>
      </c>
    </row>
    <row r="201" spans="1:23" ht="27" customHeight="1" x14ac:dyDescent="0.2">
      <c r="A201" s="65" t="s">
        <v>13</v>
      </c>
      <c r="B201" s="66">
        <v>24</v>
      </c>
      <c r="C201" s="60">
        <v>801</v>
      </c>
      <c r="D201" s="11">
        <v>10</v>
      </c>
      <c r="E201" s="12">
        <v>0</v>
      </c>
      <c r="F201" s="11" t="s">
        <v>2</v>
      </c>
      <c r="G201" s="67" t="s">
        <v>346</v>
      </c>
      <c r="H201" s="10">
        <v>240</v>
      </c>
      <c r="I201" s="14">
        <v>31306.050999999999</v>
      </c>
      <c r="J201" s="14">
        <v>0</v>
      </c>
      <c r="K201" s="14">
        <v>0</v>
      </c>
      <c r="L201" s="14">
        <f>-0.05</f>
        <v>-0.05</v>
      </c>
      <c r="M201" s="14"/>
      <c r="N201" s="14"/>
      <c r="O201" s="14">
        <f t="shared" si="109"/>
        <v>31306.001</v>
      </c>
      <c r="P201" s="14">
        <f t="shared" si="110"/>
        <v>0</v>
      </c>
      <c r="Q201" s="14">
        <f t="shared" si="111"/>
        <v>0</v>
      </c>
      <c r="R201" s="14">
        <f>-0.001</f>
        <v>-1E-3</v>
      </c>
      <c r="S201" s="14"/>
      <c r="T201" s="14"/>
      <c r="U201" s="14">
        <f t="shared" si="91"/>
        <v>31306</v>
      </c>
      <c r="V201" s="14">
        <f t="shared" si="92"/>
        <v>0</v>
      </c>
      <c r="W201" s="14">
        <f t="shared" si="93"/>
        <v>0</v>
      </c>
    </row>
    <row r="202" spans="1:23" ht="36" customHeight="1" x14ac:dyDescent="0.2">
      <c r="A202" s="65" t="s">
        <v>34</v>
      </c>
      <c r="B202" s="66">
        <v>24</v>
      </c>
      <c r="C202" s="60">
        <v>1400</v>
      </c>
      <c r="D202" s="11" t="s">
        <v>7</v>
      </c>
      <c r="E202" s="12" t="s">
        <v>7</v>
      </c>
      <c r="F202" s="11" t="s">
        <v>7</v>
      </c>
      <c r="G202" s="67" t="s">
        <v>7</v>
      </c>
      <c r="H202" s="10" t="s">
        <v>7</v>
      </c>
      <c r="I202" s="14">
        <f>I203</f>
        <v>29162.5</v>
      </c>
      <c r="J202" s="14">
        <f t="shared" ref="J202:K202" si="128">J203</f>
        <v>29162.5</v>
      </c>
      <c r="K202" s="14">
        <f t="shared" si="128"/>
        <v>29162.5</v>
      </c>
      <c r="L202" s="14"/>
      <c r="M202" s="14"/>
      <c r="N202" s="14"/>
      <c r="O202" s="14">
        <f t="shared" si="109"/>
        <v>29162.5</v>
      </c>
      <c r="P202" s="14">
        <f t="shared" si="110"/>
        <v>29162.5</v>
      </c>
      <c r="Q202" s="14">
        <f t="shared" si="111"/>
        <v>29162.5</v>
      </c>
      <c r="R202" s="14">
        <f>R203</f>
        <v>118.18514999999999</v>
      </c>
      <c r="S202" s="14">
        <f t="shared" ref="S202:T202" si="129">S203</f>
        <v>0</v>
      </c>
      <c r="T202" s="14">
        <f t="shared" si="129"/>
        <v>0</v>
      </c>
      <c r="U202" s="14">
        <f t="shared" si="91"/>
        <v>29280.685150000001</v>
      </c>
      <c r="V202" s="14">
        <f t="shared" si="92"/>
        <v>29162.5</v>
      </c>
      <c r="W202" s="14">
        <f t="shared" si="93"/>
        <v>29162.5</v>
      </c>
    </row>
    <row r="203" spans="1:23" ht="17.25" customHeight="1" x14ac:dyDescent="0.2">
      <c r="A203" s="65" t="s">
        <v>33</v>
      </c>
      <c r="B203" s="66">
        <v>24</v>
      </c>
      <c r="C203" s="60">
        <v>1403</v>
      </c>
      <c r="D203" s="11" t="s">
        <v>7</v>
      </c>
      <c r="E203" s="12" t="s">
        <v>7</v>
      </c>
      <c r="F203" s="11" t="s">
        <v>7</v>
      </c>
      <c r="G203" s="67" t="s">
        <v>7</v>
      </c>
      <c r="H203" s="10" t="s">
        <v>7</v>
      </c>
      <c r="I203" s="14">
        <f>I204</f>
        <v>29162.5</v>
      </c>
      <c r="J203" s="14">
        <f t="shared" ref="J203:K203" si="130">J204</f>
        <v>29162.5</v>
      </c>
      <c r="K203" s="14">
        <f t="shared" si="130"/>
        <v>29162.5</v>
      </c>
      <c r="L203" s="14"/>
      <c r="M203" s="14"/>
      <c r="N203" s="14"/>
      <c r="O203" s="14">
        <f t="shared" si="109"/>
        <v>29162.5</v>
      </c>
      <c r="P203" s="14">
        <f t="shared" si="110"/>
        <v>29162.5</v>
      </c>
      <c r="Q203" s="14">
        <f t="shared" si="111"/>
        <v>29162.5</v>
      </c>
      <c r="R203" s="14">
        <f>R204+R212</f>
        <v>118.18514999999999</v>
      </c>
      <c r="S203" s="14">
        <f t="shared" ref="S203:T203" si="131">S204+S212</f>
        <v>0</v>
      </c>
      <c r="T203" s="14">
        <f t="shared" si="131"/>
        <v>0</v>
      </c>
      <c r="U203" s="14">
        <f t="shared" si="91"/>
        <v>29280.685150000001</v>
      </c>
      <c r="V203" s="14">
        <f t="shared" si="92"/>
        <v>29162.5</v>
      </c>
      <c r="W203" s="14">
        <f t="shared" si="93"/>
        <v>29162.5</v>
      </c>
    </row>
    <row r="204" spans="1:23" ht="44.25" customHeight="1" x14ac:dyDescent="0.2">
      <c r="A204" s="85" t="s">
        <v>269</v>
      </c>
      <c r="B204" s="66">
        <v>24</v>
      </c>
      <c r="C204" s="60">
        <v>1403</v>
      </c>
      <c r="D204" s="11" t="s">
        <v>160</v>
      </c>
      <c r="E204" s="12" t="s">
        <v>3</v>
      </c>
      <c r="F204" s="11" t="s">
        <v>2</v>
      </c>
      <c r="G204" s="67" t="s">
        <v>9</v>
      </c>
      <c r="H204" s="10" t="s">
        <v>7</v>
      </c>
      <c r="I204" s="14">
        <f>I205</f>
        <v>29162.5</v>
      </c>
      <c r="J204" s="14">
        <f t="shared" ref="J204:K204" si="132">J205</f>
        <v>29162.5</v>
      </c>
      <c r="K204" s="14">
        <f t="shared" si="132"/>
        <v>29162.5</v>
      </c>
      <c r="L204" s="14"/>
      <c r="M204" s="14"/>
      <c r="N204" s="14"/>
      <c r="O204" s="14">
        <f t="shared" si="109"/>
        <v>29162.5</v>
      </c>
      <c r="P204" s="14">
        <f t="shared" si="110"/>
        <v>29162.5</v>
      </c>
      <c r="Q204" s="14">
        <f t="shared" si="111"/>
        <v>29162.5</v>
      </c>
      <c r="R204" s="14"/>
      <c r="S204" s="14"/>
      <c r="T204" s="14"/>
      <c r="U204" s="14">
        <f t="shared" si="91"/>
        <v>29162.5</v>
      </c>
      <c r="V204" s="14">
        <f t="shared" si="92"/>
        <v>29162.5</v>
      </c>
      <c r="W204" s="14">
        <f t="shared" si="93"/>
        <v>29162.5</v>
      </c>
    </row>
    <row r="205" spans="1:23" ht="41.65" customHeight="1" x14ac:dyDescent="0.2">
      <c r="A205" s="85" t="s">
        <v>292</v>
      </c>
      <c r="B205" s="66">
        <v>24</v>
      </c>
      <c r="C205" s="60">
        <v>1403</v>
      </c>
      <c r="D205" s="11">
        <v>2</v>
      </c>
      <c r="E205" s="12">
        <v>1</v>
      </c>
      <c r="F205" s="11">
        <v>0</v>
      </c>
      <c r="G205" s="67">
        <v>0</v>
      </c>
      <c r="H205" s="10"/>
      <c r="I205" s="14">
        <f>I206+I209</f>
        <v>29162.5</v>
      </c>
      <c r="J205" s="14">
        <f t="shared" ref="J205:K205" si="133">J206+J209</f>
        <v>29162.5</v>
      </c>
      <c r="K205" s="14">
        <f t="shared" si="133"/>
        <v>29162.5</v>
      </c>
      <c r="L205" s="14"/>
      <c r="M205" s="14"/>
      <c r="N205" s="14"/>
      <c r="O205" s="14">
        <f t="shared" si="109"/>
        <v>29162.5</v>
      </c>
      <c r="P205" s="14">
        <f t="shared" si="110"/>
        <v>29162.5</v>
      </c>
      <c r="Q205" s="14">
        <f t="shared" si="111"/>
        <v>29162.5</v>
      </c>
      <c r="R205" s="14"/>
      <c r="S205" s="14"/>
      <c r="T205" s="14"/>
      <c r="U205" s="14">
        <f t="shared" si="91"/>
        <v>29162.5</v>
      </c>
      <c r="V205" s="14">
        <f t="shared" si="92"/>
        <v>29162.5</v>
      </c>
      <c r="W205" s="14">
        <f t="shared" si="93"/>
        <v>29162.5</v>
      </c>
    </row>
    <row r="206" spans="1:23" ht="72.599999999999994" customHeight="1" x14ac:dyDescent="0.2">
      <c r="A206" s="65" t="s">
        <v>303</v>
      </c>
      <c r="B206" s="66">
        <v>24</v>
      </c>
      <c r="C206" s="60">
        <v>1403</v>
      </c>
      <c r="D206" s="11" t="s">
        <v>160</v>
      </c>
      <c r="E206" s="12">
        <v>1</v>
      </c>
      <c r="F206" s="11" t="s">
        <v>2</v>
      </c>
      <c r="G206" s="67" t="s">
        <v>209</v>
      </c>
      <c r="H206" s="10" t="s">
        <v>7</v>
      </c>
      <c r="I206" s="14">
        <f>I207</f>
        <v>12286.6</v>
      </c>
      <c r="J206" s="14">
        <f t="shared" ref="J206:K206" si="134">J207</f>
        <v>12286.6</v>
      </c>
      <c r="K206" s="14">
        <f t="shared" si="134"/>
        <v>12286.6</v>
      </c>
      <c r="L206" s="14"/>
      <c r="M206" s="14"/>
      <c r="N206" s="14"/>
      <c r="O206" s="14">
        <f t="shared" si="109"/>
        <v>12286.6</v>
      </c>
      <c r="P206" s="14">
        <f t="shared" si="110"/>
        <v>12286.6</v>
      </c>
      <c r="Q206" s="14">
        <f t="shared" si="111"/>
        <v>12286.6</v>
      </c>
      <c r="R206" s="14"/>
      <c r="S206" s="14"/>
      <c r="T206" s="14"/>
      <c r="U206" s="14">
        <f t="shared" si="91"/>
        <v>12286.6</v>
      </c>
      <c r="V206" s="14">
        <f t="shared" si="92"/>
        <v>12286.6</v>
      </c>
      <c r="W206" s="14">
        <f t="shared" si="93"/>
        <v>12286.6</v>
      </c>
    </row>
    <row r="207" spans="1:23" x14ac:dyDescent="0.2">
      <c r="A207" s="65" t="s">
        <v>29</v>
      </c>
      <c r="B207" s="66">
        <v>24</v>
      </c>
      <c r="C207" s="60">
        <v>1403</v>
      </c>
      <c r="D207" s="11" t="s">
        <v>160</v>
      </c>
      <c r="E207" s="12">
        <v>1</v>
      </c>
      <c r="F207" s="11" t="s">
        <v>2</v>
      </c>
      <c r="G207" s="67" t="s">
        <v>209</v>
      </c>
      <c r="H207" s="10">
        <v>500</v>
      </c>
      <c r="I207" s="14">
        <f>I208</f>
        <v>12286.6</v>
      </c>
      <c r="J207" s="14">
        <f t="shared" ref="J207:K207" si="135">J208</f>
        <v>12286.6</v>
      </c>
      <c r="K207" s="14">
        <f t="shared" si="135"/>
        <v>12286.6</v>
      </c>
      <c r="L207" s="14"/>
      <c r="M207" s="14"/>
      <c r="N207" s="14"/>
      <c r="O207" s="14">
        <f t="shared" si="109"/>
        <v>12286.6</v>
      </c>
      <c r="P207" s="14">
        <f t="shared" si="110"/>
        <v>12286.6</v>
      </c>
      <c r="Q207" s="14">
        <f t="shared" si="111"/>
        <v>12286.6</v>
      </c>
      <c r="R207" s="14"/>
      <c r="S207" s="14"/>
      <c r="T207" s="14"/>
      <c r="U207" s="14">
        <f t="shared" si="91"/>
        <v>12286.6</v>
      </c>
      <c r="V207" s="14">
        <f t="shared" si="92"/>
        <v>12286.6</v>
      </c>
      <c r="W207" s="14">
        <f t="shared" si="93"/>
        <v>12286.6</v>
      </c>
    </row>
    <row r="208" spans="1:23" x14ac:dyDescent="0.2">
      <c r="A208" s="65" t="s">
        <v>28</v>
      </c>
      <c r="B208" s="66">
        <v>24</v>
      </c>
      <c r="C208" s="60">
        <v>1403</v>
      </c>
      <c r="D208" s="11" t="s">
        <v>160</v>
      </c>
      <c r="E208" s="12">
        <v>1</v>
      </c>
      <c r="F208" s="11" t="s">
        <v>2</v>
      </c>
      <c r="G208" s="67" t="s">
        <v>209</v>
      </c>
      <c r="H208" s="10">
        <v>540</v>
      </c>
      <c r="I208" s="14">
        <v>12286.6</v>
      </c>
      <c r="J208" s="14">
        <v>12286.6</v>
      </c>
      <c r="K208" s="14">
        <v>12286.6</v>
      </c>
      <c r="L208" s="14"/>
      <c r="M208" s="14"/>
      <c r="N208" s="14"/>
      <c r="O208" s="14">
        <f t="shared" si="109"/>
        <v>12286.6</v>
      </c>
      <c r="P208" s="14">
        <f t="shared" si="110"/>
        <v>12286.6</v>
      </c>
      <c r="Q208" s="14">
        <f t="shared" si="111"/>
        <v>12286.6</v>
      </c>
      <c r="R208" s="14"/>
      <c r="S208" s="14"/>
      <c r="T208" s="14"/>
      <c r="U208" s="14">
        <f t="shared" si="91"/>
        <v>12286.6</v>
      </c>
      <c r="V208" s="14">
        <f t="shared" si="92"/>
        <v>12286.6</v>
      </c>
      <c r="W208" s="14">
        <f t="shared" si="93"/>
        <v>12286.6</v>
      </c>
    </row>
    <row r="209" spans="1:23" ht="45" x14ac:dyDescent="0.2">
      <c r="A209" s="65" t="s">
        <v>249</v>
      </c>
      <c r="B209" s="66">
        <v>24</v>
      </c>
      <c r="C209" s="60">
        <v>1403</v>
      </c>
      <c r="D209" s="11" t="s">
        <v>160</v>
      </c>
      <c r="E209" s="12">
        <v>1</v>
      </c>
      <c r="F209" s="11" t="s">
        <v>2</v>
      </c>
      <c r="G209" s="67" t="s">
        <v>208</v>
      </c>
      <c r="H209" s="10" t="s">
        <v>7</v>
      </c>
      <c r="I209" s="14">
        <f>I210</f>
        <v>16875.900000000001</v>
      </c>
      <c r="J209" s="14">
        <f t="shared" ref="J209:K209" si="136">J210</f>
        <v>16875.900000000001</v>
      </c>
      <c r="K209" s="14">
        <f t="shared" si="136"/>
        <v>16875.900000000001</v>
      </c>
      <c r="L209" s="14"/>
      <c r="M209" s="14"/>
      <c r="N209" s="14"/>
      <c r="O209" s="14">
        <f t="shared" si="109"/>
        <v>16875.900000000001</v>
      </c>
      <c r="P209" s="14">
        <f t="shared" si="110"/>
        <v>16875.900000000001</v>
      </c>
      <c r="Q209" s="14">
        <f t="shared" si="111"/>
        <v>16875.900000000001</v>
      </c>
      <c r="R209" s="14"/>
      <c r="S209" s="14"/>
      <c r="T209" s="14"/>
      <c r="U209" s="14">
        <f t="shared" si="91"/>
        <v>16875.900000000001</v>
      </c>
      <c r="V209" s="14">
        <f t="shared" si="92"/>
        <v>16875.900000000001</v>
      </c>
      <c r="W209" s="14">
        <f t="shared" si="93"/>
        <v>16875.900000000001</v>
      </c>
    </row>
    <row r="210" spans="1:23" x14ac:dyDescent="0.2">
      <c r="A210" s="65" t="s">
        <v>29</v>
      </c>
      <c r="B210" s="66">
        <v>24</v>
      </c>
      <c r="C210" s="60">
        <v>1403</v>
      </c>
      <c r="D210" s="11" t="s">
        <v>160</v>
      </c>
      <c r="E210" s="12">
        <v>1</v>
      </c>
      <c r="F210" s="11" t="s">
        <v>2</v>
      </c>
      <c r="G210" s="67" t="s">
        <v>208</v>
      </c>
      <c r="H210" s="10">
        <v>500</v>
      </c>
      <c r="I210" s="14">
        <f>I211</f>
        <v>16875.900000000001</v>
      </c>
      <c r="J210" s="14">
        <f t="shared" ref="J210:K210" si="137">J211</f>
        <v>16875.900000000001</v>
      </c>
      <c r="K210" s="14">
        <f t="shared" si="137"/>
        <v>16875.900000000001</v>
      </c>
      <c r="L210" s="14"/>
      <c r="M210" s="14"/>
      <c r="N210" s="14"/>
      <c r="O210" s="14">
        <f t="shared" si="109"/>
        <v>16875.900000000001</v>
      </c>
      <c r="P210" s="14">
        <f t="shared" si="110"/>
        <v>16875.900000000001</v>
      </c>
      <c r="Q210" s="14">
        <f t="shared" si="111"/>
        <v>16875.900000000001</v>
      </c>
      <c r="R210" s="14"/>
      <c r="S210" s="14"/>
      <c r="T210" s="14"/>
      <c r="U210" s="14">
        <f t="shared" si="91"/>
        <v>16875.900000000001</v>
      </c>
      <c r="V210" s="14">
        <f t="shared" si="92"/>
        <v>16875.900000000001</v>
      </c>
      <c r="W210" s="14">
        <f t="shared" si="93"/>
        <v>16875.900000000001</v>
      </c>
    </row>
    <row r="211" spans="1:23" x14ac:dyDescent="0.2">
      <c r="A211" s="65" t="s">
        <v>28</v>
      </c>
      <c r="B211" s="66">
        <v>24</v>
      </c>
      <c r="C211" s="60">
        <v>1403</v>
      </c>
      <c r="D211" s="11" t="s">
        <v>160</v>
      </c>
      <c r="E211" s="12">
        <v>1</v>
      </c>
      <c r="F211" s="11" t="s">
        <v>2</v>
      </c>
      <c r="G211" s="67" t="s">
        <v>208</v>
      </c>
      <c r="H211" s="10">
        <v>540</v>
      </c>
      <c r="I211" s="14">
        <v>16875.900000000001</v>
      </c>
      <c r="J211" s="14">
        <v>16875.900000000001</v>
      </c>
      <c r="K211" s="14">
        <v>16875.900000000001</v>
      </c>
      <c r="L211" s="14"/>
      <c r="M211" s="14"/>
      <c r="N211" s="14"/>
      <c r="O211" s="14">
        <f t="shared" si="109"/>
        <v>16875.900000000001</v>
      </c>
      <c r="P211" s="14">
        <f t="shared" si="110"/>
        <v>16875.900000000001</v>
      </c>
      <c r="Q211" s="14">
        <f t="shared" si="111"/>
        <v>16875.900000000001</v>
      </c>
      <c r="R211" s="14"/>
      <c r="S211" s="14"/>
      <c r="T211" s="14"/>
      <c r="U211" s="14">
        <f t="shared" si="91"/>
        <v>16875.900000000001</v>
      </c>
      <c r="V211" s="14">
        <f t="shared" si="92"/>
        <v>16875.900000000001</v>
      </c>
      <c r="W211" s="14">
        <f t="shared" si="93"/>
        <v>16875.900000000001</v>
      </c>
    </row>
    <row r="212" spans="1:23" x14ac:dyDescent="0.2">
      <c r="A212" s="65" t="s">
        <v>409</v>
      </c>
      <c r="B212" s="66">
        <v>24</v>
      </c>
      <c r="C212" s="60">
        <v>1403</v>
      </c>
      <c r="D212" s="11">
        <v>66</v>
      </c>
      <c r="E212" s="12">
        <v>0</v>
      </c>
      <c r="F212" s="11" t="s">
        <v>2</v>
      </c>
      <c r="G212" s="67" t="s">
        <v>9</v>
      </c>
      <c r="H212" s="10" t="s">
        <v>7</v>
      </c>
      <c r="I212" s="14"/>
      <c r="J212" s="14"/>
      <c r="K212" s="14"/>
      <c r="L212" s="14"/>
      <c r="M212" s="14"/>
      <c r="N212" s="14"/>
      <c r="O212" s="14"/>
      <c r="P212" s="14"/>
      <c r="Q212" s="14"/>
      <c r="R212" s="14">
        <f>R213</f>
        <v>118.18514999999999</v>
      </c>
      <c r="S212" s="14"/>
      <c r="T212" s="14"/>
      <c r="U212" s="14">
        <f t="shared" ref="U212:U215" si="138">O212+R212</f>
        <v>118.18514999999999</v>
      </c>
      <c r="V212" s="14">
        <f t="shared" ref="V212:V215" si="139">P212+S212</f>
        <v>0</v>
      </c>
      <c r="W212" s="14">
        <f t="shared" ref="W212:W215" si="140">Q212+T212</f>
        <v>0</v>
      </c>
    </row>
    <row r="213" spans="1:23" ht="33.75" x14ac:dyDescent="0.2">
      <c r="A213" s="65" t="s">
        <v>76</v>
      </c>
      <c r="B213" s="66">
        <v>24</v>
      </c>
      <c r="C213" s="60">
        <v>1403</v>
      </c>
      <c r="D213" s="11">
        <v>66</v>
      </c>
      <c r="E213" s="12" t="s">
        <v>3</v>
      </c>
      <c r="F213" s="11" t="s">
        <v>2</v>
      </c>
      <c r="G213" s="67" t="s">
        <v>75</v>
      </c>
      <c r="H213" s="10" t="s">
        <v>7</v>
      </c>
      <c r="I213" s="14"/>
      <c r="J213" s="14"/>
      <c r="K213" s="14"/>
      <c r="L213" s="14"/>
      <c r="M213" s="14"/>
      <c r="N213" s="14"/>
      <c r="O213" s="14"/>
      <c r="P213" s="14"/>
      <c r="Q213" s="14"/>
      <c r="R213" s="14">
        <f>R214</f>
        <v>118.18514999999999</v>
      </c>
      <c r="S213" s="14"/>
      <c r="T213" s="14"/>
      <c r="U213" s="14">
        <f t="shared" si="138"/>
        <v>118.18514999999999</v>
      </c>
      <c r="V213" s="14">
        <f t="shared" si="139"/>
        <v>0</v>
      </c>
      <c r="W213" s="14">
        <f t="shared" si="140"/>
        <v>0</v>
      </c>
    </row>
    <row r="214" spans="1:23" x14ac:dyDescent="0.2">
      <c r="A214" s="65" t="s">
        <v>29</v>
      </c>
      <c r="B214" s="66">
        <v>24</v>
      </c>
      <c r="C214" s="60">
        <v>1403</v>
      </c>
      <c r="D214" s="11">
        <v>66</v>
      </c>
      <c r="E214" s="12" t="s">
        <v>3</v>
      </c>
      <c r="F214" s="11" t="s">
        <v>2</v>
      </c>
      <c r="G214" s="67" t="s">
        <v>75</v>
      </c>
      <c r="H214" s="10">
        <v>500</v>
      </c>
      <c r="I214" s="14"/>
      <c r="J214" s="14"/>
      <c r="K214" s="14"/>
      <c r="L214" s="14"/>
      <c r="M214" s="14"/>
      <c r="N214" s="14"/>
      <c r="O214" s="14"/>
      <c r="P214" s="14"/>
      <c r="Q214" s="14"/>
      <c r="R214" s="14">
        <f>R215</f>
        <v>118.18514999999999</v>
      </c>
      <c r="S214" s="14"/>
      <c r="T214" s="14"/>
      <c r="U214" s="14">
        <f t="shared" si="138"/>
        <v>118.18514999999999</v>
      </c>
      <c r="V214" s="14">
        <f t="shared" si="139"/>
        <v>0</v>
      </c>
      <c r="W214" s="14">
        <f t="shared" si="140"/>
        <v>0</v>
      </c>
    </row>
    <row r="215" spans="1:23" x14ac:dyDescent="0.2">
      <c r="A215" s="65" t="s">
        <v>28</v>
      </c>
      <c r="B215" s="66">
        <v>24</v>
      </c>
      <c r="C215" s="60">
        <v>1403</v>
      </c>
      <c r="D215" s="11">
        <v>66</v>
      </c>
      <c r="E215" s="12" t="s">
        <v>3</v>
      </c>
      <c r="F215" s="11" t="s">
        <v>2</v>
      </c>
      <c r="G215" s="67" t="s">
        <v>75</v>
      </c>
      <c r="H215" s="10">
        <v>540</v>
      </c>
      <c r="I215" s="14"/>
      <c r="J215" s="14"/>
      <c r="K215" s="14"/>
      <c r="L215" s="14"/>
      <c r="M215" s="14"/>
      <c r="N215" s="14"/>
      <c r="O215" s="14"/>
      <c r="P215" s="14"/>
      <c r="Q215" s="14"/>
      <c r="R215" s="14">
        <v>118.18514999999999</v>
      </c>
      <c r="S215" s="14"/>
      <c r="T215" s="14"/>
      <c r="U215" s="14">
        <f t="shared" si="138"/>
        <v>118.18514999999999</v>
      </c>
      <c r="V215" s="14">
        <f t="shared" si="139"/>
        <v>0</v>
      </c>
      <c r="W215" s="14">
        <f t="shared" si="140"/>
        <v>0</v>
      </c>
    </row>
    <row r="216" spans="1:23" ht="33.75" x14ac:dyDescent="0.2">
      <c r="A216" s="85" t="s">
        <v>207</v>
      </c>
      <c r="B216" s="98">
        <v>63</v>
      </c>
      <c r="C216" s="50" t="s">
        <v>7</v>
      </c>
      <c r="D216" s="19" t="s">
        <v>7</v>
      </c>
      <c r="E216" s="20" t="s">
        <v>7</v>
      </c>
      <c r="F216" s="19" t="s">
        <v>7</v>
      </c>
      <c r="G216" s="21" t="s">
        <v>7</v>
      </c>
      <c r="H216" s="6" t="s">
        <v>7</v>
      </c>
      <c r="I216" s="27">
        <f t="shared" ref="I216:N216" si="141">I217+I232+I242+I278</f>
        <v>160908.9</v>
      </c>
      <c r="J216" s="27">
        <f t="shared" si="141"/>
        <v>156237.79999999999</v>
      </c>
      <c r="K216" s="27">
        <f t="shared" si="141"/>
        <v>162183.29999999999</v>
      </c>
      <c r="L216" s="27">
        <f t="shared" si="141"/>
        <v>4523.2962600000001</v>
      </c>
      <c r="M216" s="27">
        <f t="shared" si="141"/>
        <v>3509.1290200000003</v>
      </c>
      <c r="N216" s="27">
        <f t="shared" si="141"/>
        <v>1250</v>
      </c>
      <c r="O216" s="27">
        <f t="shared" si="109"/>
        <v>165432.19626</v>
      </c>
      <c r="P216" s="27">
        <f t="shared" si="110"/>
        <v>159746.92901999998</v>
      </c>
      <c r="Q216" s="27">
        <f t="shared" si="111"/>
        <v>163433.29999999999</v>
      </c>
      <c r="R216" s="27">
        <f>R217+R232+R242+R278</f>
        <v>161.68824000000004</v>
      </c>
      <c r="S216" s="27">
        <f t="shared" ref="S216:T216" si="142">S217+S232+S242+S278</f>
        <v>0</v>
      </c>
      <c r="T216" s="27">
        <f t="shared" si="142"/>
        <v>0</v>
      </c>
      <c r="U216" s="27">
        <f t="shared" si="91"/>
        <v>165593.88449999999</v>
      </c>
      <c r="V216" s="27">
        <f t="shared" si="92"/>
        <v>159746.92901999998</v>
      </c>
      <c r="W216" s="27">
        <f t="shared" si="93"/>
        <v>163433.29999999999</v>
      </c>
    </row>
    <row r="217" spans="1:23" x14ac:dyDescent="0.2">
      <c r="A217" s="65" t="s">
        <v>26</v>
      </c>
      <c r="B217" s="66">
        <v>63</v>
      </c>
      <c r="C217" s="60">
        <v>100</v>
      </c>
      <c r="D217" s="11" t="s">
        <v>7</v>
      </c>
      <c r="E217" s="12" t="s">
        <v>7</v>
      </c>
      <c r="F217" s="11" t="s">
        <v>7</v>
      </c>
      <c r="G217" s="67" t="s">
        <v>7</v>
      </c>
      <c r="H217" s="10" t="s">
        <v>7</v>
      </c>
      <c r="I217" s="14">
        <f>I218</f>
        <v>4896.2000000000007</v>
      </c>
      <c r="J217" s="14">
        <f t="shared" ref="J217:K217" si="143">J218</f>
        <v>4962.1000000000004</v>
      </c>
      <c r="K217" s="14">
        <f t="shared" si="143"/>
        <v>5153.1000000000004</v>
      </c>
      <c r="L217" s="14"/>
      <c r="M217" s="14"/>
      <c r="N217" s="14"/>
      <c r="O217" s="14">
        <f t="shared" si="109"/>
        <v>4896.2000000000007</v>
      </c>
      <c r="P217" s="14">
        <f t="shared" si="110"/>
        <v>4962.1000000000004</v>
      </c>
      <c r="Q217" s="14">
        <f t="shared" si="111"/>
        <v>5153.1000000000004</v>
      </c>
      <c r="R217" s="14"/>
      <c r="S217" s="14"/>
      <c r="T217" s="14"/>
      <c r="U217" s="14">
        <f t="shared" si="91"/>
        <v>4896.2000000000007</v>
      </c>
      <c r="V217" s="14">
        <f t="shared" si="92"/>
        <v>4962.1000000000004</v>
      </c>
      <c r="W217" s="14">
        <f t="shared" si="93"/>
        <v>5153.1000000000004</v>
      </c>
    </row>
    <row r="218" spans="1:23" x14ac:dyDescent="0.2">
      <c r="A218" s="65" t="s">
        <v>85</v>
      </c>
      <c r="B218" s="66">
        <v>63</v>
      </c>
      <c r="C218" s="60">
        <v>113</v>
      </c>
      <c r="D218" s="11" t="s">
        <v>7</v>
      </c>
      <c r="E218" s="12" t="s">
        <v>7</v>
      </c>
      <c r="F218" s="11" t="s">
        <v>7</v>
      </c>
      <c r="G218" s="67" t="s">
        <v>7</v>
      </c>
      <c r="H218" s="10" t="s">
        <v>7</v>
      </c>
      <c r="I218" s="14">
        <f>I219+I227</f>
        <v>4896.2000000000007</v>
      </c>
      <c r="J218" s="14">
        <f t="shared" ref="J218:K218" si="144">J219+J227</f>
        <v>4962.1000000000004</v>
      </c>
      <c r="K218" s="14">
        <f t="shared" si="144"/>
        <v>5153.1000000000004</v>
      </c>
      <c r="L218" s="14"/>
      <c r="M218" s="14"/>
      <c r="N218" s="14"/>
      <c r="O218" s="14">
        <f t="shared" si="109"/>
        <v>4896.2000000000007</v>
      </c>
      <c r="P218" s="14">
        <f t="shared" si="110"/>
        <v>4962.1000000000004</v>
      </c>
      <c r="Q218" s="14">
        <f t="shared" si="111"/>
        <v>5153.1000000000004</v>
      </c>
      <c r="R218" s="14"/>
      <c r="S218" s="14"/>
      <c r="T218" s="14"/>
      <c r="U218" s="14">
        <f t="shared" si="91"/>
        <v>4896.2000000000007</v>
      </c>
      <c r="V218" s="14">
        <f t="shared" si="92"/>
        <v>4962.1000000000004</v>
      </c>
      <c r="W218" s="14">
        <f t="shared" si="93"/>
        <v>5153.1000000000004</v>
      </c>
    </row>
    <row r="219" spans="1:23" ht="33.75" x14ac:dyDescent="0.2">
      <c r="A219" s="85" t="s">
        <v>281</v>
      </c>
      <c r="B219" s="66">
        <v>63</v>
      </c>
      <c r="C219" s="60">
        <v>113</v>
      </c>
      <c r="D219" s="11">
        <v>5</v>
      </c>
      <c r="E219" s="12">
        <v>0</v>
      </c>
      <c r="F219" s="11">
        <v>0</v>
      </c>
      <c r="G219" s="67">
        <v>0</v>
      </c>
      <c r="H219" s="10"/>
      <c r="I219" s="14">
        <f>I220</f>
        <v>4869.1000000000004</v>
      </c>
      <c r="J219" s="14">
        <f t="shared" ref="J219:K219" si="145">J220</f>
        <v>4935</v>
      </c>
      <c r="K219" s="14">
        <f t="shared" si="145"/>
        <v>5126</v>
      </c>
      <c r="L219" s="14"/>
      <c r="M219" s="14"/>
      <c r="N219" s="14"/>
      <c r="O219" s="14">
        <f t="shared" si="109"/>
        <v>4869.1000000000004</v>
      </c>
      <c r="P219" s="14">
        <f t="shared" si="110"/>
        <v>4935</v>
      </c>
      <c r="Q219" s="14">
        <f t="shared" si="111"/>
        <v>5126</v>
      </c>
      <c r="R219" s="14"/>
      <c r="S219" s="14"/>
      <c r="T219" s="14"/>
      <c r="U219" s="14">
        <f t="shared" si="91"/>
        <v>4869.1000000000004</v>
      </c>
      <c r="V219" s="14">
        <f t="shared" si="92"/>
        <v>4935</v>
      </c>
      <c r="W219" s="14">
        <f t="shared" si="93"/>
        <v>5126</v>
      </c>
    </row>
    <row r="220" spans="1:23" x14ac:dyDescent="0.2">
      <c r="A220" s="85" t="s">
        <v>277</v>
      </c>
      <c r="B220" s="66">
        <v>63</v>
      </c>
      <c r="C220" s="60">
        <v>113</v>
      </c>
      <c r="D220" s="11">
        <v>5</v>
      </c>
      <c r="E220" s="12">
        <v>3</v>
      </c>
      <c r="F220" s="11" t="s">
        <v>2</v>
      </c>
      <c r="G220" s="67">
        <v>0</v>
      </c>
      <c r="H220" s="10"/>
      <c r="I220" s="14">
        <f>I224+I221</f>
        <v>4869.1000000000004</v>
      </c>
      <c r="J220" s="14">
        <f t="shared" ref="J220:K220" si="146">J224+J221</f>
        <v>4935</v>
      </c>
      <c r="K220" s="14">
        <f t="shared" si="146"/>
        <v>5126</v>
      </c>
      <c r="L220" s="14"/>
      <c r="M220" s="14"/>
      <c r="N220" s="14"/>
      <c r="O220" s="14">
        <f t="shared" si="109"/>
        <v>4869.1000000000004</v>
      </c>
      <c r="P220" s="14">
        <f t="shared" si="110"/>
        <v>4935</v>
      </c>
      <c r="Q220" s="14">
        <f t="shared" si="111"/>
        <v>5126</v>
      </c>
      <c r="R220" s="14"/>
      <c r="S220" s="14"/>
      <c r="T220" s="14"/>
      <c r="U220" s="14">
        <f t="shared" si="91"/>
        <v>4869.1000000000004</v>
      </c>
      <c r="V220" s="14">
        <f t="shared" si="92"/>
        <v>4935</v>
      </c>
      <c r="W220" s="14">
        <f t="shared" si="93"/>
        <v>5126</v>
      </c>
    </row>
    <row r="221" spans="1:23" ht="30.6" customHeight="1" x14ac:dyDescent="0.2">
      <c r="A221" s="65" t="s">
        <v>170</v>
      </c>
      <c r="B221" s="66">
        <v>63</v>
      </c>
      <c r="C221" s="60">
        <v>113</v>
      </c>
      <c r="D221" s="11">
        <v>5</v>
      </c>
      <c r="E221" s="12">
        <v>3</v>
      </c>
      <c r="F221" s="11" t="s">
        <v>2</v>
      </c>
      <c r="G221" s="67">
        <v>80300</v>
      </c>
      <c r="H221" s="10"/>
      <c r="I221" s="14">
        <f>I222</f>
        <v>75</v>
      </c>
      <c r="J221" s="14">
        <f t="shared" ref="J221:K222" si="147">J222</f>
        <v>75</v>
      </c>
      <c r="K221" s="14">
        <f t="shared" si="147"/>
        <v>75</v>
      </c>
      <c r="L221" s="14"/>
      <c r="M221" s="14"/>
      <c r="N221" s="14"/>
      <c r="O221" s="14">
        <f t="shared" si="109"/>
        <v>75</v>
      </c>
      <c r="P221" s="14">
        <f t="shared" si="110"/>
        <v>75</v>
      </c>
      <c r="Q221" s="14">
        <f t="shared" si="111"/>
        <v>75</v>
      </c>
      <c r="R221" s="14"/>
      <c r="S221" s="14"/>
      <c r="T221" s="14"/>
      <c r="U221" s="14">
        <f t="shared" si="91"/>
        <v>75</v>
      </c>
      <c r="V221" s="14">
        <f t="shared" si="92"/>
        <v>75</v>
      </c>
      <c r="W221" s="14">
        <f t="shared" si="93"/>
        <v>75</v>
      </c>
    </row>
    <row r="222" spans="1:23" ht="29.1" customHeight="1" x14ac:dyDescent="0.2">
      <c r="A222" s="65" t="s">
        <v>77</v>
      </c>
      <c r="B222" s="66">
        <v>63</v>
      </c>
      <c r="C222" s="60">
        <v>113</v>
      </c>
      <c r="D222" s="11">
        <v>5</v>
      </c>
      <c r="E222" s="12">
        <v>3</v>
      </c>
      <c r="F222" s="11" t="s">
        <v>2</v>
      </c>
      <c r="G222" s="67">
        <v>80300</v>
      </c>
      <c r="H222" s="10">
        <v>600</v>
      </c>
      <c r="I222" s="14">
        <f>I223</f>
        <v>75</v>
      </c>
      <c r="J222" s="14">
        <f t="shared" si="147"/>
        <v>75</v>
      </c>
      <c r="K222" s="14">
        <f t="shared" si="147"/>
        <v>75</v>
      </c>
      <c r="L222" s="14"/>
      <c r="M222" s="14"/>
      <c r="N222" s="14"/>
      <c r="O222" s="14">
        <f t="shared" si="109"/>
        <v>75</v>
      </c>
      <c r="P222" s="14">
        <f t="shared" si="110"/>
        <v>75</v>
      </c>
      <c r="Q222" s="14">
        <f t="shared" si="111"/>
        <v>75</v>
      </c>
      <c r="R222" s="14"/>
      <c r="S222" s="14"/>
      <c r="T222" s="14"/>
      <c r="U222" s="14">
        <f t="shared" si="91"/>
        <v>75</v>
      </c>
      <c r="V222" s="14">
        <f t="shared" si="92"/>
        <v>75</v>
      </c>
      <c r="W222" s="14">
        <f t="shared" si="93"/>
        <v>75</v>
      </c>
    </row>
    <row r="223" spans="1:23" x14ac:dyDescent="0.2">
      <c r="A223" s="65" t="s">
        <v>146</v>
      </c>
      <c r="B223" s="66">
        <v>63</v>
      </c>
      <c r="C223" s="60">
        <v>113</v>
      </c>
      <c r="D223" s="11">
        <v>5</v>
      </c>
      <c r="E223" s="12">
        <v>3</v>
      </c>
      <c r="F223" s="11" t="s">
        <v>2</v>
      </c>
      <c r="G223" s="67">
        <v>80300</v>
      </c>
      <c r="H223" s="10">
        <v>610</v>
      </c>
      <c r="I223" s="14">
        <v>75</v>
      </c>
      <c r="J223" s="14">
        <v>75</v>
      </c>
      <c r="K223" s="14">
        <v>75</v>
      </c>
      <c r="L223" s="14"/>
      <c r="M223" s="14"/>
      <c r="N223" s="14"/>
      <c r="O223" s="14">
        <f t="shared" si="109"/>
        <v>75</v>
      </c>
      <c r="P223" s="14">
        <f t="shared" si="110"/>
        <v>75</v>
      </c>
      <c r="Q223" s="14">
        <f t="shared" si="111"/>
        <v>75</v>
      </c>
      <c r="R223" s="14"/>
      <c r="S223" s="14"/>
      <c r="T223" s="14"/>
      <c r="U223" s="14">
        <f t="shared" si="91"/>
        <v>75</v>
      </c>
      <c r="V223" s="14">
        <f t="shared" si="92"/>
        <v>75</v>
      </c>
      <c r="W223" s="14">
        <f t="shared" si="93"/>
        <v>75</v>
      </c>
    </row>
    <row r="224" spans="1:23" ht="35.1" customHeight="1" x14ac:dyDescent="0.2">
      <c r="A224" s="65" t="s">
        <v>206</v>
      </c>
      <c r="B224" s="66">
        <v>63</v>
      </c>
      <c r="C224" s="60">
        <v>113</v>
      </c>
      <c r="D224" s="11">
        <v>5</v>
      </c>
      <c r="E224" s="12">
        <v>3</v>
      </c>
      <c r="F224" s="11" t="s">
        <v>2</v>
      </c>
      <c r="G224" s="67" t="s">
        <v>205</v>
      </c>
      <c r="H224" s="10" t="s">
        <v>7</v>
      </c>
      <c r="I224" s="14">
        <f>I225</f>
        <v>4794.1000000000004</v>
      </c>
      <c r="J224" s="14">
        <f t="shared" ref="J224:K224" si="148">J225</f>
        <v>4860</v>
      </c>
      <c r="K224" s="14">
        <f t="shared" si="148"/>
        <v>5051</v>
      </c>
      <c r="L224" s="14"/>
      <c r="M224" s="14"/>
      <c r="N224" s="14"/>
      <c r="O224" s="14">
        <f t="shared" si="109"/>
        <v>4794.1000000000004</v>
      </c>
      <c r="P224" s="14">
        <f t="shared" si="110"/>
        <v>4860</v>
      </c>
      <c r="Q224" s="14">
        <f t="shared" si="111"/>
        <v>5051</v>
      </c>
      <c r="R224" s="14"/>
      <c r="S224" s="14"/>
      <c r="T224" s="14"/>
      <c r="U224" s="14">
        <f t="shared" si="91"/>
        <v>4794.1000000000004</v>
      </c>
      <c r="V224" s="14">
        <f t="shared" si="92"/>
        <v>4860</v>
      </c>
      <c r="W224" s="14">
        <f t="shared" si="93"/>
        <v>5051</v>
      </c>
    </row>
    <row r="225" spans="1:23" ht="27" customHeight="1" x14ac:dyDescent="0.2">
      <c r="A225" s="65" t="s">
        <v>77</v>
      </c>
      <c r="B225" s="66">
        <v>63</v>
      </c>
      <c r="C225" s="60">
        <v>113</v>
      </c>
      <c r="D225" s="11">
        <v>5</v>
      </c>
      <c r="E225" s="12">
        <v>3</v>
      </c>
      <c r="F225" s="11" t="s">
        <v>2</v>
      </c>
      <c r="G225" s="67" t="s">
        <v>205</v>
      </c>
      <c r="H225" s="10">
        <v>600</v>
      </c>
      <c r="I225" s="14">
        <f>I226</f>
        <v>4794.1000000000004</v>
      </c>
      <c r="J225" s="14">
        <f t="shared" ref="J225:K225" si="149">J226</f>
        <v>4860</v>
      </c>
      <c r="K225" s="14">
        <f t="shared" si="149"/>
        <v>5051</v>
      </c>
      <c r="L225" s="14"/>
      <c r="M225" s="14"/>
      <c r="N225" s="14"/>
      <c r="O225" s="14">
        <f t="shared" si="109"/>
        <v>4794.1000000000004</v>
      </c>
      <c r="P225" s="14">
        <f t="shared" si="110"/>
        <v>4860</v>
      </c>
      <c r="Q225" s="14">
        <f t="shared" si="111"/>
        <v>5051</v>
      </c>
      <c r="R225" s="14"/>
      <c r="S225" s="14"/>
      <c r="T225" s="14"/>
      <c r="U225" s="14">
        <f t="shared" si="91"/>
        <v>4794.1000000000004</v>
      </c>
      <c r="V225" s="14">
        <f t="shared" si="92"/>
        <v>4860</v>
      </c>
      <c r="W225" s="14">
        <f t="shared" si="93"/>
        <v>5051</v>
      </c>
    </row>
    <row r="226" spans="1:23" ht="22.15" customHeight="1" x14ac:dyDescent="0.2">
      <c r="A226" s="65" t="s">
        <v>146</v>
      </c>
      <c r="B226" s="66">
        <v>63</v>
      </c>
      <c r="C226" s="60">
        <v>113</v>
      </c>
      <c r="D226" s="11">
        <v>5</v>
      </c>
      <c r="E226" s="12">
        <v>3</v>
      </c>
      <c r="F226" s="11" t="s">
        <v>2</v>
      </c>
      <c r="G226" s="67" t="s">
        <v>205</v>
      </c>
      <c r="H226" s="10">
        <v>610</v>
      </c>
      <c r="I226" s="14">
        <v>4794.1000000000004</v>
      </c>
      <c r="J226" s="14">
        <v>4860</v>
      </c>
      <c r="K226" s="14">
        <v>5051</v>
      </c>
      <c r="L226" s="14"/>
      <c r="M226" s="14"/>
      <c r="N226" s="14"/>
      <c r="O226" s="14">
        <f t="shared" si="109"/>
        <v>4794.1000000000004</v>
      </c>
      <c r="P226" s="14">
        <f t="shared" si="110"/>
        <v>4860</v>
      </c>
      <c r="Q226" s="14">
        <f t="shared" si="111"/>
        <v>5051</v>
      </c>
      <c r="R226" s="14"/>
      <c r="S226" s="14"/>
      <c r="T226" s="14"/>
      <c r="U226" s="14">
        <f t="shared" si="91"/>
        <v>4794.1000000000004</v>
      </c>
      <c r="V226" s="14">
        <f t="shared" si="92"/>
        <v>4860</v>
      </c>
      <c r="W226" s="14">
        <f t="shared" si="93"/>
        <v>5051</v>
      </c>
    </row>
    <row r="227" spans="1:23" ht="52.5" customHeight="1" x14ac:dyDescent="0.2">
      <c r="A227" s="85" t="s">
        <v>275</v>
      </c>
      <c r="B227" s="66">
        <v>63</v>
      </c>
      <c r="C227" s="60">
        <v>113</v>
      </c>
      <c r="D227" s="11">
        <v>11</v>
      </c>
      <c r="E227" s="12">
        <v>0</v>
      </c>
      <c r="F227" s="11">
        <v>0</v>
      </c>
      <c r="G227" s="67">
        <v>0</v>
      </c>
      <c r="H227" s="10"/>
      <c r="I227" s="14">
        <f>I228</f>
        <v>27.1</v>
      </c>
      <c r="J227" s="14">
        <f t="shared" ref="J227:K227" si="150">J228</f>
        <v>27.1</v>
      </c>
      <c r="K227" s="14">
        <f t="shared" si="150"/>
        <v>27.1</v>
      </c>
      <c r="L227" s="14"/>
      <c r="M227" s="14"/>
      <c r="N227" s="14"/>
      <c r="O227" s="14">
        <f t="shared" si="109"/>
        <v>27.1</v>
      </c>
      <c r="P227" s="14">
        <f t="shared" si="110"/>
        <v>27.1</v>
      </c>
      <c r="Q227" s="14">
        <f t="shared" si="111"/>
        <v>27.1</v>
      </c>
      <c r="R227" s="14"/>
      <c r="S227" s="14"/>
      <c r="T227" s="14"/>
      <c r="U227" s="14">
        <f t="shared" si="91"/>
        <v>27.1</v>
      </c>
      <c r="V227" s="14">
        <f t="shared" si="92"/>
        <v>27.1</v>
      </c>
      <c r="W227" s="14">
        <f t="shared" si="93"/>
        <v>27.1</v>
      </c>
    </row>
    <row r="228" spans="1:23" ht="33.6" customHeight="1" x14ac:dyDescent="0.2">
      <c r="A228" s="85" t="s">
        <v>297</v>
      </c>
      <c r="B228" s="66">
        <v>63</v>
      </c>
      <c r="C228" s="60">
        <v>113</v>
      </c>
      <c r="D228" s="11">
        <v>11</v>
      </c>
      <c r="E228" s="12">
        <v>1</v>
      </c>
      <c r="F228" s="11" t="s">
        <v>2</v>
      </c>
      <c r="G228" s="67" t="s">
        <v>9</v>
      </c>
      <c r="H228" s="10" t="s">
        <v>7</v>
      </c>
      <c r="I228" s="14">
        <f>I229</f>
        <v>27.1</v>
      </c>
      <c r="J228" s="14">
        <f t="shared" ref="J228:K228" si="151">J229</f>
        <v>27.1</v>
      </c>
      <c r="K228" s="14">
        <f t="shared" si="151"/>
        <v>27.1</v>
      </c>
      <c r="L228" s="14"/>
      <c r="M228" s="14"/>
      <c r="N228" s="14"/>
      <c r="O228" s="14">
        <f t="shared" si="109"/>
        <v>27.1</v>
      </c>
      <c r="P228" s="14">
        <f t="shared" si="110"/>
        <v>27.1</v>
      </c>
      <c r="Q228" s="14">
        <f t="shared" si="111"/>
        <v>27.1</v>
      </c>
      <c r="R228" s="14"/>
      <c r="S228" s="14"/>
      <c r="T228" s="14"/>
      <c r="U228" s="14">
        <f t="shared" si="91"/>
        <v>27.1</v>
      </c>
      <c r="V228" s="14">
        <f t="shared" si="92"/>
        <v>27.1</v>
      </c>
      <c r="W228" s="14">
        <f t="shared" si="93"/>
        <v>27.1</v>
      </c>
    </row>
    <row r="229" spans="1:23" ht="28.15" customHeight="1" x14ac:dyDescent="0.2">
      <c r="A229" s="65" t="s">
        <v>80</v>
      </c>
      <c r="B229" s="66">
        <v>63</v>
      </c>
      <c r="C229" s="60">
        <v>113</v>
      </c>
      <c r="D229" s="11">
        <v>11</v>
      </c>
      <c r="E229" s="12">
        <v>1</v>
      </c>
      <c r="F229" s="11" t="s">
        <v>2</v>
      </c>
      <c r="G229" s="67" t="s">
        <v>79</v>
      </c>
      <c r="H229" s="10" t="s">
        <v>7</v>
      </c>
      <c r="I229" s="14">
        <f>I230</f>
        <v>27.1</v>
      </c>
      <c r="J229" s="14">
        <f t="shared" ref="J229:K229" si="152">J230</f>
        <v>27.1</v>
      </c>
      <c r="K229" s="14">
        <f t="shared" si="152"/>
        <v>27.1</v>
      </c>
      <c r="L229" s="14"/>
      <c r="M229" s="14"/>
      <c r="N229" s="14"/>
      <c r="O229" s="14">
        <f t="shared" si="109"/>
        <v>27.1</v>
      </c>
      <c r="P229" s="14">
        <f t="shared" si="110"/>
        <v>27.1</v>
      </c>
      <c r="Q229" s="14">
        <f t="shared" si="111"/>
        <v>27.1</v>
      </c>
      <c r="R229" s="14"/>
      <c r="S229" s="14"/>
      <c r="T229" s="14"/>
      <c r="U229" s="14">
        <f t="shared" si="91"/>
        <v>27.1</v>
      </c>
      <c r="V229" s="14">
        <f t="shared" si="92"/>
        <v>27.1</v>
      </c>
      <c r="W229" s="14">
        <f t="shared" si="93"/>
        <v>27.1</v>
      </c>
    </row>
    <row r="230" spans="1:23" ht="28.15" customHeight="1" x14ac:dyDescent="0.2">
      <c r="A230" s="65" t="s">
        <v>14</v>
      </c>
      <c r="B230" s="66">
        <v>63</v>
      </c>
      <c r="C230" s="60">
        <v>113</v>
      </c>
      <c r="D230" s="11">
        <v>11</v>
      </c>
      <c r="E230" s="12">
        <v>1</v>
      </c>
      <c r="F230" s="11" t="s">
        <v>2</v>
      </c>
      <c r="G230" s="67" t="s">
        <v>79</v>
      </c>
      <c r="H230" s="10">
        <v>200</v>
      </c>
      <c r="I230" s="14">
        <f>I231</f>
        <v>27.1</v>
      </c>
      <c r="J230" s="14">
        <f t="shared" ref="J230:K230" si="153">J231</f>
        <v>27.1</v>
      </c>
      <c r="K230" s="14">
        <f t="shared" si="153"/>
        <v>27.1</v>
      </c>
      <c r="L230" s="14"/>
      <c r="M230" s="14"/>
      <c r="N230" s="14"/>
      <c r="O230" s="14">
        <f t="shared" si="109"/>
        <v>27.1</v>
      </c>
      <c r="P230" s="14">
        <f t="shared" si="110"/>
        <v>27.1</v>
      </c>
      <c r="Q230" s="14">
        <f t="shared" si="111"/>
        <v>27.1</v>
      </c>
      <c r="R230" s="14"/>
      <c r="S230" s="14"/>
      <c r="T230" s="14"/>
      <c r="U230" s="14">
        <f t="shared" si="91"/>
        <v>27.1</v>
      </c>
      <c r="V230" s="14">
        <f t="shared" si="92"/>
        <v>27.1</v>
      </c>
      <c r="W230" s="14">
        <f t="shared" si="93"/>
        <v>27.1</v>
      </c>
    </row>
    <row r="231" spans="1:23" ht="25.15" customHeight="1" x14ac:dyDescent="0.2">
      <c r="A231" s="65" t="s">
        <v>13</v>
      </c>
      <c r="B231" s="66">
        <v>63</v>
      </c>
      <c r="C231" s="60">
        <v>113</v>
      </c>
      <c r="D231" s="11">
        <v>11</v>
      </c>
      <c r="E231" s="12">
        <v>1</v>
      </c>
      <c r="F231" s="11" t="s">
        <v>2</v>
      </c>
      <c r="G231" s="67" t="s">
        <v>79</v>
      </c>
      <c r="H231" s="10">
        <v>240</v>
      </c>
      <c r="I231" s="14">
        <v>27.1</v>
      </c>
      <c r="J231" s="14">
        <v>27.1</v>
      </c>
      <c r="K231" s="14">
        <v>27.1</v>
      </c>
      <c r="L231" s="14"/>
      <c r="M231" s="14"/>
      <c r="N231" s="14"/>
      <c r="O231" s="14">
        <f t="shared" si="109"/>
        <v>27.1</v>
      </c>
      <c r="P231" s="14">
        <f t="shared" si="110"/>
        <v>27.1</v>
      </c>
      <c r="Q231" s="14">
        <f t="shared" si="111"/>
        <v>27.1</v>
      </c>
      <c r="R231" s="14"/>
      <c r="S231" s="14"/>
      <c r="T231" s="14"/>
      <c r="U231" s="14">
        <f t="shared" ref="U231:U294" si="154">O231+R231</f>
        <v>27.1</v>
      </c>
      <c r="V231" s="14">
        <f t="shared" ref="V231:V294" si="155">P231+S231</f>
        <v>27.1</v>
      </c>
      <c r="W231" s="14">
        <f t="shared" ref="W231:W294" si="156">Q231+T231</f>
        <v>27.1</v>
      </c>
    </row>
    <row r="232" spans="1:23" ht="20.65" customHeight="1" x14ac:dyDescent="0.2">
      <c r="A232" s="65" t="s">
        <v>104</v>
      </c>
      <c r="B232" s="66">
        <v>63</v>
      </c>
      <c r="C232" s="60">
        <v>400</v>
      </c>
      <c r="D232" s="11" t="s">
        <v>7</v>
      </c>
      <c r="E232" s="12" t="s">
        <v>7</v>
      </c>
      <c r="F232" s="11" t="s">
        <v>7</v>
      </c>
      <c r="G232" s="67" t="s">
        <v>7</v>
      </c>
      <c r="H232" s="10" t="s">
        <v>7</v>
      </c>
      <c r="I232" s="14">
        <f>I233</f>
        <v>903</v>
      </c>
      <c r="J232" s="14">
        <f t="shared" ref="J232:K232" si="157">J233</f>
        <v>889</v>
      </c>
      <c r="K232" s="14">
        <f t="shared" si="157"/>
        <v>946</v>
      </c>
      <c r="L232" s="14"/>
      <c r="M232" s="14"/>
      <c r="N232" s="14"/>
      <c r="O232" s="14">
        <f t="shared" si="109"/>
        <v>903</v>
      </c>
      <c r="P232" s="14">
        <f t="shared" si="110"/>
        <v>889</v>
      </c>
      <c r="Q232" s="14">
        <f t="shared" si="111"/>
        <v>946</v>
      </c>
      <c r="R232" s="14"/>
      <c r="S232" s="14"/>
      <c r="T232" s="14"/>
      <c r="U232" s="14">
        <f t="shared" si="154"/>
        <v>903</v>
      </c>
      <c r="V232" s="14">
        <f t="shared" si="155"/>
        <v>889</v>
      </c>
      <c r="W232" s="14">
        <f t="shared" si="156"/>
        <v>946</v>
      </c>
    </row>
    <row r="233" spans="1:23" ht="20.100000000000001" customHeight="1" x14ac:dyDescent="0.2">
      <c r="A233" s="65" t="s">
        <v>103</v>
      </c>
      <c r="B233" s="66">
        <v>63</v>
      </c>
      <c r="C233" s="60">
        <v>412</v>
      </c>
      <c r="D233" s="11" t="s">
        <v>7</v>
      </c>
      <c r="E233" s="12" t="s">
        <v>7</v>
      </c>
      <c r="F233" s="11" t="s">
        <v>7</v>
      </c>
      <c r="G233" s="67" t="s">
        <v>7</v>
      </c>
      <c r="H233" s="10" t="s">
        <v>7</v>
      </c>
      <c r="I233" s="14">
        <f>I234</f>
        <v>903</v>
      </c>
      <c r="J233" s="14">
        <f t="shared" ref="J233:K233" si="158">J234</f>
        <v>889</v>
      </c>
      <c r="K233" s="14">
        <f t="shared" si="158"/>
        <v>946</v>
      </c>
      <c r="L233" s="14"/>
      <c r="M233" s="14"/>
      <c r="N233" s="14"/>
      <c r="O233" s="14">
        <f t="shared" si="109"/>
        <v>903</v>
      </c>
      <c r="P233" s="14">
        <f t="shared" si="110"/>
        <v>889</v>
      </c>
      <c r="Q233" s="14">
        <f t="shared" si="111"/>
        <v>946</v>
      </c>
      <c r="R233" s="14"/>
      <c r="S233" s="14"/>
      <c r="T233" s="14"/>
      <c r="U233" s="14">
        <f t="shared" si="154"/>
        <v>903</v>
      </c>
      <c r="V233" s="14">
        <f t="shared" si="155"/>
        <v>889</v>
      </c>
      <c r="W233" s="14">
        <f t="shared" si="156"/>
        <v>946</v>
      </c>
    </row>
    <row r="234" spans="1:23" ht="39.6" customHeight="1" x14ac:dyDescent="0.2">
      <c r="A234" s="85" t="s">
        <v>281</v>
      </c>
      <c r="B234" s="66">
        <v>63</v>
      </c>
      <c r="C234" s="60">
        <v>412</v>
      </c>
      <c r="D234" s="11" t="s">
        <v>189</v>
      </c>
      <c r="E234" s="12" t="s">
        <v>3</v>
      </c>
      <c r="F234" s="11" t="s">
        <v>2</v>
      </c>
      <c r="G234" s="67" t="s">
        <v>9</v>
      </c>
      <c r="H234" s="10" t="s">
        <v>7</v>
      </c>
      <c r="I234" s="14">
        <f>I235</f>
        <v>903</v>
      </c>
      <c r="J234" s="14">
        <f t="shared" ref="J234:K234" si="159">J235</f>
        <v>889</v>
      </c>
      <c r="K234" s="14">
        <f t="shared" si="159"/>
        <v>946</v>
      </c>
      <c r="L234" s="14"/>
      <c r="M234" s="14"/>
      <c r="N234" s="14"/>
      <c r="O234" s="14">
        <f t="shared" si="109"/>
        <v>903</v>
      </c>
      <c r="P234" s="14">
        <f t="shared" si="110"/>
        <v>889</v>
      </c>
      <c r="Q234" s="14">
        <f t="shared" si="111"/>
        <v>946</v>
      </c>
      <c r="R234" s="14"/>
      <c r="S234" s="14"/>
      <c r="T234" s="14"/>
      <c r="U234" s="14">
        <f t="shared" si="154"/>
        <v>903</v>
      </c>
      <c r="V234" s="14">
        <f t="shared" si="155"/>
        <v>889</v>
      </c>
      <c r="W234" s="14">
        <f t="shared" si="156"/>
        <v>946</v>
      </c>
    </row>
    <row r="235" spans="1:23" ht="24" customHeight="1" x14ac:dyDescent="0.2">
      <c r="A235" s="85" t="s">
        <v>276</v>
      </c>
      <c r="B235" s="66">
        <v>63</v>
      </c>
      <c r="C235" s="60">
        <v>412</v>
      </c>
      <c r="D235" s="11">
        <v>5</v>
      </c>
      <c r="E235" s="12">
        <v>2</v>
      </c>
      <c r="F235" s="11">
        <v>0</v>
      </c>
      <c r="G235" s="67">
        <v>0</v>
      </c>
      <c r="H235" s="10"/>
      <c r="I235" s="14">
        <f>I239+I236</f>
        <v>903</v>
      </c>
      <c r="J235" s="14">
        <f t="shared" ref="J235:K235" si="160">J239+J236</f>
        <v>889</v>
      </c>
      <c r="K235" s="14">
        <f t="shared" si="160"/>
        <v>946</v>
      </c>
      <c r="L235" s="14"/>
      <c r="M235" s="14"/>
      <c r="N235" s="14"/>
      <c r="O235" s="14">
        <f t="shared" si="109"/>
        <v>903</v>
      </c>
      <c r="P235" s="14">
        <f t="shared" si="110"/>
        <v>889</v>
      </c>
      <c r="Q235" s="14">
        <f t="shared" si="111"/>
        <v>946</v>
      </c>
      <c r="R235" s="14"/>
      <c r="S235" s="14"/>
      <c r="T235" s="14"/>
      <c r="U235" s="14">
        <f t="shared" si="154"/>
        <v>903</v>
      </c>
      <c r="V235" s="14">
        <f t="shared" si="155"/>
        <v>889</v>
      </c>
      <c r="W235" s="14">
        <f t="shared" si="156"/>
        <v>946</v>
      </c>
    </row>
    <row r="236" spans="1:23" ht="28.5" customHeight="1" x14ac:dyDescent="0.2">
      <c r="A236" s="65" t="s">
        <v>170</v>
      </c>
      <c r="B236" s="66">
        <v>63</v>
      </c>
      <c r="C236" s="60">
        <v>412</v>
      </c>
      <c r="D236" s="11">
        <v>5</v>
      </c>
      <c r="E236" s="12">
        <v>2</v>
      </c>
      <c r="F236" s="11">
        <v>0</v>
      </c>
      <c r="G236" s="67">
        <v>80300</v>
      </c>
      <c r="H236" s="10"/>
      <c r="I236" s="14">
        <f>I237</f>
        <v>25</v>
      </c>
      <c r="J236" s="14">
        <f t="shared" ref="J236:K237" si="161">J237</f>
        <v>0</v>
      </c>
      <c r="K236" s="14">
        <f t="shared" si="161"/>
        <v>25</v>
      </c>
      <c r="L236" s="14"/>
      <c r="M236" s="14"/>
      <c r="N236" s="14"/>
      <c r="O236" s="14">
        <f t="shared" si="109"/>
        <v>25</v>
      </c>
      <c r="P236" s="14">
        <f t="shared" si="110"/>
        <v>0</v>
      </c>
      <c r="Q236" s="14">
        <f t="shared" si="111"/>
        <v>25</v>
      </c>
      <c r="R236" s="14"/>
      <c r="S236" s="14"/>
      <c r="T236" s="14"/>
      <c r="U236" s="14">
        <f t="shared" si="154"/>
        <v>25</v>
      </c>
      <c r="V236" s="14">
        <f t="shared" si="155"/>
        <v>0</v>
      </c>
      <c r="W236" s="14">
        <f t="shared" si="156"/>
        <v>25</v>
      </c>
    </row>
    <row r="237" spans="1:23" ht="29.1" customHeight="1" x14ac:dyDescent="0.2">
      <c r="A237" s="65" t="s">
        <v>77</v>
      </c>
      <c r="B237" s="66">
        <v>63</v>
      </c>
      <c r="C237" s="60">
        <v>412</v>
      </c>
      <c r="D237" s="11">
        <v>5</v>
      </c>
      <c r="E237" s="12">
        <v>2</v>
      </c>
      <c r="F237" s="11">
        <v>0</v>
      </c>
      <c r="G237" s="67">
        <v>80300</v>
      </c>
      <c r="H237" s="10">
        <v>600</v>
      </c>
      <c r="I237" s="14">
        <f>I238</f>
        <v>25</v>
      </c>
      <c r="J237" s="14">
        <f t="shared" si="161"/>
        <v>0</v>
      </c>
      <c r="K237" s="14">
        <f t="shared" si="161"/>
        <v>25</v>
      </c>
      <c r="L237" s="14"/>
      <c r="M237" s="14"/>
      <c r="N237" s="14"/>
      <c r="O237" s="14">
        <f t="shared" si="109"/>
        <v>25</v>
      </c>
      <c r="P237" s="14">
        <f t="shared" si="110"/>
        <v>0</v>
      </c>
      <c r="Q237" s="14">
        <f t="shared" si="111"/>
        <v>25</v>
      </c>
      <c r="R237" s="14"/>
      <c r="S237" s="14"/>
      <c r="T237" s="14"/>
      <c r="U237" s="14">
        <f t="shared" si="154"/>
        <v>25</v>
      </c>
      <c r="V237" s="14">
        <f t="shared" si="155"/>
        <v>0</v>
      </c>
      <c r="W237" s="14">
        <f t="shared" si="156"/>
        <v>25</v>
      </c>
    </row>
    <row r="238" spans="1:23" ht="18.600000000000001" customHeight="1" x14ac:dyDescent="0.2">
      <c r="A238" s="65" t="s">
        <v>146</v>
      </c>
      <c r="B238" s="66">
        <v>63</v>
      </c>
      <c r="C238" s="60">
        <v>412</v>
      </c>
      <c r="D238" s="11">
        <v>5</v>
      </c>
      <c r="E238" s="12">
        <v>2</v>
      </c>
      <c r="F238" s="11">
        <v>0</v>
      </c>
      <c r="G238" s="67">
        <v>80300</v>
      </c>
      <c r="H238" s="10">
        <v>610</v>
      </c>
      <c r="I238" s="14">
        <v>25</v>
      </c>
      <c r="J238" s="14">
        <v>0</v>
      </c>
      <c r="K238" s="14">
        <v>25</v>
      </c>
      <c r="L238" s="14"/>
      <c r="M238" s="14"/>
      <c r="N238" s="14"/>
      <c r="O238" s="14">
        <f t="shared" si="109"/>
        <v>25</v>
      </c>
      <c r="P238" s="14">
        <f t="shared" si="110"/>
        <v>0</v>
      </c>
      <c r="Q238" s="14">
        <f t="shared" si="111"/>
        <v>25</v>
      </c>
      <c r="R238" s="14"/>
      <c r="S238" s="14"/>
      <c r="T238" s="14"/>
      <c r="U238" s="14">
        <f t="shared" si="154"/>
        <v>25</v>
      </c>
      <c r="V238" s="14">
        <f t="shared" si="155"/>
        <v>0</v>
      </c>
      <c r="W238" s="14">
        <f t="shared" si="156"/>
        <v>25</v>
      </c>
    </row>
    <row r="239" spans="1:23" ht="46.15" customHeight="1" x14ac:dyDescent="0.2">
      <c r="A239" s="65" t="s">
        <v>204</v>
      </c>
      <c r="B239" s="66">
        <v>63</v>
      </c>
      <c r="C239" s="60">
        <v>412</v>
      </c>
      <c r="D239" s="11" t="s">
        <v>189</v>
      </c>
      <c r="E239" s="12">
        <v>2</v>
      </c>
      <c r="F239" s="11" t="s">
        <v>2</v>
      </c>
      <c r="G239" s="67" t="s">
        <v>203</v>
      </c>
      <c r="H239" s="10" t="s">
        <v>7</v>
      </c>
      <c r="I239" s="14">
        <f>I240</f>
        <v>878</v>
      </c>
      <c r="J239" s="14">
        <f t="shared" ref="J239:K239" si="162">J240</f>
        <v>889</v>
      </c>
      <c r="K239" s="14">
        <f t="shared" si="162"/>
        <v>921</v>
      </c>
      <c r="L239" s="14"/>
      <c r="M239" s="14"/>
      <c r="N239" s="14"/>
      <c r="O239" s="14">
        <f t="shared" si="109"/>
        <v>878</v>
      </c>
      <c r="P239" s="14">
        <f t="shared" si="110"/>
        <v>889</v>
      </c>
      <c r="Q239" s="14">
        <f t="shared" si="111"/>
        <v>921</v>
      </c>
      <c r="R239" s="14"/>
      <c r="S239" s="14"/>
      <c r="T239" s="14"/>
      <c r="U239" s="14">
        <f t="shared" si="154"/>
        <v>878</v>
      </c>
      <c r="V239" s="14">
        <f t="shared" si="155"/>
        <v>889</v>
      </c>
      <c r="W239" s="14">
        <f t="shared" si="156"/>
        <v>921</v>
      </c>
    </row>
    <row r="240" spans="1:23" ht="26.1" customHeight="1" x14ac:dyDescent="0.2">
      <c r="A240" s="65" t="s">
        <v>77</v>
      </c>
      <c r="B240" s="66">
        <v>63</v>
      </c>
      <c r="C240" s="60">
        <v>412</v>
      </c>
      <c r="D240" s="11" t="s">
        <v>189</v>
      </c>
      <c r="E240" s="12">
        <v>2</v>
      </c>
      <c r="F240" s="11" t="s">
        <v>2</v>
      </c>
      <c r="G240" s="67" t="s">
        <v>203</v>
      </c>
      <c r="H240" s="10">
        <v>600</v>
      </c>
      <c r="I240" s="14">
        <f>I241</f>
        <v>878</v>
      </c>
      <c r="J240" s="14">
        <f t="shared" ref="J240:K240" si="163">J241</f>
        <v>889</v>
      </c>
      <c r="K240" s="14">
        <f t="shared" si="163"/>
        <v>921</v>
      </c>
      <c r="L240" s="14"/>
      <c r="M240" s="14"/>
      <c r="N240" s="14"/>
      <c r="O240" s="14">
        <f t="shared" si="109"/>
        <v>878</v>
      </c>
      <c r="P240" s="14">
        <f t="shared" si="110"/>
        <v>889</v>
      </c>
      <c r="Q240" s="14">
        <f t="shared" si="111"/>
        <v>921</v>
      </c>
      <c r="R240" s="14"/>
      <c r="S240" s="14"/>
      <c r="T240" s="14"/>
      <c r="U240" s="14">
        <f t="shared" si="154"/>
        <v>878</v>
      </c>
      <c r="V240" s="14">
        <f t="shared" si="155"/>
        <v>889</v>
      </c>
      <c r="W240" s="14">
        <f t="shared" si="156"/>
        <v>921</v>
      </c>
    </row>
    <row r="241" spans="1:23" x14ac:dyDescent="0.2">
      <c r="A241" s="65" t="s">
        <v>146</v>
      </c>
      <c r="B241" s="66">
        <v>63</v>
      </c>
      <c r="C241" s="60">
        <v>412</v>
      </c>
      <c r="D241" s="11" t="s">
        <v>189</v>
      </c>
      <c r="E241" s="12">
        <v>2</v>
      </c>
      <c r="F241" s="11" t="s">
        <v>2</v>
      </c>
      <c r="G241" s="67" t="s">
        <v>203</v>
      </c>
      <c r="H241" s="10">
        <v>610</v>
      </c>
      <c r="I241" s="14">
        <v>878</v>
      </c>
      <c r="J241" s="14">
        <v>889</v>
      </c>
      <c r="K241" s="14">
        <v>921</v>
      </c>
      <c r="L241" s="14"/>
      <c r="M241" s="14"/>
      <c r="N241" s="14"/>
      <c r="O241" s="14">
        <f t="shared" si="109"/>
        <v>878</v>
      </c>
      <c r="P241" s="14">
        <f t="shared" si="110"/>
        <v>889</v>
      </c>
      <c r="Q241" s="14">
        <f t="shared" si="111"/>
        <v>921</v>
      </c>
      <c r="R241" s="14"/>
      <c r="S241" s="14"/>
      <c r="T241" s="14"/>
      <c r="U241" s="14">
        <f t="shared" si="154"/>
        <v>878</v>
      </c>
      <c r="V241" s="14">
        <f t="shared" si="155"/>
        <v>889</v>
      </c>
      <c r="W241" s="14">
        <f t="shared" si="156"/>
        <v>921</v>
      </c>
    </row>
    <row r="242" spans="1:23" x14ac:dyDescent="0.2">
      <c r="A242" s="65" t="s">
        <v>61</v>
      </c>
      <c r="B242" s="66">
        <v>63</v>
      </c>
      <c r="C242" s="60">
        <v>700</v>
      </c>
      <c r="D242" s="11" t="s">
        <v>7</v>
      </c>
      <c r="E242" s="12" t="s">
        <v>7</v>
      </c>
      <c r="F242" s="11" t="s">
        <v>7</v>
      </c>
      <c r="G242" s="67" t="s">
        <v>7</v>
      </c>
      <c r="H242" s="10" t="s">
        <v>7</v>
      </c>
      <c r="I242" s="14">
        <f>I243</f>
        <v>31580.7</v>
      </c>
      <c r="J242" s="14">
        <f t="shared" ref="J242:K242" si="164">J243</f>
        <v>29113.4</v>
      </c>
      <c r="K242" s="14">
        <f t="shared" si="164"/>
        <v>30318.799999999999</v>
      </c>
      <c r="L242" s="14">
        <f>L243</f>
        <v>5197.9738100000004</v>
      </c>
      <c r="M242" s="14">
        <f t="shared" ref="M242:N243" si="165">M243</f>
        <v>2003.10492</v>
      </c>
      <c r="N242" s="14">
        <f t="shared" si="165"/>
        <v>0</v>
      </c>
      <c r="O242" s="14">
        <f t="shared" si="109"/>
        <v>36778.67381</v>
      </c>
      <c r="P242" s="14">
        <f t="shared" si="110"/>
        <v>31116.504920000003</v>
      </c>
      <c r="Q242" s="14">
        <f t="shared" si="111"/>
        <v>30318.799999999999</v>
      </c>
      <c r="R242" s="14"/>
      <c r="S242" s="14"/>
      <c r="T242" s="14"/>
      <c r="U242" s="14">
        <f t="shared" si="154"/>
        <v>36778.67381</v>
      </c>
      <c r="V242" s="14">
        <f t="shared" si="155"/>
        <v>31116.504920000003</v>
      </c>
      <c r="W242" s="14">
        <f t="shared" si="156"/>
        <v>30318.799999999999</v>
      </c>
    </row>
    <row r="243" spans="1:23" x14ac:dyDescent="0.2">
      <c r="A243" s="65" t="s">
        <v>173</v>
      </c>
      <c r="B243" s="66">
        <v>63</v>
      </c>
      <c r="C243" s="60">
        <v>703</v>
      </c>
      <c r="D243" s="11"/>
      <c r="E243" s="12"/>
      <c r="F243" s="11"/>
      <c r="G243" s="67"/>
      <c r="H243" s="10"/>
      <c r="I243" s="14">
        <f>I244</f>
        <v>31580.7</v>
      </c>
      <c r="J243" s="14">
        <f t="shared" ref="J243:K243" si="166">J244</f>
        <v>29113.4</v>
      </c>
      <c r="K243" s="14">
        <f t="shared" si="166"/>
        <v>30318.799999999999</v>
      </c>
      <c r="L243" s="14">
        <f>L244+L274</f>
        <v>5197.9738100000004</v>
      </c>
      <c r="M243" s="14">
        <f t="shared" si="165"/>
        <v>2003.10492</v>
      </c>
      <c r="N243" s="14">
        <f t="shared" si="165"/>
        <v>0</v>
      </c>
      <c r="O243" s="14">
        <f t="shared" si="109"/>
        <v>36778.67381</v>
      </c>
      <c r="P243" s="14">
        <f t="shared" si="110"/>
        <v>31116.504920000003</v>
      </c>
      <c r="Q243" s="14">
        <f t="shared" si="111"/>
        <v>30318.799999999999</v>
      </c>
      <c r="R243" s="14"/>
      <c r="S243" s="14"/>
      <c r="T243" s="14"/>
      <c r="U243" s="14">
        <f t="shared" si="154"/>
        <v>36778.67381</v>
      </c>
      <c r="V243" s="14">
        <f t="shared" si="155"/>
        <v>31116.504920000003</v>
      </c>
      <c r="W243" s="14">
        <f t="shared" si="156"/>
        <v>30318.799999999999</v>
      </c>
    </row>
    <row r="244" spans="1:23" ht="33.75" x14ac:dyDescent="0.2">
      <c r="A244" s="85" t="s">
        <v>270</v>
      </c>
      <c r="B244" s="66">
        <v>63</v>
      </c>
      <c r="C244" s="60">
        <v>703</v>
      </c>
      <c r="D244" s="11" t="s">
        <v>145</v>
      </c>
      <c r="E244" s="12" t="s">
        <v>3</v>
      </c>
      <c r="F244" s="11" t="s">
        <v>2</v>
      </c>
      <c r="G244" s="67" t="s">
        <v>9</v>
      </c>
      <c r="H244" s="10" t="s">
        <v>7</v>
      </c>
      <c r="I244" s="14">
        <f>I248+I257+I260+I245+I251+I254+I263</f>
        <v>31580.7</v>
      </c>
      <c r="J244" s="14">
        <f t="shared" ref="J244:K244" si="167">J248+J257+J260+J245+J251+J254+J263</f>
        <v>29113.4</v>
      </c>
      <c r="K244" s="14">
        <f t="shared" si="167"/>
        <v>30318.799999999999</v>
      </c>
      <c r="L244" s="14">
        <f>L263+L270+L251</f>
        <v>3297.0647100000006</v>
      </c>
      <c r="M244" s="14">
        <f t="shared" ref="M244:N244" si="168">M263</f>
        <v>2003.10492</v>
      </c>
      <c r="N244" s="14">
        <f t="shared" si="168"/>
        <v>0</v>
      </c>
      <c r="O244" s="14">
        <f t="shared" si="109"/>
        <v>34877.764710000003</v>
      </c>
      <c r="P244" s="14">
        <f t="shared" si="110"/>
        <v>31116.504920000003</v>
      </c>
      <c r="Q244" s="14">
        <f t="shared" si="111"/>
        <v>30318.799999999999</v>
      </c>
      <c r="R244" s="14"/>
      <c r="S244" s="14"/>
      <c r="T244" s="14"/>
      <c r="U244" s="14">
        <f t="shared" si="154"/>
        <v>34877.764710000003</v>
      </c>
      <c r="V244" s="14">
        <f t="shared" si="155"/>
        <v>31116.504920000003</v>
      </c>
      <c r="W244" s="14">
        <f t="shared" si="156"/>
        <v>30318.799999999999</v>
      </c>
    </row>
    <row r="245" spans="1:23" ht="66" customHeight="1" x14ac:dyDescent="0.2">
      <c r="A245" s="65" t="s">
        <v>172</v>
      </c>
      <c r="B245" s="66">
        <v>63</v>
      </c>
      <c r="C245" s="60">
        <v>703</v>
      </c>
      <c r="D245" s="11" t="s">
        <v>145</v>
      </c>
      <c r="E245" s="12" t="s">
        <v>3</v>
      </c>
      <c r="F245" s="11" t="s">
        <v>2</v>
      </c>
      <c r="G245" s="67" t="s">
        <v>171</v>
      </c>
      <c r="H245" s="10" t="s">
        <v>7</v>
      </c>
      <c r="I245" s="14">
        <f>I246</f>
        <v>784</v>
      </c>
      <c r="J245" s="14">
        <f t="shared" ref="J245:K245" si="169">J246</f>
        <v>815.4</v>
      </c>
      <c r="K245" s="14">
        <f t="shared" si="169"/>
        <v>848</v>
      </c>
      <c r="L245" s="14"/>
      <c r="M245" s="14"/>
      <c r="N245" s="14"/>
      <c r="O245" s="14">
        <f t="shared" si="109"/>
        <v>784</v>
      </c>
      <c r="P245" s="14">
        <f t="shared" si="110"/>
        <v>815.4</v>
      </c>
      <c r="Q245" s="14">
        <f t="shared" si="111"/>
        <v>848</v>
      </c>
      <c r="R245" s="14"/>
      <c r="S245" s="14"/>
      <c r="T245" s="14"/>
      <c r="U245" s="14">
        <f t="shared" si="154"/>
        <v>784</v>
      </c>
      <c r="V245" s="14">
        <f t="shared" si="155"/>
        <v>815.4</v>
      </c>
      <c r="W245" s="14">
        <f t="shared" si="156"/>
        <v>848</v>
      </c>
    </row>
    <row r="246" spans="1:23" ht="33" customHeight="1" x14ac:dyDescent="0.2">
      <c r="A246" s="65" t="s">
        <v>77</v>
      </c>
      <c r="B246" s="66">
        <v>63</v>
      </c>
      <c r="C246" s="60">
        <v>703</v>
      </c>
      <c r="D246" s="11" t="s">
        <v>145</v>
      </c>
      <c r="E246" s="12" t="s">
        <v>3</v>
      </c>
      <c r="F246" s="11" t="s">
        <v>2</v>
      </c>
      <c r="G246" s="67" t="s">
        <v>171</v>
      </c>
      <c r="H246" s="10">
        <v>600</v>
      </c>
      <c r="I246" s="14">
        <f>I247</f>
        <v>784</v>
      </c>
      <c r="J246" s="14">
        <f t="shared" ref="J246:K246" si="170">J247</f>
        <v>815.4</v>
      </c>
      <c r="K246" s="14">
        <f t="shared" si="170"/>
        <v>848</v>
      </c>
      <c r="L246" s="14"/>
      <c r="M246" s="14"/>
      <c r="N246" s="14"/>
      <c r="O246" s="14">
        <f t="shared" si="109"/>
        <v>784</v>
      </c>
      <c r="P246" s="14">
        <f t="shared" si="110"/>
        <v>815.4</v>
      </c>
      <c r="Q246" s="14">
        <f t="shared" si="111"/>
        <v>848</v>
      </c>
      <c r="R246" s="14"/>
      <c r="S246" s="14"/>
      <c r="T246" s="14"/>
      <c r="U246" s="14">
        <f t="shared" si="154"/>
        <v>784</v>
      </c>
      <c r="V246" s="14">
        <f t="shared" si="155"/>
        <v>815.4</v>
      </c>
      <c r="W246" s="14">
        <f t="shared" si="156"/>
        <v>848</v>
      </c>
    </row>
    <row r="247" spans="1:23" x14ac:dyDescent="0.2">
      <c r="A247" s="65" t="s">
        <v>146</v>
      </c>
      <c r="B247" s="66">
        <v>63</v>
      </c>
      <c r="C247" s="60">
        <v>703</v>
      </c>
      <c r="D247" s="11" t="s">
        <v>145</v>
      </c>
      <c r="E247" s="12" t="s">
        <v>3</v>
      </c>
      <c r="F247" s="11" t="s">
        <v>2</v>
      </c>
      <c r="G247" s="67" t="s">
        <v>171</v>
      </c>
      <c r="H247" s="10">
        <v>610</v>
      </c>
      <c r="I247" s="14">
        <v>784</v>
      </c>
      <c r="J247" s="14">
        <v>815.4</v>
      </c>
      <c r="K247" s="14">
        <v>848</v>
      </c>
      <c r="L247" s="14"/>
      <c r="M247" s="14"/>
      <c r="N247" s="14"/>
      <c r="O247" s="14">
        <f t="shared" si="109"/>
        <v>784</v>
      </c>
      <c r="P247" s="14">
        <f t="shared" si="110"/>
        <v>815.4</v>
      </c>
      <c r="Q247" s="14">
        <f t="shared" si="111"/>
        <v>848</v>
      </c>
      <c r="R247" s="14"/>
      <c r="S247" s="14"/>
      <c r="T247" s="14"/>
      <c r="U247" s="14">
        <f t="shared" si="154"/>
        <v>784</v>
      </c>
      <c r="V247" s="14">
        <f t="shared" si="155"/>
        <v>815.4</v>
      </c>
      <c r="W247" s="14">
        <f t="shared" si="156"/>
        <v>848</v>
      </c>
    </row>
    <row r="248" spans="1:23" ht="21" customHeight="1" x14ac:dyDescent="0.2">
      <c r="A248" s="65" t="s">
        <v>170</v>
      </c>
      <c r="B248" s="66">
        <v>63</v>
      </c>
      <c r="C248" s="60">
        <v>703</v>
      </c>
      <c r="D248" s="11" t="s">
        <v>145</v>
      </c>
      <c r="E248" s="12" t="s">
        <v>3</v>
      </c>
      <c r="F248" s="11" t="s">
        <v>2</v>
      </c>
      <c r="G248" s="67" t="s">
        <v>169</v>
      </c>
      <c r="H248" s="10" t="s">
        <v>7</v>
      </c>
      <c r="I248" s="14">
        <f>I249</f>
        <v>541.79999999999995</v>
      </c>
      <c r="J248" s="14">
        <f t="shared" ref="J248:K248" si="171">J249</f>
        <v>465.3</v>
      </c>
      <c r="K248" s="14">
        <f t="shared" si="171"/>
        <v>547.29999999999995</v>
      </c>
      <c r="L248" s="14"/>
      <c r="M248" s="14"/>
      <c r="N248" s="14"/>
      <c r="O248" s="14">
        <f t="shared" si="109"/>
        <v>541.79999999999995</v>
      </c>
      <c r="P248" s="14">
        <f t="shared" si="110"/>
        <v>465.3</v>
      </c>
      <c r="Q248" s="14">
        <f t="shared" si="111"/>
        <v>547.29999999999995</v>
      </c>
      <c r="R248" s="14"/>
      <c r="S248" s="14"/>
      <c r="T248" s="14"/>
      <c r="U248" s="14">
        <f t="shared" si="154"/>
        <v>541.79999999999995</v>
      </c>
      <c r="V248" s="14">
        <f t="shared" si="155"/>
        <v>465.3</v>
      </c>
      <c r="W248" s="14">
        <f t="shared" si="156"/>
        <v>547.29999999999995</v>
      </c>
    </row>
    <row r="249" spans="1:23" ht="21" customHeight="1" x14ac:dyDescent="0.2">
      <c r="A249" s="65" t="s">
        <v>77</v>
      </c>
      <c r="B249" s="66">
        <v>63</v>
      </c>
      <c r="C249" s="60">
        <v>703</v>
      </c>
      <c r="D249" s="11" t="s">
        <v>145</v>
      </c>
      <c r="E249" s="12" t="s">
        <v>3</v>
      </c>
      <c r="F249" s="11" t="s">
        <v>2</v>
      </c>
      <c r="G249" s="67" t="s">
        <v>169</v>
      </c>
      <c r="H249" s="10">
        <v>600</v>
      </c>
      <c r="I249" s="14">
        <f>I250</f>
        <v>541.79999999999995</v>
      </c>
      <c r="J249" s="14">
        <f t="shared" ref="J249:K249" si="172">J250</f>
        <v>465.3</v>
      </c>
      <c r="K249" s="14">
        <f t="shared" si="172"/>
        <v>547.29999999999995</v>
      </c>
      <c r="L249" s="14"/>
      <c r="M249" s="14"/>
      <c r="N249" s="14"/>
      <c r="O249" s="14">
        <f t="shared" si="109"/>
        <v>541.79999999999995</v>
      </c>
      <c r="P249" s="14">
        <f t="shared" si="110"/>
        <v>465.3</v>
      </c>
      <c r="Q249" s="14">
        <f t="shared" si="111"/>
        <v>547.29999999999995</v>
      </c>
      <c r="R249" s="14"/>
      <c r="S249" s="14"/>
      <c r="T249" s="14"/>
      <c r="U249" s="14">
        <f t="shared" si="154"/>
        <v>541.79999999999995</v>
      </c>
      <c r="V249" s="14">
        <f t="shared" si="155"/>
        <v>465.3</v>
      </c>
      <c r="W249" s="14">
        <f t="shared" si="156"/>
        <v>547.29999999999995</v>
      </c>
    </row>
    <row r="250" spans="1:23" ht="13.15" customHeight="1" x14ac:dyDescent="0.2">
      <c r="A250" s="65" t="s">
        <v>146</v>
      </c>
      <c r="B250" s="66">
        <v>63</v>
      </c>
      <c r="C250" s="60">
        <v>703</v>
      </c>
      <c r="D250" s="11" t="s">
        <v>145</v>
      </c>
      <c r="E250" s="12" t="s">
        <v>3</v>
      </c>
      <c r="F250" s="11" t="s">
        <v>2</v>
      </c>
      <c r="G250" s="67" t="s">
        <v>169</v>
      </c>
      <c r="H250" s="10">
        <v>610</v>
      </c>
      <c r="I250" s="14">
        <f>66.6+475.2</f>
        <v>541.79999999999995</v>
      </c>
      <c r="J250" s="14">
        <f>69.3+396</f>
        <v>465.3</v>
      </c>
      <c r="K250" s="14">
        <f>72.1+475.2</f>
        <v>547.29999999999995</v>
      </c>
      <c r="L250" s="14"/>
      <c r="M250" s="14"/>
      <c r="N250" s="14"/>
      <c r="O250" s="14">
        <f t="shared" si="109"/>
        <v>541.79999999999995</v>
      </c>
      <c r="P250" s="14">
        <f t="shared" si="110"/>
        <v>465.3</v>
      </c>
      <c r="Q250" s="14">
        <f t="shared" si="111"/>
        <v>547.29999999999995</v>
      </c>
      <c r="R250" s="14"/>
      <c r="S250" s="14"/>
      <c r="T250" s="14"/>
      <c r="U250" s="14">
        <f t="shared" si="154"/>
        <v>541.79999999999995</v>
      </c>
      <c r="V250" s="14">
        <f t="shared" si="155"/>
        <v>465.3</v>
      </c>
      <c r="W250" s="14">
        <f t="shared" si="156"/>
        <v>547.29999999999995</v>
      </c>
    </row>
    <row r="251" spans="1:23" ht="13.15" customHeight="1" x14ac:dyDescent="0.2">
      <c r="A251" s="65" t="s">
        <v>327</v>
      </c>
      <c r="B251" s="66">
        <v>63</v>
      </c>
      <c r="C251" s="60">
        <v>703</v>
      </c>
      <c r="D251" s="11" t="s">
        <v>145</v>
      </c>
      <c r="E251" s="12" t="s">
        <v>3</v>
      </c>
      <c r="F251" s="11" t="s">
        <v>2</v>
      </c>
      <c r="G251" s="67">
        <v>80490</v>
      </c>
      <c r="H251" s="10" t="s">
        <v>7</v>
      </c>
      <c r="I251" s="14">
        <f>I252</f>
        <v>2698.7</v>
      </c>
      <c r="J251" s="14">
        <f t="shared" ref="J251:K252" si="173">J252</f>
        <v>0</v>
      </c>
      <c r="K251" s="14">
        <f t="shared" si="173"/>
        <v>0</v>
      </c>
      <c r="L251" s="14">
        <f>L252</f>
        <v>-2698.7</v>
      </c>
      <c r="M251" s="14"/>
      <c r="N251" s="14"/>
      <c r="O251" s="14">
        <f t="shared" si="109"/>
        <v>0</v>
      </c>
      <c r="P251" s="14">
        <f t="shared" si="110"/>
        <v>0</v>
      </c>
      <c r="Q251" s="14">
        <f t="shared" si="111"/>
        <v>0</v>
      </c>
      <c r="R251" s="14"/>
      <c r="S251" s="14"/>
      <c r="T251" s="14"/>
      <c r="U251" s="14">
        <f t="shared" si="154"/>
        <v>0</v>
      </c>
      <c r="V251" s="14">
        <f t="shared" si="155"/>
        <v>0</v>
      </c>
      <c r="W251" s="14">
        <f t="shared" si="156"/>
        <v>0</v>
      </c>
    </row>
    <row r="252" spans="1:23" ht="24" customHeight="1" x14ac:dyDescent="0.2">
      <c r="A252" s="65" t="s">
        <v>77</v>
      </c>
      <c r="B252" s="66">
        <v>63</v>
      </c>
      <c r="C252" s="60">
        <v>703</v>
      </c>
      <c r="D252" s="11" t="s">
        <v>145</v>
      </c>
      <c r="E252" s="12" t="s">
        <v>3</v>
      </c>
      <c r="F252" s="11" t="s">
        <v>2</v>
      </c>
      <c r="G252" s="67">
        <v>80490</v>
      </c>
      <c r="H252" s="10">
        <v>600</v>
      </c>
      <c r="I252" s="14">
        <f>I253</f>
        <v>2698.7</v>
      </c>
      <c r="J252" s="14">
        <f t="shared" si="173"/>
        <v>0</v>
      </c>
      <c r="K252" s="14">
        <f t="shared" si="173"/>
        <v>0</v>
      </c>
      <c r="L252" s="14">
        <f>L253</f>
        <v>-2698.7</v>
      </c>
      <c r="M252" s="14"/>
      <c r="N252" s="14"/>
      <c r="O252" s="14">
        <f t="shared" si="109"/>
        <v>0</v>
      </c>
      <c r="P252" s="14">
        <f t="shared" si="110"/>
        <v>0</v>
      </c>
      <c r="Q252" s="14">
        <f t="shared" si="111"/>
        <v>0</v>
      </c>
      <c r="R252" s="14"/>
      <c r="S252" s="14"/>
      <c r="T252" s="14"/>
      <c r="U252" s="14">
        <f t="shared" si="154"/>
        <v>0</v>
      </c>
      <c r="V252" s="14">
        <f t="shared" si="155"/>
        <v>0</v>
      </c>
      <c r="W252" s="14">
        <f t="shared" si="156"/>
        <v>0</v>
      </c>
    </row>
    <row r="253" spans="1:23" ht="13.15" customHeight="1" x14ac:dyDescent="0.2">
      <c r="A253" s="65" t="s">
        <v>146</v>
      </c>
      <c r="B253" s="66">
        <v>63</v>
      </c>
      <c r="C253" s="60">
        <v>703</v>
      </c>
      <c r="D253" s="11" t="s">
        <v>145</v>
      </c>
      <c r="E253" s="12" t="s">
        <v>3</v>
      </c>
      <c r="F253" s="11" t="s">
        <v>2</v>
      </c>
      <c r="G253" s="67">
        <v>80490</v>
      </c>
      <c r="H253" s="10">
        <v>610</v>
      </c>
      <c r="I253" s="14">
        <v>2698.7</v>
      </c>
      <c r="J253" s="14">
        <v>0</v>
      </c>
      <c r="K253" s="14">
        <v>0</v>
      </c>
      <c r="L253" s="14">
        <v>-2698.7</v>
      </c>
      <c r="M253" s="14"/>
      <c r="N253" s="14"/>
      <c r="O253" s="14">
        <f t="shared" si="109"/>
        <v>0</v>
      </c>
      <c r="P253" s="14">
        <f t="shared" si="110"/>
        <v>0</v>
      </c>
      <c r="Q253" s="14">
        <f t="shared" si="111"/>
        <v>0</v>
      </c>
      <c r="R253" s="14"/>
      <c r="S253" s="14"/>
      <c r="T253" s="14"/>
      <c r="U253" s="14">
        <f t="shared" si="154"/>
        <v>0</v>
      </c>
      <c r="V253" s="14">
        <f t="shared" si="155"/>
        <v>0</v>
      </c>
      <c r="W253" s="14">
        <f t="shared" si="156"/>
        <v>0</v>
      </c>
    </row>
    <row r="254" spans="1:23" ht="13.15" customHeight="1" x14ac:dyDescent="0.2">
      <c r="A254" s="65" t="s">
        <v>179</v>
      </c>
      <c r="B254" s="66">
        <v>63</v>
      </c>
      <c r="C254" s="60">
        <v>703</v>
      </c>
      <c r="D254" s="11" t="s">
        <v>145</v>
      </c>
      <c r="E254" s="12" t="s">
        <v>3</v>
      </c>
      <c r="F254" s="11" t="s">
        <v>2</v>
      </c>
      <c r="G254" s="67" t="s">
        <v>178</v>
      </c>
      <c r="H254" s="10" t="s">
        <v>7</v>
      </c>
      <c r="I254" s="14">
        <f>I255</f>
        <v>100</v>
      </c>
      <c r="J254" s="14">
        <f t="shared" ref="J254:K255" si="174">J255</f>
        <v>100</v>
      </c>
      <c r="K254" s="14">
        <f t="shared" si="174"/>
        <v>100</v>
      </c>
      <c r="L254" s="14"/>
      <c r="M254" s="14"/>
      <c r="N254" s="14"/>
      <c r="O254" s="14">
        <f t="shared" si="109"/>
        <v>100</v>
      </c>
      <c r="P254" s="14">
        <f t="shared" si="110"/>
        <v>100</v>
      </c>
      <c r="Q254" s="14">
        <f t="shared" si="111"/>
        <v>100</v>
      </c>
      <c r="R254" s="14"/>
      <c r="S254" s="14"/>
      <c r="T254" s="14"/>
      <c r="U254" s="14">
        <f t="shared" si="154"/>
        <v>100</v>
      </c>
      <c r="V254" s="14">
        <f t="shared" si="155"/>
        <v>100</v>
      </c>
      <c r="W254" s="14">
        <f t="shared" si="156"/>
        <v>100</v>
      </c>
    </row>
    <row r="255" spans="1:23" ht="21" customHeight="1" x14ac:dyDescent="0.2">
      <c r="A255" s="65" t="s">
        <v>77</v>
      </c>
      <c r="B255" s="66">
        <v>63</v>
      </c>
      <c r="C255" s="60">
        <v>703</v>
      </c>
      <c r="D255" s="11" t="s">
        <v>145</v>
      </c>
      <c r="E255" s="12" t="s">
        <v>3</v>
      </c>
      <c r="F255" s="11" t="s">
        <v>2</v>
      </c>
      <c r="G255" s="67" t="s">
        <v>178</v>
      </c>
      <c r="H255" s="10">
        <v>600</v>
      </c>
      <c r="I255" s="14">
        <f>I256</f>
        <v>100</v>
      </c>
      <c r="J255" s="14">
        <f t="shared" si="174"/>
        <v>100</v>
      </c>
      <c r="K255" s="14">
        <f t="shared" si="174"/>
        <v>100</v>
      </c>
      <c r="L255" s="14"/>
      <c r="M255" s="14"/>
      <c r="N255" s="14"/>
      <c r="O255" s="14">
        <f t="shared" si="109"/>
        <v>100</v>
      </c>
      <c r="P255" s="14">
        <f t="shared" si="110"/>
        <v>100</v>
      </c>
      <c r="Q255" s="14">
        <f t="shared" si="111"/>
        <v>100</v>
      </c>
      <c r="R255" s="14"/>
      <c r="S255" s="14"/>
      <c r="T255" s="14"/>
      <c r="U255" s="14">
        <f t="shared" si="154"/>
        <v>100</v>
      </c>
      <c r="V255" s="14">
        <f t="shared" si="155"/>
        <v>100</v>
      </c>
      <c r="W255" s="14">
        <f t="shared" si="156"/>
        <v>100</v>
      </c>
    </row>
    <row r="256" spans="1:23" ht="13.15" customHeight="1" x14ac:dyDescent="0.2">
      <c r="A256" s="65" t="s">
        <v>146</v>
      </c>
      <c r="B256" s="66">
        <v>63</v>
      </c>
      <c r="C256" s="60">
        <v>703</v>
      </c>
      <c r="D256" s="11" t="s">
        <v>145</v>
      </c>
      <c r="E256" s="12" t="s">
        <v>3</v>
      </c>
      <c r="F256" s="11" t="s">
        <v>2</v>
      </c>
      <c r="G256" s="67" t="s">
        <v>178</v>
      </c>
      <c r="H256" s="10">
        <v>610</v>
      </c>
      <c r="I256" s="14">
        <v>100</v>
      </c>
      <c r="J256" s="14">
        <v>100</v>
      </c>
      <c r="K256" s="14">
        <v>100</v>
      </c>
      <c r="L256" s="14"/>
      <c r="M256" s="14"/>
      <c r="N256" s="14"/>
      <c r="O256" s="14">
        <f t="shared" si="109"/>
        <v>100</v>
      </c>
      <c r="P256" s="14">
        <f t="shared" si="110"/>
        <v>100</v>
      </c>
      <c r="Q256" s="14">
        <f t="shared" si="111"/>
        <v>100</v>
      </c>
      <c r="R256" s="14"/>
      <c r="S256" s="14"/>
      <c r="T256" s="14"/>
      <c r="U256" s="14">
        <f t="shared" si="154"/>
        <v>100</v>
      </c>
      <c r="V256" s="14">
        <f t="shared" si="155"/>
        <v>100</v>
      </c>
      <c r="W256" s="14">
        <f t="shared" si="156"/>
        <v>100</v>
      </c>
    </row>
    <row r="257" spans="1:23" ht="13.15" customHeight="1" x14ac:dyDescent="0.2">
      <c r="A257" s="65" t="s">
        <v>168</v>
      </c>
      <c r="B257" s="66">
        <v>63</v>
      </c>
      <c r="C257" s="60">
        <v>703</v>
      </c>
      <c r="D257" s="11" t="s">
        <v>145</v>
      </c>
      <c r="E257" s="12" t="s">
        <v>3</v>
      </c>
      <c r="F257" s="11" t="s">
        <v>2</v>
      </c>
      <c r="G257" s="67" t="s">
        <v>167</v>
      </c>
      <c r="H257" s="10" t="s">
        <v>7</v>
      </c>
      <c r="I257" s="14">
        <f>I258</f>
        <v>5</v>
      </c>
      <c r="J257" s="14">
        <f t="shared" ref="J257:K257" si="175">J258</f>
        <v>5</v>
      </c>
      <c r="K257" s="14">
        <f t="shared" si="175"/>
        <v>5</v>
      </c>
      <c r="L257" s="14"/>
      <c r="M257" s="14"/>
      <c r="N257" s="14"/>
      <c r="O257" s="14">
        <f t="shared" si="109"/>
        <v>5</v>
      </c>
      <c r="P257" s="14">
        <f t="shared" si="110"/>
        <v>5</v>
      </c>
      <c r="Q257" s="14">
        <f t="shared" si="111"/>
        <v>5</v>
      </c>
      <c r="R257" s="14"/>
      <c r="S257" s="14"/>
      <c r="T257" s="14"/>
      <c r="U257" s="14">
        <f t="shared" si="154"/>
        <v>5</v>
      </c>
      <c r="V257" s="14">
        <f t="shared" si="155"/>
        <v>5</v>
      </c>
      <c r="W257" s="14">
        <f t="shared" si="156"/>
        <v>5</v>
      </c>
    </row>
    <row r="258" spans="1:23" ht="21" customHeight="1" x14ac:dyDescent="0.2">
      <c r="A258" s="65" t="s">
        <v>77</v>
      </c>
      <c r="B258" s="66">
        <v>63</v>
      </c>
      <c r="C258" s="60">
        <v>703</v>
      </c>
      <c r="D258" s="11" t="s">
        <v>145</v>
      </c>
      <c r="E258" s="12" t="s">
        <v>3</v>
      </c>
      <c r="F258" s="11" t="s">
        <v>2</v>
      </c>
      <c r="G258" s="67" t="s">
        <v>167</v>
      </c>
      <c r="H258" s="10">
        <v>600</v>
      </c>
      <c r="I258" s="14">
        <f>I259</f>
        <v>5</v>
      </c>
      <c r="J258" s="14">
        <f t="shared" ref="J258:K258" si="176">J259</f>
        <v>5</v>
      </c>
      <c r="K258" s="14">
        <f t="shared" si="176"/>
        <v>5</v>
      </c>
      <c r="L258" s="14"/>
      <c r="M258" s="14"/>
      <c r="N258" s="14"/>
      <c r="O258" s="14">
        <f t="shared" si="109"/>
        <v>5</v>
      </c>
      <c r="P258" s="14">
        <f t="shared" si="110"/>
        <v>5</v>
      </c>
      <c r="Q258" s="14">
        <f t="shared" si="111"/>
        <v>5</v>
      </c>
      <c r="R258" s="14"/>
      <c r="S258" s="14"/>
      <c r="T258" s="14"/>
      <c r="U258" s="14">
        <f t="shared" si="154"/>
        <v>5</v>
      </c>
      <c r="V258" s="14">
        <f t="shared" si="155"/>
        <v>5</v>
      </c>
      <c r="W258" s="14">
        <f t="shared" si="156"/>
        <v>5</v>
      </c>
    </row>
    <row r="259" spans="1:23" ht="13.15" customHeight="1" x14ac:dyDescent="0.2">
      <c r="A259" s="65" t="s">
        <v>146</v>
      </c>
      <c r="B259" s="66">
        <v>63</v>
      </c>
      <c r="C259" s="60">
        <v>703</v>
      </c>
      <c r="D259" s="11" t="s">
        <v>145</v>
      </c>
      <c r="E259" s="12" t="s">
        <v>3</v>
      </c>
      <c r="F259" s="11" t="s">
        <v>2</v>
      </c>
      <c r="G259" s="67" t="s">
        <v>167</v>
      </c>
      <c r="H259" s="10">
        <v>610</v>
      </c>
      <c r="I259" s="14">
        <v>5</v>
      </c>
      <c r="J259" s="14">
        <v>5</v>
      </c>
      <c r="K259" s="14">
        <v>5</v>
      </c>
      <c r="L259" s="14"/>
      <c r="M259" s="14"/>
      <c r="N259" s="14"/>
      <c r="O259" s="14">
        <f t="shared" si="109"/>
        <v>5</v>
      </c>
      <c r="P259" s="14">
        <f t="shared" si="110"/>
        <v>5</v>
      </c>
      <c r="Q259" s="14">
        <f t="shared" si="111"/>
        <v>5</v>
      </c>
      <c r="R259" s="14"/>
      <c r="S259" s="14"/>
      <c r="T259" s="14"/>
      <c r="U259" s="14">
        <f t="shared" si="154"/>
        <v>5</v>
      </c>
      <c r="V259" s="14">
        <f t="shared" si="155"/>
        <v>5</v>
      </c>
      <c r="W259" s="14">
        <f t="shared" si="156"/>
        <v>5</v>
      </c>
    </row>
    <row r="260" spans="1:23" ht="52.5" customHeight="1" x14ac:dyDescent="0.2">
      <c r="A260" s="65" t="s">
        <v>166</v>
      </c>
      <c r="B260" s="66">
        <v>63</v>
      </c>
      <c r="C260" s="60">
        <v>703</v>
      </c>
      <c r="D260" s="11" t="s">
        <v>145</v>
      </c>
      <c r="E260" s="12" t="s">
        <v>3</v>
      </c>
      <c r="F260" s="11" t="s">
        <v>2</v>
      </c>
      <c r="G260" s="67" t="s">
        <v>165</v>
      </c>
      <c r="H260" s="10" t="s">
        <v>7</v>
      </c>
      <c r="I260" s="14">
        <f>I261</f>
        <v>27351.200000000001</v>
      </c>
      <c r="J260" s="14">
        <f t="shared" ref="J260:K260" si="177">J261</f>
        <v>27727.7</v>
      </c>
      <c r="K260" s="14">
        <f t="shared" si="177"/>
        <v>28818.5</v>
      </c>
      <c r="L260" s="14"/>
      <c r="M260" s="14"/>
      <c r="N260" s="14"/>
      <c r="O260" s="14">
        <f t="shared" ref="O260:O343" si="178">I260+L260</f>
        <v>27351.200000000001</v>
      </c>
      <c r="P260" s="14">
        <f t="shared" ref="P260:P343" si="179">J260+M260</f>
        <v>27727.7</v>
      </c>
      <c r="Q260" s="14">
        <f t="shared" ref="Q260:Q343" si="180">K260+N260</f>
        <v>28818.5</v>
      </c>
      <c r="R260" s="14"/>
      <c r="S260" s="14"/>
      <c r="T260" s="14"/>
      <c r="U260" s="14">
        <f t="shared" si="154"/>
        <v>27351.200000000001</v>
      </c>
      <c r="V260" s="14">
        <f t="shared" si="155"/>
        <v>27727.7</v>
      </c>
      <c r="W260" s="14">
        <f t="shared" si="156"/>
        <v>28818.5</v>
      </c>
    </row>
    <row r="261" spans="1:23" ht="21" customHeight="1" x14ac:dyDescent="0.2">
      <c r="A261" s="65" t="s">
        <v>77</v>
      </c>
      <c r="B261" s="66">
        <v>63</v>
      </c>
      <c r="C261" s="60">
        <v>703</v>
      </c>
      <c r="D261" s="11" t="s">
        <v>145</v>
      </c>
      <c r="E261" s="12" t="s">
        <v>3</v>
      </c>
      <c r="F261" s="11" t="s">
        <v>2</v>
      </c>
      <c r="G261" s="67" t="s">
        <v>165</v>
      </c>
      <c r="H261" s="10">
        <v>600</v>
      </c>
      <c r="I261" s="14">
        <f>I262</f>
        <v>27351.200000000001</v>
      </c>
      <c r="J261" s="14">
        <f t="shared" ref="J261:K261" si="181">J262</f>
        <v>27727.7</v>
      </c>
      <c r="K261" s="14">
        <f t="shared" si="181"/>
        <v>28818.5</v>
      </c>
      <c r="L261" s="14"/>
      <c r="M261" s="14"/>
      <c r="N261" s="14"/>
      <c r="O261" s="14">
        <f t="shared" si="178"/>
        <v>27351.200000000001</v>
      </c>
      <c r="P261" s="14">
        <f t="shared" si="179"/>
        <v>27727.7</v>
      </c>
      <c r="Q261" s="14">
        <f t="shared" si="180"/>
        <v>28818.5</v>
      </c>
      <c r="R261" s="14"/>
      <c r="S261" s="14"/>
      <c r="T261" s="14"/>
      <c r="U261" s="14">
        <f t="shared" si="154"/>
        <v>27351.200000000001</v>
      </c>
      <c r="V261" s="14">
        <f t="shared" si="155"/>
        <v>27727.7</v>
      </c>
      <c r="W261" s="14">
        <f t="shared" si="156"/>
        <v>28818.5</v>
      </c>
    </row>
    <row r="262" spans="1:23" ht="13.15" customHeight="1" x14ac:dyDescent="0.2">
      <c r="A262" s="65" t="s">
        <v>146</v>
      </c>
      <c r="B262" s="66">
        <v>63</v>
      </c>
      <c r="C262" s="60">
        <v>703</v>
      </c>
      <c r="D262" s="11" t="s">
        <v>145</v>
      </c>
      <c r="E262" s="12" t="s">
        <v>3</v>
      </c>
      <c r="F262" s="11" t="s">
        <v>2</v>
      </c>
      <c r="G262" s="67" t="s">
        <v>165</v>
      </c>
      <c r="H262" s="10">
        <v>610</v>
      </c>
      <c r="I262" s="14">
        <v>27351.200000000001</v>
      </c>
      <c r="J262" s="14">
        <v>27727.7</v>
      </c>
      <c r="K262" s="14">
        <v>28818.5</v>
      </c>
      <c r="L262" s="14"/>
      <c r="M262" s="14"/>
      <c r="N262" s="14"/>
      <c r="O262" s="14">
        <f t="shared" si="178"/>
        <v>27351.200000000001</v>
      </c>
      <c r="P262" s="14">
        <f t="shared" si="179"/>
        <v>27727.7</v>
      </c>
      <c r="Q262" s="14">
        <f t="shared" si="180"/>
        <v>28818.5</v>
      </c>
      <c r="R262" s="14"/>
      <c r="S262" s="14"/>
      <c r="T262" s="14"/>
      <c r="U262" s="14">
        <f t="shared" si="154"/>
        <v>27351.200000000001</v>
      </c>
      <c r="V262" s="14">
        <f t="shared" si="155"/>
        <v>27727.7</v>
      </c>
      <c r="W262" s="14">
        <f t="shared" si="156"/>
        <v>28818.5</v>
      </c>
    </row>
    <row r="263" spans="1:23" ht="13.15" customHeight="1" x14ac:dyDescent="0.2">
      <c r="A263" s="65" t="s">
        <v>330</v>
      </c>
      <c r="B263" s="66">
        <v>63</v>
      </c>
      <c r="C263" s="60">
        <v>703</v>
      </c>
      <c r="D263" s="11">
        <v>4</v>
      </c>
      <c r="E263" s="12">
        <v>0</v>
      </c>
      <c r="F263" s="11" t="s">
        <v>329</v>
      </c>
      <c r="G263" s="67">
        <v>0</v>
      </c>
      <c r="H263" s="10"/>
      <c r="I263" s="14">
        <f>I264</f>
        <v>100</v>
      </c>
      <c r="J263" s="14">
        <f t="shared" ref="J263:K265" si="182">J264</f>
        <v>0</v>
      </c>
      <c r="K263" s="14">
        <f t="shared" si="182"/>
        <v>0</v>
      </c>
      <c r="L263" s="14">
        <f>L264+L267</f>
        <v>5861.8959100000002</v>
      </c>
      <c r="M263" s="14">
        <f t="shared" ref="M263:N263" si="183">M264+M267</f>
        <v>2003.10492</v>
      </c>
      <c r="N263" s="14">
        <f t="shared" si="183"/>
        <v>0</v>
      </c>
      <c r="O263" s="14">
        <f t="shared" si="178"/>
        <v>5961.8959100000002</v>
      </c>
      <c r="P263" s="14">
        <f t="shared" si="179"/>
        <v>2003.10492</v>
      </c>
      <c r="Q263" s="14">
        <f t="shared" si="180"/>
        <v>0</v>
      </c>
      <c r="R263" s="14"/>
      <c r="S263" s="14"/>
      <c r="T263" s="14"/>
      <c r="U263" s="14">
        <f t="shared" si="154"/>
        <v>5961.8959100000002</v>
      </c>
      <c r="V263" s="14">
        <f t="shared" si="155"/>
        <v>2003.10492</v>
      </c>
      <c r="W263" s="14">
        <f t="shared" si="156"/>
        <v>0</v>
      </c>
    </row>
    <row r="264" spans="1:23" ht="61.15" customHeight="1" x14ac:dyDescent="0.2">
      <c r="A264" s="65" t="s">
        <v>328</v>
      </c>
      <c r="B264" s="66">
        <v>63</v>
      </c>
      <c r="C264" s="60">
        <v>703</v>
      </c>
      <c r="D264" s="11">
        <v>4</v>
      </c>
      <c r="E264" s="12">
        <v>0</v>
      </c>
      <c r="F264" s="11" t="s">
        <v>329</v>
      </c>
      <c r="G264" s="67">
        <v>55191</v>
      </c>
      <c r="H264" s="10"/>
      <c r="I264" s="14">
        <f>I265</f>
        <v>100</v>
      </c>
      <c r="J264" s="14">
        <f t="shared" si="182"/>
        <v>0</v>
      </c>
      <c r="K264" s="14">
        <f t="shared" si="182"/>
        <v>0</v>
      </c>
      <c r="L264" s="14">
        <f>L265</f>
        <v>1939.9180700000002</v>
      </c>
      <c r="M264" s="14"/>
      <c r="N264" s="14"/>
      <c r="O264" s="14">
        <f t="shared" si="178"/>
        <v>2039.9180700000002</v>
      </c>
      <c r="P264" s="14">
        <f t="shared" si="179"/>
        <v>0</v>
      </c>
      <c r="Q264" s="14">
        <f t="shared" si="180"/>
        <v>0</v>
      </c>
      <c r="R264" s="14"/>
      <c r="S264" s="14"/>
      <c r="T264" s="14"/>
      <c r="U264" s="14">
        <f t="shared" si="154"/>
        <v>2039.9180700000002</v>
      </c>
      <c r="V264" s="14">
        <f t="shared" si="155"/>
        <v>0</v>
      </c>
      <c r="W264" s="14">
        <f t="shared" si="156"/>
        <v>0</v>
      </c>
    </row>
    <row r="265" spans="1:23" ht="24" customHeight="1" x14ac:dyDescent="0.2">
      <c r="A265" s="65" t="s">
        <v>77</v>
      </c>
      <c r="B265" s="66">
        <v>63</v>
      </c>
      <c r="C265" s="60">
        <v>703</v>
      </c>
      <c r="D265" s="11">
        <v>4</v>
      </c>
      <c r="E265" s="12">
        <v>0</v>
      </c>
      <c r="F265" s="11" t="s">
        <v>329</v>
      </c>
      <c r="G265" s="67">
        <v>55191</v>
      </c>
      <c r="H265" s="10">
        <v>600</v>
      </c>
      <c r="I265" s="14">
        <f>I266</f>
        <v>100</v>
      </c>
      <c r="J265" s="14">
        <f t="shared" si="182"/>
        <v>0</v>
      </c>
      <c r="K265" s="14">
        <f t="shared" si="182"/>
        <v>0</v>
      </c>
      <c r="L265" s="14">
        <f>L266</f>
        <v>1939.9180700000002</v>
      </c>
      <c r="M265" s="14"/>
      <c r="N265" s="14"/>
      <c r="O265" s="14">
        <f t="shared" si="178"/>
        <v>2039.9180700000002</v>
      </c>
      <c r="P265" s="14">
        <f t="shared" si="179"/>
        <v>0</v>
      </c>
      <c r="Q265" s="14">
        <f t="shared" si="180"/>
        <v>0</v>
      </c>
      <c r="R265" s="14"/>
      <c r="S265" s="14"/>
      <c r="T265" s="14"/>
      <c r="U265" s="14">
        <f t="shared" si="154"/>
        <v>2039.9180700000002</v>
      </c>
      <c r="V265" s="14">
        <f t="shared" si="155"/>
        <v>0</v>
      </c>
      <c r="W265" s="14">
        <f t="shared" si="156"/>
        <v>0</v>
      </c>
    </row>
    <row r="266" spans="1:23" ht="13.15" customHeight="1" x14ac:dyDescent="0.2">
      <c r="A266" s="65" t="s">
        <v>146</v>
      </c>
      <c r="B266" s="66">
        <v>63</v>
      </c>
      <c r="C266" s="60">
        <v>703</v>
      </c>
      <c r="D266" s="11">
        <v>4</v>
      </c>
      <c r="E266" s="12">
        <v>0</v>
      </c>
      <c r="F266" s="11" t="s">
        <v>329</v>
      </c>
      <c r="G266" s="67">
        <v>55191</v>
      </c>
      <c r="H266" s="10">
        <v>610</v>
      </c>
      <c r="I266" s="14">
        <v>100</v>
      </c>
      <c r="J266" s="14">
        <v>0</v>
      </c>
      <c r="K266" s="14">
        <v>0</v>
      </c>
      <c r="L266" s="14">
        <f>246.78607+1693.132</f>
        <v>1939.9180700000002</v>
      </c>
      <c r="M266" s="14"/>
      <c r="N266" s="14"/>
      <c r="O266" s="14">
        <f t="shared" si="178"/>
        <v>2039.9180700000002</v>
      </c>
      <c r="P266" s="14">
        <f t="shared" si="179"/>
        <v>0</v>
      </c>
      <c r="Q266" s="14">
        <f t="shared" si="180"/>
        <v>0</v>
      </c>
      <c r="R266" s="14"/>
      <c r="S266" s="14"/>
      <c r="T266" s="14"/>
      <c r="U266" s="14">
        <f t="shared" si="154"/>
        <v>2039.9180700000002</v>
      </c>
      <c r="V266" s="14">
        <f t="shared" si="155"/>
        <v>0</v>
      </c>
      <c r="W266" s="14">
        <f t="shared" si="156"/>
        <v>0</v>
      </c>
    </row>
    <row r="267" spans="1:23" ht="30" customHeight="1" x14ac:dyDescent="0.2">
      <c r="A267" s="65" t="s">
        <v>385</v>
      </c>
      <c r="B267" s="66">
        <v>63</v>
      </c>
      <c r="C267" s="60">
        <v>703</v>
      </c>
      <c r="D267" s="11">
        <v>4</v>
      </c>
      <c r="E267" s="12">
        <v>0</v>
      </c>
      <c r="F267" s="11" t="s">
        <v>329</v>
      </c>
      <c r="G267" s="67">
        <v>55195</v>
      </c>
      <c r="H267" s="10"/>
      <c r="I267" s="14"/>
      <c r="J267" s="14"/>
      <c r="K267" s="14"/>
      <c r="L267" s="14">
        <f>L268</f>
        <v>3921.97784</v>
      </c>
      <c r="M267" s="14">
        <f>M268</f>
        <v>2003.10492</v>
      </c>
      <c r="N267" s="14"/>
      <c r="O267" s="14">
        <f t="shared" ref="O267:O269" si="184">I267+L267</f>
        <v>3921.97784</v>
      </c>
      <c r="P267" s="14">
        <f t="shared" ref="P267:P269" si="185">J267+M267</f>
        <v>2003.10492</v>
      </c>
      <c r="Q267" s="14">
        <f t="shared" ref="Q267:Q269" si="186">K267+N267</f>
        <v>0</v>
      </c>
      <c r="R267" s="14"/>
      <c r="S267" s="14"/>
      <c r="T267" s="14"/>
      <c r="U267" s="14">
        <f t="shared" si="154"/>
        <v>3921.97784</v>
      </c>
      <c r="V267" s="14">
        <f t="shared" si="155"/>
        <v>2003.10492</v>
      </c>
      <c r="W267" s="14">
        <f t="shared" si="156"/>
        <v>0</v>
      </c>
    </row>
    <row r="268" spans="1:23" ht="24.6" customHeight="1" x14ac:dyDescent="0.2">
      <c r="A268" s="65" t="s">
        <v>77</v>
      </c>
      <c r="B268" s="66">
        <v>63</v>
      </c>
      <c r="C268" s="60">
        <v>703</v>
      </c>
      <c r="D268" s="11">
        <v>4</v>
      </c>
      <c r="E268" s="12">
        <v>0</v>
      </c>
      <c r="F268" s="11" t="s">
        <v>329</v>
      </c>
      <c r="G268" s="67">
        <v>55195</v>
      </c>
      <c r="H268" s="10">
        <v>600</v>
      </c>
      <c r="I268" s="14"/>
      <c r="J268" s="14"/>
      <c r="K268" s="14"/>
      <c r="L268" s="14">
        <f>L269</f>
        <v>3921.97784</v>
      </c>
      <c r="M268" s="14">
        <f>M269</f>
        <v>2003.10492</v>
      </c>
      <c r="N268" s="14"/>
      <c r="O268" s="14">
        <f t="shared" si="184"/>
        <v>3921.97784</v>
      </c>
      <c r="P268" s="14">
        <f t="shared" si="185"/>
        <v>2003.10492</v>
      </c>
      <c r="Q268" s="14">
        <f t="shared" si="186"/>
        <v>0</v>
      </c>
      <c r="R268" s="14"/>
      <c r="S268" s="14"/>
      <c r="T268" s="14"/>
      <c r="U268" s="14">
        <f t="shared" si="154"/>
        <v>3921.97784</v>
      </c>
      <c r="V268" s="14">
        <f t="shared" si="155"/>
        <v>2003.10492</v>
      </c>
      <c r="W268" s="14">
        <f t="shared" si="156"/>
        <v>0</v>
      </c>
    </row>
    <row r="269" spans="1:23" ht="13.15" customHeight="1" x14ac:dyDescent="0.2">
      <c r="A269" s="65" t="s">
        <v>146</v>
      </c>
      <c r="B269" s="66">
        <v>63</v>
      </c>
      <c r="C269" s="60">
        <v>703</v>
      </c>
      <c r="D269" s="11">
        <v>4</v>
      </c>
      <c r="E269" s="12">
        <v>0</v>
      </c>
      <c r="F269" s="11" t="s">
        <v>329</v>
      </c>
      <c r="G269" s="67">
        <v>55195</v>
      </c>
      <c r="H269" s="10">
        <v>610</v>
      </c>
      <c r="I269" s="14"/>
      <c r="J269" s="14"/>
      <c r="K269" s="14"/>
      <c r="L269" s="14">
        <f>666.73623+3255.24161</f>
        <v>3921.97784</v>
      </c>
      <c r="M269" s="14">
        <f>340.52784+1662.57708</f>
        <v>2003.10492</v>
      </c>
      <c r="N269" s="14"/>
      <c r="O269" s="14">
        <f t="shared" si="184"/>
        <v>3921.97784</v>
      </c>
      <c r="P269" s="14">
        <f t="shared" si="185"/>
        <v>2003.10492</v>
      </c>
      <c r="Q269" s="14">
        <f t="shared" si="186"/>
        <v>0</v>
      </c>
      <c r="R269" s="14"/>
      <c r="S269" s="14"/>
      <c r="T269" s="14"/>
      <c r="U269" s="14">
        <f t="shared" si="154"/>
        <v>3921.97784</v>
      </c>
      <c r="V269" s="14">
        <f t="shared" si="155"/>
        <v>2003.10492</v>
      </c>
      <c r="W269" s="14">
        <f t="shared" si="156"/>
        <v>0</v>
      </c>
    </row>
    <row r="270" spans="1:23" ht="13.15" customHeight="1" x14ac:dyDescent="0.2">
      <c r="A270" s="65" t="s">
        <v>391</v>
      </c>
      <c r="B270" s="66">
        <v>63</v>
      </c>
      <c r="C270" s="60">
        <v>703</v>
      </c>
      <c r="D270" s="11">
        <v>4</v>
      </c>
      <c r="E270" s="12">
        <v>0</v>
      </c>
      <c r="F270" s="11" t="s">
        <v>389</v>
      </c>
      <c r="G270" s="67">
        <v>0</v>
      </c>
      <c r="H270" s="10"/>
      <c r="I270" s="14"/>
      <c r="J270" s="14"/>
      <c r="K270" s="14"/>
      <c r="L270" s="14">
        <f>L271</f>
        <v>133.86879999999999</v>
      </c>
      <c r="M270" s="14"/>
      <c r="N270" s="14"/>
      <c r="O270" s="14">
        <f t="shared" ref="O270" si="187">I270+L270</f>
        <v>133.86879999999999</v>
      </c>
      <c r="P270" s="14">
        <f t="shared" ref="P270" si="188">J270+M270</f>
        <v>0</v>
      </c>
      <c r="Q270" s="14">
        <f t="shared" ref="Q270" si="189">K270+N270</f>
        <v>0</v>
      </c>
      <c r="R270" s="14"/>
      <c r="S270" s="14"/>
      <c r="T270" s="14"/>
      <c r="U270" s="14">
        <f t="shared" si="154"/>
        <v>133.86879999999999</v>
      </c>
      <c r="V270" s="14">
        <f t="shared" si="155"/>
        <v>0</v>
      </c>
      <c r="W270" s="14">
        <f t="shared" si="156"/>
        <v>0</v>
      </c>
    </row>
    <row r="271" spans="1:23" ht="30" customHeight="1" x14ac:dyDescent="0.2">
      <c r="A271" s="65" t="s">
        <v>390</v>
      </c>
      <c r="B271" s="66">
        <v>63</v>
      </c>
      <c r="C271" s="60">
        <v>703</v>
      </c>
      <c r="D271" s="11">
        <v>4</v>
      </c>
      <c r="E271" s="12">
        <v>0</v>
      </c>
      <c r="F271" s="11" t="s">
        <v>389</v>
      </c>
      <c r="G271" s="67">
        <v>55196</v>
      </c>
      <c r="H271" s="10"/>
      <c r="I271" s="14"/>
      <c r="J271" s="14"/>
      <c r="K271" s="14"/>
      <c r="L271" s="14">
        <f>L272</f>
        <v>133.86879999999999</v>
      </c>
      <c r="M271" s="14"/>
      <c r="N271" s="14"/>
      <c r="O271" s="14">
        <f t="shared" ref="O271:O273" si="190">I271+L271</f>
        <v>133.86879999999999</v>
      </c>
      <c r="P271" s="14">
        <f t="shared" ref="P271:P273" si="191">J271+M271</f>
        <v>0</v>
      </c>
      <c r="Q271" s="14">
        <f t="shared" ref="Q271:Q273" si="192">K271+N271</f>
        <v>0</v>
      </c>
      <c r="R271" s="14"/>
      <c r="S271" s="14"/>
      <c r="T271" s="14"/>
      <c r="U271" s="14">
        <f t="shared" si="154"/>
        <v>133.86879999999999</v>
      </c>
      <c r="V271" s="14">
        <f t="shared" si="155"/>
        <v>0</v>
      </c>
      <c r="W271" s="14">
        <f t="shared" si="156"/>
        <v>0</v>
      </c>
    </row>
    <row r="272" spans="1:23" ht="24" customHeight="1" x14ac:dyDescent="0.2">
      <c r="A272" s="65" t="s">
        <v>77</v>
      </c>
      <c r="B272" s="66">
        <v>63</v>
      </c>
      <c r="C272" s="60">
        <v>703</v>
      </c>
      <c r="D272" s="11">
        <v>4</v>
      </c>
      <c r="E272" s="12">
        <v>0</v>
      </c>
      <c r="F272" s="11" t="s">
        <v>389</v>
      </c>
      <c r="G272" s="67">
        <v>55196</v>
      </c>
      <c r="H272" s="10">
        <v>600</v>
      </c>
      <c r="I272" s="14"/>
      <c r="J272" s="14"/>
      <c r="K272" s="14"/>
      <c r="L272" s="14">
        <f>L273</f>
        <v>133.86879999999999</v>
      </c>
      <c r="M272" s="14"/>
      <c r="N272" s="14"/>
      <c r="O272" s="14">
        <f t="shared" si="190"/>
        <v>133.86879999999999</v>
      </c>
      <c r="P272" s="14">
        <f t="shared" si="191"/>
        <v>0</v>
      </c>
      <c r="Q272" s="14">
        <f t="shared" si="192"/>
        <v>0</v>
      </c>
      <c r="R272" s="14"/>
      <c r="S272" s="14"/>
      <c r="T272" s="14"/>
      <c r="U272" s="14">
        <f t="shared" si="154"/>
        <v>133.86879999999999</v>
      </c>
      <c r="V272" s="14">
        <f t="shared" si="155"/>
        <v>0</v>
      </c>
      <c r="W272" s="14">
        <f t="shared" si="156"/>
        <v>0</v>
      </c>
    </row>
    <row r="273" spans="1:23" ht="13.15" customHeight="1" x14ac:dyDescent="0.2">
      <c r="A273" s="65" t="s">
        <v>146</v>
      </c>
      <c r="B273" s="66">
        <v>63</v>
      </c>
      <c r="C273" s="60">
        <v>703</v>
      </c>
      <c r="D273" s="11">
        <v>4</v>
      </c>
      <c r="E273" s="12">
        <v>0</v>
      </c>
      <c r="F273" s="11" t="s">
        <v>389</v>
      </c>
      <c r="G273" s="67">
        <v>55196</v>
      </c>
      <c r="H273" s="10">
        <v>610</v>
      </c>
      <c r="I273" s="14"/>
      <c r="J273" s="14"/>
      <c r="K273" s="14"/>
      <c r="L273" s="14">
        <f>22.75769+111.11111</f>
        <v>133.86879999999999</v>
      </c>
      <c r="M273" s="14"/>
      <c r="N273" s="14"/>
      <c r="O273" s="14">
        <f t="shared" si="190"/>
        <v>133.86879999999999</v>
      </c>
      <c r="P273" s="14">
        <f t="shared" si="191"/>
        <v>0</v>
      </c>
      <c r="Q273" s="14">
        <f t="shared" si="192"/>
        <v>0</v>
      </c>
      <c r="R273" s="14"/>
      <c r="S273" s="14"/>
      <c r="T273" s="14"/>
      <c r="U273" s="14">
        <f t="shared" si="154"/>
        <v>133.86879999999999</v>
      </c>
      <c r="V273" s="14">
        <f t="shared" si="155"/>
        <v>0</v>
      </c>
      <c r="W273" s="14">
        <f t="shared" si="156"/>
        <v>0</v>
      </c>
    </row>
    <row r="274" spans="1:23" ht="22.9" customHeight="1" x14ac:dyDescent="0.2">
      <c r="A274" s="146" t="s">
        <v>32</v>
      </c>
      <c r="B274" s="66">
        <v>63</v>
      </c>
      <c r="C274" s="60">
        <v>703</v>
      </c>
      <c r="D274" s="11" t="s">
        <v>31</v>
      </c>
      <c r="E274" s="12" t="s">
        <v>3</v>
      </c>
      <c r="F274" s="11" t="s">
        <v>2</v>
      </c>
      <c r="G274" s="67" t="s">
        <v>9</v>
      </c>
      <c r="H274" s="10"/>
      <c r="I274" s="14"/>
      <c r="J274" s="14"/>
      <c r="K274" s="14"/>
      <c r="L274" s="14">
        <f>L275</f>
        <v>1900.9091000000001</v>
      </c>
      <c r="M274" s="14"/>
      <c r="N274" s="14"/>
      <c r="O274" s="14">
        <f t="shared" ref="O274:O277" si="193">I274+L274</f>
        <v>1900.9091000000001</v>
      </c>
      <c r="P274" s="14">
        <f t="shared" ref="P274:P277" si="194">J274+M274</f>
        <v>0</v>
      </c>
      <c r="Q274" s="14">
        <f t="shared" ref="Q274:Q277" si="195">K274+N274</f>
        <v>0</v>
      </c>
      <c r="R274" s="14"/>
      <c r="S274" s="14"/>
      <c r="T274" s="14"/>
      <c r="U274" s="14">
        <f t="shared" si="154"/>
        <v>1900.9091000000001</v>
      </c>
      <c r="V274" s="14">
        <f t="shared" si="155"/>
        <v>0</v>
      </c>
      <c r="W274" s="14">
        <f t="shared" si="156"/>
        <v>0</v>
      </c>
    </row>
    <row r="275" spans="1:23" ht="26.45" customHeight="1" x14ac:dyDescent="0.2">
      <c r="A275" s="146" t="s">
        <v>32</v>
      </c>
      <c r="B275" s="66">
        <v>63</v>
      </c>
      <c r="C275" s="60">
        <v>703</v>
      </c>
      <c r="D275" s="11" t="s">
        <v>31</v>
      </c>
      <c r="E275" s="12" t="s">
        <v>3</v>
      </c>
      <c r="F275" s="11" t="s">
        <v>2</v>
      </c>
      <c r="G275" s="67" t="s">
        <v>30</v>
      </c>
      <c r="H275" s="10"/>
      <c r="I275" s="14"/>
      <c r="J275" s="14"/>
      <c r="K275" s="14"/>
      <c r="L275" s="14">
        <f>L276</f>
        <v>1900.9091000000001</v>
      </c>
      <c r="M275" s="14"/>
      <c r="N275" s="14"/>
      <c r="O275" s="14">
        <f t="shared" si="193"/>
        <v>1900.9091000000001</v>
      </c>
      <c r="P275" s="14">
        <f t="shared" si="194"/>
        <v>0</v>
      </c>
      <c r="Q275" s="14">
        <f t="shared" si="195"/>
        <v>0</v>
      </c>
      <c r="R275" s="14"/>
      <c r="S275" s="14"/>
      <c r="T275" s="14"/>
      <c r="U275" s="14">
        <f t="shared" si="154"/>
        <v>1900.9091000000001</v>
      </c>
      <c r="V275" s="14">
        <f t="shared" si="155"/>
        <v>0</v>
      </c>
      <c r="W275" s="14">
        <f t="shared" si="156"/>
        <v>0</v>
      </c>
    </row>
    <row r="276" spans="1:23" ht="24" customHeight="1" x14ac:dyDescent="0.2">
      <c r="A276" s="65" t="s">
        <v>77</v>
      </c>
      <c r="B276" s="66">
        <v>63</v>
      </c>
      <c r="C276" s="60">
        <v>703</v>
      </c>
      <c r="D276" s="11" t="s">
        <v>31</v>
      </c>
      <c r="E276" s="12" t="s">
        <v>3</v>
      </c>
      <c r="F276" s="11" t="s">
        <v>2</v>
      </c>
      <c r="G276" s="67" t="s">
        <v>30</v>
      </c>
      <c r="H276" s="10">
        <v>600</v>
      </c>
      <c r="I276" s="14"/>
      <c r="J276" s="14"/>
      <c r="K276" s="14"/>
      <c r="L276" s="14">
        <f>L277</f>
        <v>1900.9091000000001</v>
      </c>
      <c r="M276" s="14"/>
      <c r="N276" s="14"/>
      <c r="O276" s="14">
        <f t="shared" si="193"/>
        <v>1900.9091000000001</v>
      </c>
      <c r="P276" s="14">
        <f t="shared" si="194"/>
        <v>0</v>
      </c>
      <c r="Q276" s="14">
        <f t="shared" si="195"/>
        <v>0</v>
      </c>
      <c r="R276" s="14"/>
      <c r="S276" s="14"/>
      <c r="T276" s="14"/>
      <c r="U276" s="14">
        <f t="shared" si="154"/>
        <v>1900.9091000000001</v>
      </c>
      <c r="V276" s="14">
        <f t="shared" si="155"/>
        <v>0</v>
      </c>
      <c r="W276" s="14">
        <f t="shared" si="156"/>
        <v>0</v>
      </c>
    </row>
    <row r="277" spans="1:23" ht="13.15" customHeight="1" x14ac:dyDescent="0.2">
      <c r="A277" s="65" t="s">
        <v>146</v>
      </c>
      <c r="B277" s="66">
        <v>63</v>
      </c>
      <c r="C277" s="60">
        <v>703</v>
      </c>
      <c r="D277" s="11" t="s">
        <v>31</v>
      </c>
      <c r="E277" s="12" t="s">
        <v>3</v>
      </c>
      <c r="F277" s="11" t="s">
        <v>2</v>
      </c>
      <c r="G277" s="67" t="s">
        <v>30</v>
      </c>
      <c r="H277" s="10">
        <v>610</v>
      </c>
      <c r="I277" s="14"/>
      <c r="J277" s="14"/>
      <c r="K277" s="14"/>
      <c r="L277" s="14">
        <v>1900.9091000000001</v>
      </c>
      <c r="M277" s="14"/>
      <c r="N277" s="14"/>
      <c r="O277" s="14">
        <f t="shared" si="193"/>
        <v>1900.9091000000001</v>
      </c>
      <c r="P277" s="14">
        <f t="shared" si="194"/>
        <v>0</v>
      </c>
      <c r="Q277" s="14">
        <f t="shared" si="195"/>
        <v>0</v>
      </c>
      <c r="R277" s="14"/>
      <c r="S277" s="14"/>
      <c r="T277" s="14"/>
      <c r="U277" s="14">
        <f t="shared" si="154"/>
        <v>1900.9091000000001</v>
      </c>
      <c r="V277" s="14">
        <f t="shared" si="155"/>
        <v>0</v>
      </c>
      <c r="W277" s="14">
        <f t="shared" si="156"/>
        <v>0</v>
      </c>
    </row>
    <row r="278" spans="1:23" ht="13.15" customHeight="1" x14ac:dyDescent="0.2">
      <c r="A278" s="65" t="s">
        <v>202</v>
      </c>
      <c r="B278" s="66">
        <v>63</v>
      </c>
      <c r="C278" s="60">
        <v>800</v>
      </c>
      <c r="D278" s="11" t="s">
        <v>7</v>
      </c>
      <c r="E278" s="12" t="s">
        <v>7</v>
      </c>
      <c r="F278" s="11" t="s">
        <v>7</v>
      </c>
      <c r="G278" s="67" t="s">
        <v>7</v>
      </c>
      <c r="H278" s="10" t="s">
        <v>7</v>
      </c>
      <c r="I278" s="14">
        <f t="shared" ref="I278:N278" si="196">I279+I324</f>
        <v>123529</v>
      </c>
      <c r="J278" s="14">
        <f t="shared" si="196"/>
        <v>121273.3</v>
      </c>
      <c r="K278" s="14">
        <f t="shared" si="196"/>
        <v>125765.4</v>
      </c>
      <c r="L278" s="14">
        <f t="shared" si="196"/>
        <v>-674.67755000000011</v>
      </c>
      <c r="M278" s="14">
        <f t="shared" si="196"/>
        <v>1506.0241000000001</v>
      </c>
      <c r="N278" s="14">
        <f t="shared" si="196"/>
        <v>1250</v>
      </c>
      <c r="O278" s="14">
        <f t="shared" si="178"/>
        <v>122854.32245000001</v>
      </c>
      <c r="P278" s="14">
        <f t="shared" si="179"/>
        <v>122779.3241</v>
      </c>
      <c r="Q278" s="14">
        <f t="shared" si="180"/>
        <v>127015.4</v>
      </c>
      <c r="R278" s="14">
        <f>R279+R324</f>
        <v>161.68824000000004</v>
      </c>
      <c r="S278" s="14">
        <f t="shared" ref="S278:T278" si="197">S279+S324</f>
        <v>0</v>
      </c>
      <c r="T278" s="14">
        <f t="shared" si="197"/>
        <v>0</v>
      </c>
      <c r="U278" s="14">
        <f t="shared" si="154"/>
        <v>123016.01069000001</v>
      </c>
      <c r="V278" s="14">
        <f t="shared" si="155"/>
        <v>122779.3241</v>
      </c>
      <c r="W278" s="14">
        <f t="shared" si="156"/>
        <v>127015.4</v>
      </c>
    </row>
    <row r="279" spans="1:23" ht="13.15" customHeight="1" x14ac:dyDescent="0.2">
      <c r="A279" s="65" t="s">
        <v>201</v>
      </c>
      <c r="B279" s="66">
        <v>63</v>
      </c>
      <c r="C279" s="60">
        <v>801</v>
      </c>
      <c r="D279" s="11" t="s">
        <v>7</v>
      </c>
      <c r="E279" s="12" t="s">
        <v>7</v>
      </c>
      <c r="F279" s="11" t="s">
        <v>7</v>
      </c>
      <c r="G279" s="67" t="s">
        <v>7</v>
      </c>
      <c r="H279" s="10" t="s">
        <v>7</v>
      </c>
      <c r="I279" s="14">
        <f>I280+I285</f>
        <v>121315.5</v>
      </c>
      <c r="J279" s="14">
        <f t="shared" ref="J279:K279" si="198">J280+J285</f>
        <v>119039</v>
      </c>
      <c r="K279" s="14">
        <f t="shared" si="198"/>
        <v>123447.5</v>
      </c>
      <c r="L279" s="14">
        <f>L280+L285</f>
        <v>-674.67755000000011</v>
      </c>
      <c r="M279" s="14">
        <f t="shared" ref="M279:N279" si="199">M280+M285</f>
        <v>1506.0241000000001</v>
      </c>
      <c r="N279" s="14">
        <f t="shared" si="199"/>
        <v>1250</v>
      </c>
      <c r="O279" s="14">
        <f t="shared" si="178"/>
        <v>120640.82245000001</v>
      </c>
      <c r="P279" s="14">
        <f t="shared" si="179"/>
        <v>120545.0241</v>
      </c>
      <c r="Q279" s="14">
        <f t="shared" si="180"/>
        <v>124697.5</v>
      </c>
      <c r="R279" s="14">
        <f>R280+R285</f>
        <v>161.68824000000004</v>
      </c>
      <c r="S279" s="14">
        <f t="shared" ref="S279:T279" si="200">S280+S285</f>
        <v>0</v>
      </c>
      <c r="T279" s="14">
        <f t="shared" si="200"/>
        <v>0</v>
      </c>
      <c r="U279" s="14">
        <f t="shared" si="154"/>
        <v>120802.51069000001</v>
      </c>
      <c r="V279" s="14">
        <f t="shared" si="155"/>
        <v>120545.0241</v>
      </c>
      <c r="W279" s="14">
        <f t="shared" si="156"/>
        <v>124697.5</v>
      </c>
    </row>
    <row r="280" spans="1:23" ht="35.25" customHeight="1" x14ac:dyDescent="0.2">
      <c r="A280" s="85" t="s">
        <v>269</v>
      </c>
      <c r="B280" s="66">
        <v>63</v>
      </c>
      <c r="C280" s="60">
        <v>801</v>
      </c>
      <c r="D280" s="11" t="s">
        <v>160</v>
      </c>
      <c r="E280" s="12" t="s">
        <v>3</v>
      </c>
      <c r="F280" s="11" t="s">
        <v>2</v>
      </c>
      <c r="G280" s="67" t="s">
        <v>9</v>
      </c>
      <c r="H280" s="10" t="s">
        <v>7</v>
      </c>
      <c r="I280" s="14">
        <f>I281</f>
        <v>300</v>
      </c>
      <c r="J280" s="14">
        <f t="shared" ref="J280:K280" si="201">J281</f>
        <v>300</v>
      </c>
      <c r="K280" s="14">
        <f t="shared" si="201"/>
        <v>300</v>
      </c>
      <c r="L280" s="14"/>
      <c r="M280" s="14"/>
      <c r="N280" s="14"/>
      <c r="O280" s="14">
        <f t="shared" si="178"/>
        <v>300</v>
      </c>
      <c r="P280" s="14">
        <f t="shared" si="179"/>
        <v>300</v>
      </c>
      <c r="Q280" s="14">
        <f t="shared" si="180"/>
        <v>300</v>
      </c>
      <c r="R280" s="14"/>
      <c r="S280" s="14"/>
      <c r="T280" s="14"/>
      <c r="U280" s="14">
        <f t="shared" si="154"/>
        <v>300</v>
      </c>
      <c r="V280" s="14">
        <f t="shared" si="155"/>
        <v>300</v>
      </c>
      <c r="W280" s="14">
        <f t="shared" si="156"/>
        <v>300</v>
      </c>
    </row>
    <row r="281" spans="1:23" ht="24.75" customHeight="1" x14ac:dyDescent="0.2">
      <c r="A281" s="85" t="s">
        <v>310</v>
      </c>
      <c r="B281" s="66">
        <v>63</v>
      </c>
      <c r="C281" s="60">
        <v>801</v>
      </c>
      <c r="D281" s="11" t="s">
        <v>160</v>
      </c>
      <c r="E281" s="12">
        <v>5</v>
      </c>
      <c r="F281" s="11" t="s">
        <v>2</v>
      </c>
      <c r="G281" s="67">
        <v>0</v>
      </c>
      <c r="H281" s="10"/>
      <c r="I281" s="14">
        <f>I282</f>
        <v>300</v>
      </c>
      <c r="J281" s="14">
        <f t="shared" ref="J281:K281" si="202">J282</f>
        <v>300</v>
      </c>
      <c r="K281" s="14">
        <f t="shared" si="202"/>
        <v>300</v>
      </c>
      <c r="L281" s="14"/>
      <c r="M281" s="14"/>
      <c r="N281" s="14"/>
      <c r="O281" s="14">
        <f t="shared" si="178"/>
        <v>300</v>
      </c>
      <c r="P281" s="14">
        <f t="shared" si="179"/>
        <v>300</v>
      </c>
      <c r="Q281" s="14">
        <f t="shared" si="180"/>
        <v>300</v>
      </c>
      <c r="R281" s="14"/>
      <c r="S281" s="14"/>
      <c r="T281" s="14"/>
      <c r="U281" s="14">
        <f t="shared" si="154"/>
        <v>300</v>
      </c>
      <c r="V281" s="14">
        <f t="shared" si="155"/>
        <v>300</v>
      </c>
      <c r="W281" s="14">
        <f t="shared" si="156"/>
        <v>300</v>
      </c>
    </row>
    <row r="282" spans="1:23" ht="30" customHeight="1" x14ac:dyDescent="0.2">
      <c r="A282" s="65" t="s">
        <v>161</v>
      </c>
      <c r="B282" s="66">
        <v>63</v>
      </c>
      <c r="C282" s="60">
        <v>801</v>
      </c>
      <c r="D282" s="11" t="s">
        <v>160</v>
      </c>
      <c r="E282" s="12">
        <v>5</v>
      </c>
      <c r="F282" s="11" t="s">
        <v>2</v>
      </c>
      <c r="G282" s="67" t="s">
        <v>159</v>
      </c>
      <c r="H282" s="10" t="s">
        <v>7</v>
      </c>
      <c r="I282" s="14">
        <f>I283</f>
        <v>300</v>
      </c>
      <c r="J282" s="14">
        <f t="shared" ref="J282:K282" si="203">J283</f>
        <v>300</v>
      </c>
      <c r="K282" s="14">
        <f t="shared" si="203"/>
        <v>300</v>
      </c>
      <c r="L282" s="14"/>
      <c r="M282" s="14"/>
      <c r="N282" s="14"/>
      <c r="O282" s="14">
        <f t="shared" si="178"/>
        <v>300</v>
      </c>
      <c r="P282" s="14">
        <f t="shared" si="179"/>
        <v>300</v>
      </c>
      <c r="Q282" s="14">
        <f t="shared" si="180"/>
        <v>300</v>
      </c>
      <c r="R282" s="14"/>
      <c r="S282" s="14"/>
      <c r="T282" s="14"/>
      <c r="U282" s="14">
        <f t="shared" si="154"/>
        <v>300</v>
      </c>
      <c r="V282" s="14">
        <f t="shared" si="155"/>
        <v>300</v>
      </c>
      <c r="W282" s="14">
        <f t="shared" si="156"/>
        <v>300</v>
      </c>
    </row>
    <row r="283" spans="1:23" ht="27" customHeight="1" x14ac:dyDescent="0.2">
      <c r="A283" s="65" t="s">
        <v>77</v>
      </c>
      <c r="B283" s="66">
        <v>63</v>
      </c>
      <c r="C283" s="60">
        <v>801</v>
      </c>
      <c r="D283" s="11" t="s">
        <v>160</v>
      </c>
      <c r="E283" s="12">
        <v>5</v>
      </c>
      <c r="F283" s="11" t="s">
        <v>2</v>
      </c>
      <c r="G283" s="67" t="s">
        <v>159</v>
      </c>
      <c r="H283" s="10">
        <v>600</v>
      </c>
      <c r="I283" s="14">
        <f>I284</f>
        <v>300</v>
      </c>
      <c r="J283" s="14">
        <f t="shared" ref="J283:K283" si="204">J284</f>
        <v>300</v>
      </c>
      <c r="K283" s="14">
        <f t="shared" si="204"/>
        <v>300</v>
      </c>
      <c r="L283" s="14"/>
      <c r="M283" s="14"/>
      <c r="N283" s="14"/>
      <c r="O283" s="14">
        <f t="shared" si="178"/>
        <v>300</v>
      </c>
      <c r="P283" s="14">
        <f t="shared" si="179"/>
        <v>300</v>
      </c>
      <c r="Q283" s="14">
        <f t="shared" si="180"/>
        <v>300</v>
      </c>
      <c r="R283" s="14"/>
      <c r="S283" s="14"/>
      <c r="T283" s="14"/>
      <c r="U283" s="14">
        <f t="shared" si="154"/>
        <v>300</v>
      </c>
      <c r="V283" s="14">
        <f t="shared" si="155"/>
        <v>300</v>
      </c>
      <c r="W283" s="14">
        <f t="shared" si="156"/>
        <v>300</v>
      </c>
    </row>
    <row r="284" spans="1:23" ht="21" customHeight="1" x14ac:dyDescent="0.2">
      <c r="A284" s="65" t="s">
        <v>146</v>
      </c>
      <c r="B284" s="66">
        <v>63</v>
      </c>
      <c r="C284" s="60">
        <v>801</v>
      </c>
      <c r="D284" s="11" t="s">
        <v>160</v>
      </c>
      <c r="E284" s="12">
        <v>5</v>
      </c>
      <c r="F284" s="11" t="s">
        <v>2</v>
      </c>
      <c r="G284" s="67" t="s">
        <v>159</v>
      </c>
      <c r="H284" s="10">
        <v>610</v>
      </c>
      <c r="I284" s="14">
        <v>300</v>
      </c>
      <c r="J284" s="14">
        <v>300</v>
      </c>
      <c r="K284" s="14">
        <v>300</v>
      </c>
      <c r="L284" s="14"/>
      <c r="M284" s="14"/>
      <c r="N284" s="14"/>
      <c r="O284" s="14">
        <f t="shared" si="178"/>
        <v>300</v>
      </c>
      <c r="P284" s="14">
        <f t="shared" si="179"/>
        <v>300</v>
      </c>
      <c r="Q284" s="14">
        <f t="shared" si="180"/>
        <v>300</v>
      </c>
      <c r="R284" s="14"/>
      <c r="S284" s="14"/>
      <c r="T284" s="14"/>
      <c r="U284" s="14">
        <f t="shared" si="154"/>
        <v>300</v>
      </c>
      <c r="V284" s="14">
        <f t="shared" si="155"/>
        <v>300</v>
      </c>
      <c r="W284" s="14">
        <f t="shared" si="156"/>
        <v>300</v>
      </c>
    </row>
    <row r="285" spans="1:23" ht="31.15" customHeight="1" x14ac:dyDescent="0.2">
      <c r="A285" s="85" t="s">
        <v>281</v>
      </c>
      <c r="B285" s="66">
        <v>63</v>
      </c>
      <c r="C285" s="60">
        <v>801</v>
      </c>
      <c r="D285" s="11" t="s">
        <v>189</v>
      </c>
      <c r="E285" s="12" t="s">
        <v>3</v>
      </c>
      <c r="F285" s="11" t="s">
        <v>2</v>
      </c>
      <c r="G285" s="67" t="s">
        <v>9</v>
      </c>
      <c r="H285" s="10" t="s">
        <v>7</v>
      </c>
      <c r="I285" s="14">
        <f>I286</f>
        <v>121015.5</v>
      </c>
      <c r="J285" s="14">
        <f t="shared" ref="J285:K285" si="205">J286</f>
        <v>118739</v>
      </c>
      <c r="K285" s="14">
        <f t="shared" si="205"/>
        <v>123147.5</v>
      </c>
      <c r="L285" s="14">
        <f>L286</f>
        <v>-674.67755000000011</v>
      </c>
      <c r="M285" s="14">
        <f t="shared" ref="M285:N285" si="206">M286</f>
        <v>1506.0241000000001</v>
      </c>
      <c r="N285" s="14">
        <f t="shared" si="206"/>
        <v>1250</v>
      </c>
      <c r="O285" s="14">
        <f t="shared" si="178"/>
        <v>120340.82245000001</v>
      </c>
      <c r="P285" s="14">
        <f t="shared" si="179"/>
        <v>120245.0241</v>
      </c>
      <c r="Q285" s="14">
        <f t="shared" si="180"/>
        <v>124397.5</v>
      </c>
      <c r="R285" s="14">
        <f>R286</f>
        <v>161.68824000000004</v>
      </c>
      <c r="S285" s="14">
        <f t="shared" ref="S285:T285" si="207">S286</f>
        <v>0</v>
      </c>
      <c r="T285" s="14">
        <f t="shared" si="207"/>
        <v>0</v>
      </c>
      <c r="U285" s="14">
        <f t="shared" si="154"/>
        <v>120502.51069000001</v>
      </c>
      <c r="V285" s="14">
        <f t="shared" si="155"/>
        <v>120245.0241</v>
      </c>
      <c r="W285" s="14">
        <f t="shared" si="156"/>
        <v>124397.5</v>
      </c>
    </row>
    <row r="286" spans="1:23" ht="13.15" customHeight="1" x14ac:dyDescent="0.2">
      <c r="A286" s="85" t="s">
        <v>282</v>
      </c>
      <c r="B286" s="66">
        <v>63</v>
      </c>
      <c r="C286" s="60">
        <v>801</v>
      </c>
      <c r="D286" s="11">
        <v>5</v>
      </c>
      <c r="E286" s="12">
        <v>1</v>
      </c>
      <c r="F286" s="11" t="s">
        <v>2</v>
      </c>
      <c r="G286" s="67">
        <v>0</v>
      </c>
      <c r="H286" s="10"/>
      <c r="I286" s="14">
        <f>I287+I290+I293+I296+I299+I302+I305+I308+I311+I317</f>
        <v>121015.5</v>
      </c>
      <c r="J286" s="14">
        <f t="shared" ref="J286:K286" si="208">J287+J290+J293+J296+J299+J302+J305+J308+J311+J317</f>
        <v>118739</v>
      </c>
      <c r="K286" s="14">
        <f t="shared" si="208"/>
        <v>123147.5</v>
      </c>
      <c r="L286" s="14">
        <f>L293+L320+L302+L308+L296+L311</f>
        <v>-674.67755000000011</v>
      </c>
      <c r="M286" s="14">
        <f t="shared" ref="M286:N286" si="209">M293+M320+M302+M308+M296+M311</f>
        <v>1506.0241000000001</v>
      </c>
      <c r="N286" s="14">
        <f t="shared" si="209"/>
        <v>1250</v>
      </c>
      <c r="O286" s="14">
        <f t="shared" si="178"/>
        <v>120340.82245000001</v>
      </c>
      <c r="P286" s="14">
        <f t="shared" si="179"/>
        <v>120245.0241</v>
      </c>
      <c r="Q286" s="14">
        <f t="shared" si="180"/>
        <v>124397.5</v>
      </c>
      <c r="R286" s="14">
        <f>R287+R314+R293</f>
        <v>161.68824000000004</v>
      </c>
      <c r="S286" s="14">
        <f t="shared" ref="S286:T286" si="210">S287+S314</f>
        <v>0</v>
      </c>
      <c r="T286" s="14">
        <f t="shared" si="210"/>
        <v>0</v>
      </c>
      <c r="U286" s="14">
        <f t="shared" si="154"/>
        <v>120502.51069000001</v>
      </c>
      <c r="V286" s="14">
        <f t="shared" si="155"/>
        <v>120245.0241</v>
      </c>
      <c r="W286" s="14">
        <f t="shared" si="156"/>
        <v>124397.5</v>
      </c>
    </row>
    <row r="287" spans="1:23" ht="36.75" customHeight="1" x14ac:dyDescent="0.2">
      <c r="A287" s="65" t="s">
        <v>264</v>
      </c>
      <c r="B287" s="66">
        <v>63</v>
      </c>
      <c r="C287" s="60">
        <v>801</v>
      </c>
      <c r="D287" s="11" t="s">
        <v>189</v>
      </c>
      <c r="E287" s="12">
        <v>1</v>
      </c>
      <c r="F287" s="11" t="s">
        <v>2</v>
      </c>
      <c r="G287" s="67">
        <v>76820</v>
      </c>
      <c r="H287" s="10"/>
      <c r="I287" s="14">
        <f t="shared" ref="I287:K288" si="211">I288</f>
        <v>450.9</v>
      </c>
      <c r="J287" s="14">
        <f t="shared" si="211"/>
        <v>0</v>
      </c>
      <c r="K287" s="14">
        <f t="shared" si="211"/>
        <v>0</v>
      </c>
      <c r="L287" s="14"/>
      <c r="M287" s="14"/>
      <c r="N287" s="14"/>
      <c r="O287" s="14">
        <f t="shared" si="178"/>
        <v>450.9</v>
      </c>
      <c r="P287" s="14">
        <f t="shared" si="179"/>
        <v>0</v>
      </c>
      <c r="Q287" s="14">
        <f t="shared" si="180"/>
        <v>0</v>
      </c>
      <c r="R287" s="14">
        <f>R288</f>
        <v>-450.9</v>
      </c>
      <c r="S287" s="14">
        <f t="shared" ref="S287:T288" si="212">S288</f>
        <v>0</v>
      </c>
      <c r="T287" s="14">
        <f t="shared" si="212"/>
        <v>0</v>
      </c>
      <c r="U287" s="14">
        <f t="shared" si="154"/>
        <v>0</v>
      </c>
      <c r="V287" s="14">
        <f t="shared" si="155"/>
        <v>0</v>
      </c>
      <c r="W287" s="14">
        <f t="shared" si="156"/>
        <v>0</v>
      </c>
    </row>
    <row r="288" spans="1:23" ht="24" customHeight="1" x14ac:dyDescent="0.2">
      <c r="A288" s="65" t="s">
        <v>77</v>
      </c>
      <c r="B288" s="66">
        <v>63</v>
      </c>
      <c r="C288" s="60">
        <v>801</v>
      </c>
      <c r="D288" s="11" t="s">
        <v>189</v>
      </c>
      <c r="E288" s="12">
        <v>1</v>
      </c>
      <c r="F288" s="11" t="s">
        <v>2</v>
      </c>
      <c r="G288" s="67">
        <v>76820</v>
      </c>
      <c r="H288" s="10">
        <v>600</v>
      </c>
      <c r="I288" s="14">
        <f t="shared" si="211"/>
        <v>450.9</v>
      </c>
      <c r="J288" s="14">
        <f t="shared" si="211"/>
        <v>0</v>
      </c>
      <c r="K288" s="14">
        <f t="shared" si="211"/>
        <v>0</v>
      </c>
      <c r="L288" s="14"/>
      <c r="M288" s="14"/>
      <c r="N288" s="14"/>
      <c r="O288" s="14">
        <f t="shared" si="178"/>
        <v>450.9</v>
      </c>
      <c r="P288" s="14">
        <f t="shared" si="179"/>
        <v>0</v>
      </c>
      <c r="Q288" s="14">
        <f t="shared" si="180"/>
        <v>0</v>
      </c>
      <c r="R288" s="14">
        <f>R289</f>
        <v>-450.9</v>
      </c>
      <c r="S288" s="14">
        <f t="shared" si="212"/>
        <v>0</v>
      </c>
      <c r="T288" s="14">
        <f t="shared" si="212"/>
        <v>0</v>
      </c>
      <c r="U288" s="14">
        <f t="shared" si="154"/>
        <v>0</v>
      </c>
      <c r="V288" s="14">
        <f t="shared" si="155"/>
        <v>0</v>
      </c>
      <c r="W288" s="14">
        <f t="shared" si="156"/>
        <v>0</v>
      </c>
    </row>
    <row r="289" spans="1:23" ht="19.5" customHeight="1" x14ac:dyDescent="0.2">
      <c r="A289" s="65" t="s">
        <v>146</v>
      </c>
      <c r="B289" s="66">
        <v>63</v>
      </c>
      <c r="C289" s="60">
        <v>801</v>
      </c>
      <c r="D289" s="11" t="s">
        <v>189</v>
      </c>
      <c r="E289" s="12">
        <v>1</v>
      </c>
      <c r="F289" s="11" t="s">
        <v>2</v>
      </c>
      <c r="G289" s="67">
        <v>76820</v>
      </c>
      <c r="H289" s="10">
        <v>610</v>
      </c>
      <c r="I289" s="14">
        <v>450.9</v>
      </c>
      <c r="J289" s="14">
        <v>0</v>
      </c>
      <c r="K289" s="14">
        <v>0</v>
      </c>
      <c r="L289" s="14"/>
      <c r="M289" s="14"/>
      <c r="N289" s="14"/>
      <c r="O289" s="14">
        <f t="shared" si="178"/>
        <v>450.9</v>
      </c>
      <c r="P289" s="14">
        <f t="shared" si="179"/>
        <v>0</v>
      </c>
      <c r="Q289" s="14">
        <f t="shared" si="180"/>
        <v>0</v>
      </c>
      <c r="R289" s="14">
        <f>-O289</f>
        <v>-450.9</v>
      </c>
      <c r="S289" s="14">
        <v>0</v>
      </c>
      <c r="T289" s="14">
        <v>0</v>
      </c>
      <c r="U289" s="14">
        <f t="shared" si="154"/>
        <v>0</v>
      </c>
      <c r="V289" s="14">
        <f t="shared" si="155"/>
        <v>0</v>
      </c>
      <c r="W289" s="14">
        <f t="shared" si="156"/>
        <v>0</v>
      </c>
    </row>
    <row r="290" spans="1:23" ht="21" customHeight="1" x14ac:dyDescent="0.2">
      <c r="A290" s="65" t="s">
        <v>170</v>
      </c>
      <c r="B290" s="66">
        <v>63</v>
      </c>
      <c r="C290" s="60">
        <v>801</v>
      </c>
      <c r="D290" s="11" t="s">
        <v>189</v>
      </c>
      <c r="E290" s="12">
        <v>1</v>
      </c>
      <c r="F290" s="11" t="s">
        <v>2</v>
      </c>
      <c r="G290" s="67" t="s">
        <v>169</v>
      </c>
      <c r="H290" s="10" t="s">
        <v>7</v>
      </c>
      <c r="I290" s="14">
        <f>I291</f>
        <v>2432.4</v>
      </c>
      <c r="J290" s="14">
        <f t="shared" ref="J290:K290" si="213">J291</f>
        <v>2597.6</v>
      </c>
      <c r="K290" s="14">
        <f t="shared" si="213"/>
        <v>2464.8000000000002</v>
      </c>
      <c r="L290" s="14"/>
      <c r="M290" s="14"/>
      <c r="N290" s="14"/>
      <c r="O290" s="14">
        <f t="shared" si="178"/>
        <v>2432.4</v>
      </c>
      <c r="P290" s="14">
        <f t="shared" si="179"/>
        <v>2597.6</v>
      </c>
      <c r="Q290" s="14">
        <f t="shared" si="180"/>
        <v>2464.8000000000002</v>
      </c>
      <c r="R290" s="14"/>
      <c r="S290" s="14"/>
      <c r="T290" s="14"/>
      <c r="U290" s="14">
        <f t="shared" si="154"/>
        <v>2432.4</v>
      </c>
      <c r="V290" s="14">
        <f t="shared" si="155"/>
        <v>2597.6</v>
      </c>
      <c r="W290" s="14">
        <f t="shared" si="156"/>
        <v>2464.8000000000002</v>
      </c>
    </row>
    <row r="291" spans="1:23" ht="21" customHeight="1" x14ac:dyDescent="0.2">
      <c r="A291" s="65" t="s">
        <v>77</v>
      </c>
      <c r="B291" s="66">
        <v>63</v>
      </c>
      <c r="C291" s="60">
        <v>801</v>
      </c>
      <c r="D291" s="11" t="s">
        <v>189</v>
      </c>
      <c r="E291" s="12">
        <v>1</v>
      </c>
      <c r="F291" s="11" t="s">
        <v>2</v>
      </c>
      <c r="G291" s="67" t="s">
        <v>169</v>
      </c>
      <c r="H291" s="10">
        <v>600</v>
      </c>
      <c r="I291" s="14">
        <f>I292</f>
        <v>2432.4</v>
      </c>
      <c r="J291" s="14">
        <f t="shared" ref="J291:K291" si="214">J292</f>
        <v>2597.6</v>
      </c>
      <c r="K291" s="14">
        <f t="shared" si="214"/>
        <v>2464.8000000000002</v>
      </c>
      <c r="L291" s="14"/>
      <c r="M291" s="14"/>
      <c r="N291" s="14"/>
      <c r="O291" s="14">
        <f t="shared" si="178"/>
        <v>2432.4</v>
      </c>
      <c r="P291" s="14">
        <f t="shared" si="179"/>
        <v>2597.6</v>
      </c>
      <c r="Q291" s="14">
        <f t="shared" si="180"/>
        <v>2464.8000000000002</v>
      </c>
      <c r="R291" s="14"/>
      <c r="S291" s="14"/>
      <c r="T291" s="14"/>
      <c r="U291" s="14">
        <f t="shared" si="154"/>
        <v>2432.4</v>
      </c>
      <c r="V291" s="14">
        <f t="shared" si="155"/>
        <v>2597.6</v>
      </c>
      <c r="W291" s="14">
        <f t="shared" si="156"/>
        <v>2464.8000000000002</v>
      </c>
    </row>
    <row r="292" spans="1:23" ht="13.15" customHeight="1" x14ac:dyDescent="0.2">
      <c r="A292" s="65" t="s">
        <v>146</v>
      </c>
      <c r="B292" s="66">
        <v>63</v>
      </c>
      <c r="C292" s="60">
        <v>801</v>
      </c>
      <c r="D292" s="11" t="s">
        <v>189</v>
      </c>
      <c r="E292" s="12">
        <v>1</v>
      </c>
      <c r="F292" s="11" t="s">
        <v>2</v>
      </c>
      <c r="G292" s="67" t="s">
        <v>169</v>
      </c>
      <c r="H292" s="10">
        <v>610</v>
      </c>
      <c r="I292" s="14">
        <v>2432.4</v>
      </c>
      <c r="J292" s="14">
        <v>2597.6</v>
      </c>
      <c r="K292" s="14">
        <v>2464.8000000000002</v>
      </c>
      <c r="L292" s="14"/>
      <c r="M292" s="14"/>
      <c r="N292" s="14"/>
      <c r="O292" s="14">
        <f t="shared" si="178"/>
        <v>2432.4</v>
      </c>
      <c r="P292" s="14">
        <f t="shared" si="179"/>
        <v>2597.6</v>
      </c>
      <c r="Q292" s="14">
        <f t="shared" si="180"/>
        <v>2464.8000000000002</v>
      </c>
      <c r="R292" s="14"/>
      <c r="S292" s="14"/>
      <c r="T292" s="14"/>
      <c r="U292" s="14">
        <f t="shared" si="154"/>
        <v>2432.4</v>
      </c>
      <c r="V292" s="14">
        <f t="shared" si="155"/>
        <v>2597.6</v>
      </c>
      <c r="W292" s="14">
        <f t="shared" si="156"/>
        <v>2464.8000000000002</v>
      </c>
    </row>
    <row r="293" spans="1:23" ht="13.15" customHeight="1" x14ac:dyDescent="0.2">
      <c r="A293" s="65" t="s">
        <v>199</v>
      </c>
      <c r="B293" s="66">
        <v>63</v>
      </c>
      <c r="C293" s="60">
        <v>801</v>
      </c>
      <c r="D293" s="11" t="s">
        <v>189</v>
      </c>
      <c r="E293" s="12">
        <v>1</v>
      </c>
      <c r="F293" s="11" t="s">
        <v>2</v>
      </c>
      <c r="G293" s="67" t="s">
        <v>198</v>
      </c>
      <c r="H293" s="10" t="s">
        <v>7</v>
      </c>
      <c r="I293" s="14">
        <f>I294</f>
        <v>1101</v>
      </c>
      <c r="J293" s="14">
        <f t="shared" ref="J293:K293" si="215">J294</f>
        <v>461</v>
      </c>
      <c r="K293" s="14">
        <f t="shared" si="215"/>
        <v>461</v>
      </c>
      <c r="L293" s="14">
        <f>L294</f>
        <v>358.11953999999997</v>
      </c>
      <c r="M293" s="14"/>
      <c r="N293" s="14"/>
      <c r="O293" s="14">
        <f t="shared" si="178"/>
        <v>1459.1195399999999</v>
      </c>
      <c r="P293" s="14">
        <f t="shared" si="179"/>
        <v>461</v>
      </c>
      <c r="Q293" s="14">
        <f t="shared" si="180"/>
        <v>461</v>
      </c>
      <c r="R293" s="14">
        <f>SUM(R294)</f>
        <v>69.335229999999996</v>
      </c>
      <c r="S293" s="14"/>
      <c r="T293" s="14"/>
      <c r="U293" s="14">
        <f t="shared" si="154"/>
        <v>1528.4547699999998</v>
      </c>
      <c r="V293" s="14">
        <f t="shared" si="155"/>
        <v>461</v>
      </c>
      <c r="W293" s="14">
        <f t="shared" si="156"/>
        <v>461</v>
      </c>
    </row>
    <row r="294" spans="1:23" ht="21" customHeight="1" x14ac:dyDescent="0.2">
      <c r="A294" s="65" t="s">
        <v>77</v>
      </c>
      <c r="B294" s="66">
        <v>63</v>
      </c>
      <c r="C294" s="60">
        <v>801</v>
      </c>
      <c r="D294" s="11" t="s">
        <v>189</v>
      </c>
      <c r="E294" s="12">
        <v>1</v>
      </c>
      <c r="F294" s="11" t="s">
        <v>2</v>
      </c>
      <c r="G294" s="67" t="s">
        <v>198</v>
      </c>
      <c r="H294" s="10">
        <v>600</v>
      </c>
      <c r="I294" s="14">
        <f>I295</f>
        <v>1101</v>
      </c>
      <c r="J294" s="14">
        <f t="shared" ref="J294:K294" si="216">J295</f>
        <v>461</v>
      </c>
      <c r="K294" s="14">
        <f t="shared" si="216"/>
        <v>461</v>
      </c>
      <c r="L294" s="14">
        <f>L295</f>
        <v>358.11953999999997</v>
      </c>
      <c r="M294" s="14"/>
      <c r="N294" s="14"/>
      <c r="O294" s="14">
        <f t="shared" si="178"/>
        <v>1459.1195399999999</v>
      </c>
      <c r="P294" s="14">
        <f t="shared" si="179"/>
        <v>461</v>
      </c>
      <c r="Q294" s="14">
        <f t="shared" si="180"/>
        <v>461</v>
      </c>
      <c r="R294" s="14">
        <f>SUM(R295)</f>
        <v>69.335229999999996</v>
      </c>
      <c r="S294" s="14"/>
      <c r="T294" s="14"/>
      <c r="U294" s="14">
        <f t="shared" si="154"/>
        <v>1528.4547699999998</v>
      </c>
      <c r="V294" s="14">
        <f t="shared" si="155"/>
        <v>461</v>
      </c>
      <c r="W294" s="14">
        <f t="shared" si="156"/>
        <v>461</v>
      </c>
    </row>
    <row r="295" spans="1:23" ht="13.15" customHeight="1" x14ac:dyDescent="0.2">
      <c r="A295" s="65" t="s">
        <v>146</v>
      </c>
      <c r="B295" s="66">
        <v>63</v>
      </c>
      <c r="C295" s="60">
        <v>801</v>
      </c>
      <c r="D295" s="11" t="s">
        <v>189</v>
      </c>
      <c r="E295" s="12">
        <v>1</v>
      </c>
      <c r="F295" s="11" t="s">
        <v>2</v>
      </c>
      <c r="G295" s="67" t="s">
        <v>198</v>
      </c>
      <c r="H295" s="10">
        <v>610</v>
      </c>
      <c r="I295" s="14">
        <v>1101</v>
      </c>
      <c r="J295" s="14">
        <v>461</v>
      </c>
      <c r="K295" s="14">
        <v>461</v>
      </c>
      <c r="L295" s="14">
        <f>286.11954+22+50</f>
        <v>358.11953999999997</v>
      </c>
      <c r="M295" s="14"/>
      <c r="N295" s="14"/>
      <c r="O295" s="14">
        <f t="shared" si="178"/>
        <v>1459.1195399999999</v>
      </c>
      <c r="P295" s="14">
        <f t="shared" si="179"/>
        <v>461</v>
      </c>
      <c r="Q295" s="14">
        <f t="shared" si="180"/>
        <v>461</v>
      </c>
      <c r="R295" s="14">
        <v>69.335229999999996</v>
      </c>
      <c r="S295" s="14"/>
      <c r="T295" s="14"/>
      <c r="U295" s="14">
        <f t="shared" ref="U295:U361" si="217">O295+R295</f>
        <v>1528.4547699999998</v>
      </c>
      <c r="V295" s="14">
        <f t="shared" ref="V295:V361" si="218">P295+S295</f>
        <v>461</v>
      </c>
      <c r="W295" s="14">
        <f t="shared" ref="W295:W361" si="219">Q295+T295</f>
        <v>461</v>
      </c>
    </row>
    <row r="296" spans="1:23" ht="13.15" customHeight="1" x14ac:dyDescent="0.2">
      <c r="A296" s="65" t="s">
        <v>327</v>
      </c>
      <c r="B296" s="66">
        <v>63</v>
      </c>
      <c r="C296" s="60">
        <v>801</v>
      </c>
      <c r="D296" s="11" t="s">
        <v>189</v>
      </c>
      <c r="E296" s="12">
        <v>1</v>
      </c>
      <c r="F296" s="11" t="s">
        <v>2</v>
      </c>
      <c r="G296" s="67">
        <v>80490</v>
      </c>
      <c r="H296" s="10" t="s">
        <v>7</v>
      </c>
      <c r="I296" s="14">
        <f>I297</f>
        <v>2489</v>
      </c>
      <c r="J296" s="14">
        <f t="shared" ref="J296:J297" si="220">J297</f>
        <v>0</v>
      </c>
      <c r="K296" s="14">
        <f t="shared" ref="K296:K297" si="221">K297</f>
        <v>0</v>
      </c>
      <c r="L296" s="14">
        <f>L297</f>
        <v>-2489</v>
      </c>
      <c r="M296" s="14"/>
      <c r="N296" s="14"/>
      <c r="O296" s="14">
        <f t="shared" si="178"/>
        <v>0</v>
      </c>
      <c r="P296" s="14">
        <f t="shared" si="179"/>
        <v>0</v>
      </c>
      <c r="Q296" s="14">
        <f t="shared" si="180"/>
        <v>0</v>
      </c>
      <c r="R296" s="14"/>
      <c r="S296" s="14"/>
      <c r="T296" s="14"/>
      <c r="U296" s="14">
        <f t="shared" si="217"/>
        <v>0</v>
      </c>
      <c r="V296" s="14">
        <f t="shared" si="218"/>
        <v>0</v>
      </c>
      <c r="W296" s="14">
        <f t="shared" si="219"/>
        <v>0</v>
      </c>
    </row>
    <row r="297" spans="1:23" ht="29.45" customHeight="1" x14ac:dyDescent="0.2">
      <c r="A297" s="65" t="s">
        <v>77</v>
      </c>
      <c r="B297" s="66">
        <v>63</v>
      </c>
      <c r="C297" s="60">
        <v>801</v>
      </c>
      <c r="D297" s="11" t="s">
        <v>189</v>
      </c>
      <c r="E297" s="12">
        <v>1</v>
      </c>
      <c r="F297" s="11" t="s">
        <v>2</v>
      </c>
      <c r="G297" s="67">
        <v>80490</v>
      </c>
      <c r="H297" s="10">
        <v>600</v>
      </c>
      <c r="I297" s="14">
        <f>I298</f>
        <v>2489</v>
      </c>
      <c r="J297" s="14">
        <f t="shared" si="220"/>
        <v>0</v>
      </c>
      <c r="K297" s="14">
        <f t="shared" si="221"/>
        <v>0</v>
      </c>
      <c r="L297" s="14">
        <f>L298</f>
        <v>-2489</v>
      </c>
      <c r="M297" s="14"/>
      <c r="N297" s="14"/>
      <c r="O297" s="14">
        <f t="shared" si="178"/>
        <v>0</v>
      </c>
      <c r="P297" s="14">
        <f t="shared" si="179"/>
        <v>0</v>
      </c>
      <c r="Q297" s="14">
        <f t="shared" si="180"/>
        <v>0</v>
      </c>
      <c r="R297" s="14"/>
      <c r="S297" s="14"/>
      <c r="T297" s="14"/>
      <c r="U297" s="14">
        <f t="shared" si="217"/>
        <v>0</v>
      </c>
      <c r="V297" s="14">
        <f t="shared" si="218"/>
        <v>0</v>
      </c>
      <c r="W297" s="14">
        <f t="shared" si="219"/>
        <v>0</v>
      </c>
    </row>
    <row r="298" spans="1:23" ht="13.15" customHeight="1" x14ac:dyDescent="0.2">
      <c r="A298" s="65" t="s">
        <v>146</v>
      </c>
      <c r="B298" s="66">
        <v>63</v>
      </c>
      <c r="C298" s="60">
        <v>801</v>
      </c>
      <c r="D298" s="11" t="s">
        <v>189</v>
      </c>
      <c r="E298" s="12">
        <v>1</v>
      </c>
      <c r="F298" s="11" t="s">
        <v>2</v>
      </c>
      <c r="G298" s="67">
        <v>80490</v>
      </c>
      <c r="H298" s="10">
        <v>610</v>
      </c>
      <c r="I298" s="14">
        <v>2489</v>
      </c>
      <c r="J298" s="14">
        <v>0</v>
      </c>
      <c r="K298" s="14">
        <v>0</v>
      </c>
      <c r="L298" s="14">
        <f>-I298</f>
        <v>-2489</v>
      </c>
      <c r="M298" s="14"/>
      <c r="N298" s="14"/>
      <c r="O298" s="14">
        <f t="shared" si="178"/>
        <v>0</v>
      </c>
      <c r="P298" s="14">
        <f t="shared" si="179"/>
        <v>0</v>
      </c>
      <c r="Q298" s="14">
        <f t="shared" si="180"/>
        <v>0</v>
      </c>
      <c r="R298" s="14"/>
      <c r="S298" s="14"/>
      <c r="T298" s="14"/>
      <c r="U298" s="14">
        <f t="shared" si="217"/>
        <v>0</v>
      </c>
      <c r="V298" s="14">
        <f t="shared" si="218"/>
        <v>0</v>
      </c>
      <c r="W298" s="14">
        <f t="shared" si="219"/>
        <v>0</v>
      </c>
    </row>
    <row r="299" spans="1:23" ht="21" customHeight="1" x14ac:dyDescent="0.2">
      <c r="A299" s="65" t="s">
        <v>179</v>
      </c>
      <c r="B299" s="66">
        <v>63</v>
      </c>
      <c r="C299" s="60">
        <v>801</v>
      </c>
      <c r="D299" s="11" t="s">
        <v>189</v>
      </c>
      <c r="E299" s="12">
        <v>1</v>
      </c>
      <c r="F299" s="11" t="s">
        <v>2</v>
      </c>
      <c r="G299" s="67" t="s">
        <v>178</v>
      </c>
      <c r="H299" s="10" t="s">
        <v>7</v>
      </c>
      <c r="I299" s="14">
        <f>I300</f>
        <v>1050</v>
      </c>
      <c r="J299" s="14">
        <f t="shared" ref="J299:K299" si="222">J300</f>
        <v>1050</v>
      </c>
      <c r="K299" s="14">
        <f t="shared" si="222"/>
        <v>1050</v>
      </c>
      <c r="L299" s="14"/>
      <c r="M299" s="14"/>
      <c r="N299" s="14"/>
      <c r="O299" s="14">
        <f t="shared" si="178"/>
        <v>1050</v>
      </c>
      <c r="P299" s="14">
        <f t="shared" si="179"/>
        <v>1050</v>
      </c>
      <c r="Q299" s="14">
        <f t="shared" si="180"/>
        <v>1050</v>
      </c>
      <c r="R299" s="14"/>
      <c r="S299" s="14"/>
      <c r="T299" s="14"/>
      <c r="U299" s="14">
        <f t="shared" si="217"/>
        <v>1050</v>
      </c>
      <c r="V299" s="14">
        <f t="shared" si="218"/>
        <v>1050</v>
      </c>
      <c r="W299" s="14">
        <f t="shared" si="219"/>
        <v>1050</v>
      </c>
    </row>
    <row r="300" spans="1:23" ht="21" customHeight="1" x14ac:dyDescent="0.2">
      <c r="A300" s="65" t="s">
        <v>77</v>
      </c>
      <c r="B300" s="66">
        <v>63</v>
      </c>
      <c r="C300" s="60">
        <v>801</v>
      </c>
      <c r="D300" s="11" t="s">
        <v>189</v>
      </c>
      <c r="E300" s="12">
        <v>1</v>
      </c>
      <c r="F300" s="11" t="s">
        <v>2</v>
      </c>
      <c r="G300" s="67" t="s">
        <v>178</v>
      </c>
      <c r="H300" s="10">
        <v>600</v>
      </c>
      <c r="I300" s="14">
        <f>I301</f>
        <v>1050</v>
      </c>
      <c r="J300" s="14">
        <f t="shared" ref="J300:K300" si="223">J301</f>
        <v>1050</v>
      </c>
      <c r="K300" s="14">
        <f t="shared" si="223"/>
        <v>1050</v>
      </c>
      <c r="L300" s="14"/>
      <c r="M300" s="14"/>
      <c r="N300" s="14"/>
      <c r="O300" s="14">
        <f t="shared" si="178"/>
        <v>1050</v>
      </c>
      <c r="P300" s="14">
        <f t="shared" si="179"/>
        <v>1050</v>
      </c>
      <c r="Q300" s="14">
        <f t="shared" si="180"/>
        <v>1050</v>
      </c>
      <c r="R300" s="14"/>
      <c r="S300" s="14"/>
      <c r="T300" s="14"/>
      <c r="U300" s="14">
        <f t="shared" si="217"/>
        <v>1050</v>
      </c>
      <c r="V300" s="14">
        <f t="shared" si="218"/>
        <v>1050</v>
      </c>
      <c r="W300" s="14">
        <f t="shared" si="219"/>
        <v>1050</v>
      </c>
    </row>
    <row r="301" spans="1:23" ht="13.15" customHeight="1" x14ac:dyDescent="0.2">
      <c r="A301" s="65" t="s">
        <v>146</v>
      </c>
      <c r="B301" s="66">
        <v>63</v>
      </c>
      <c r="C301" s="60">
        <v>801</v>
      </c>
      <c r="D301" s="11" t="s">
        <v>189</v>
      </c>
      <c r="E301" s="12">
        <v>1</v>
      </c>
      <c r="F301" s="11" t="s">
        <v>2</v>
      </c>
      <c r="G301" s="67" t="s">
        <v>178</v>
      </c>
      <c r="H301" s="10">
        <v>610</v>
      </c>
      <c r="I301" s="14">
        <v>1050</v>
      </c>
      <c r="J301" s="14">
        <v>1050</v>
      </c>
      <c r="K301" s="14">
        <v>1050</v>
      </c>
      <c r="L301" s="14"/>
      <c r="M301" s="14"/>
      <c r="N301" s="14"/>
      <c r="O301" s="14">
        <f t="shared" si="178"/>
        <v>1050</v>
      </c>
      <c r="P301" s="14">
        <f t="shared" si="179"/>
        <v>1050</v>
      </c>
      <c r="Q301" s="14">
        <f t="shared" si="180"/>
        <v>1050</v>
      </c>
      <c r="R301" s="14"/>
      <c r="S301" s="14"/>
      <c r="T301" s="14"/>
      <c r="U301" s="14">
        <f t="shared" si="217"/>
        <v>1050</v>
      </c>
      <c r="V301" s="14">
        <f t="shared" si="218"/>
        <v>1050</v>
      </c>
      <c r="W301" s="14">
        <f t="shared" si="219"/>
        <v>1050</v>
      </c>
    </row>
    <row r="302" spans="1:23" ht="48.6" customHeight="1" x14ac:dyDescent="0.2">
      <c r="A302" s="65" t="s">
        <v>197</v>
      </c>
      <c r="B302" s="66">
        <v>63</v>
      </c>
      <c r="C302" s="60">
        <v>801</v>
      </c>
      <c r="D302" s="11" t="s">
        <v>189</v>
      </c>
      <c r="E302" s="12">
        <v>1</v>
      </c>
      <c r="F302" s="11" t="s">
        <v>2</v>
      </c>
      <c r="G302" s="67" t="s">
        <v>196</v>
      </c>
      <c r="H302" s="10" t="s">
        <v>7</v>
      </c>
      <c r="I302" s="14">
        <f>I303</f>
        <v>80966.100000000006</v>
      </c>
      <c r="J302" s="14">
        <f t="shared" ref="J302:K302" si="224">J303</f>
        <v>82072.600000000006</v>
      </c>
      <c r="K302" s="14">
        <f t="shared" si="224"/>
        <v>85325.7</v>
      </c>
      <c r="L302" s="14">
        <f>L303</f>
        <v>190.00800000000001</v>
      </c>
      <c r="M302" s="14"/>
      <c r="N302" s="14"/>
      <c r="O302" s="14">
        <f t="shared" si="178"/>
        <v>81156.108000000007</v>
      </c>
      <c r="P302" s="14">
        <f t="shared" si="179"/>
        <v>82072.600000000006</v>
      </c>
      <c r="Q302" s="14">
        <f t="shared" si="180"/>
        <v>85325.7</v>
      </c>
      <c r="R302" s="14"/>
      <c r="S302" s="14"/>
      <c r="T302" s="14"/>
      <c r="U302" s="14">
        <f t="shared" si="217"/>
        <v>81156.108000000007</v>
      </c>
      <c r="V302" s="14">
        <f t="shared" si="218"/>
        <v>82072.600000000006</v>
      </c>
      <c r="W302" s="14">
        <f t="shared" si="219"/>
        <v>85325.7</v>
      </c>
    </row>
    <row r="303" spans="1:23" ht="28.15" customHeight="1" x14ac:dyDescent="0.2">
      <c r="A303" s="65" t="s">
        <v>77</v>
      </c>
      <c r="B303" s="66">
        <v>63</v>
      </c>
      <c r="C303" s="60">
        <v>801</v>
      </c>
      <c r="D303" s="11" t="s">
        <v>189</v>
      </c>
      <c r="E303" s="12">
        <v>1</v>
      </c>
      <c r="F303" s="11" t="s">
        <v>2</v>
      </c>
      <c r="G303" s="67" t="s">
        <v>196</v>
      </c>
      <c r="H303" s="10">
        <v>600</v>
      </c>
      <c r="I303" s="14">
        <f>I304</f>
        <v>80966.100000000006</v>
      </c>
      <c r="J303" s="14">
        <f>J304</f>
        <v>82072.600000000006</v>
      </c>
      <c r="K303" s="14">
        <f>K304</f>
        <v>85325.7</v>
      </c>
      <c r="L303" s="14">
        <f>L304</f>
        <v>190.00800000000001</v>
      </c>
      <c r="M303" s="14"/>
      <c r="N303" s="14"/>
      <c r="O303" s="14">
        <f t="shared" si="178"/>
        <v>81156.108000000007</v>
      </c>
      <c r="P303" s="14">
        <f t="shared" si="179"/>
        <v>82072.600000000006</v>
      </c>
      <c r="Q303" s="14">
        <f t="shared" si="180"/>
        <v>85325.7</v>
      </c>
      <c r="R303" s="14"/>
      <c r="S303" s="14"/>
      <c r="T303" s="14"/>
      <c r="U303" s="14">
        <f t="shared" si="217"/>
        <v>81156.108000000007</v>
      </c>
      <c r="V303" s="14">
        <f t="shared" si="218"/>
        <v>82072.600000000006</v>
      </c>
      <c r="W303" s="14">
        <f t="shared" si="219"/>
        <v>85325.7</v>
      </c>
    </row>
    <row r="304" spans="1:23" ht="13.15" customHeight="1" x14ac:dyDescent="0.2">
      <c r="A304" s="65" t="s">
        <v>146</v>
      </c>
      <c r="B304" s="66">
        <v>63</v>
      </c>
      <c r="C304" s="60">
        <v>801</v>
      </c>
      <c r="D304" s="11" t="s">
        <v>189</v>
      </c>
      <c r="E304" s="12">
        <v>1</v>
      </c>
      <c r="F304" s="11" t="s">
        <v>2</v>
      </c>
      <c r="G304" s="67" t="s">
        <v>196</v>
      </c>
      <c r="H304" s="10">
        <v>610</v>
      </c>
      <c r="I304" s="14">
        <v>80966.100000000006</v>
      </c>
      <c r="J304" s="14">
        <v>82072.600000000006</v>
      </c>
      <c r="K304" s="14">
        <v>85325.7</v>
      </c>
      <c r="L304" s="14">
        <v>190.00800000000001</v>
      </c>
      <c r="M304" s="14"/>
      <c r="N304" s="14"/>
      <c r="O304" s="14">
        <f t="shared" si="178"/>
        <v>81156.108000000007</v>
      </c>
      <c r="P304" s="14">
        <f t="shared" si="179"/>
        <v>82072.600000000006</v>
      </c>
      <c r="Q304" s="14">
        <f t="shared" si="180"/>
        <v>85325.7</v>
      </c>
      <c r="R304" s="14"/>
      <c r="S304" s="14"/>
      <c r="T304" s="14"/>
      <c r="U304" s="14">
        <f t="shared" si="217"/>
        <v>81156.108000000007</v>
      </c>
      <c r="V304" s="14">
        <f t="shared" si="218"/>
        <v>82072.600000000006</v>
      </c>
      <c r="W304" s="14">
        <f t="shared" si="219"/>
        <v>85325.7</v>
      </c>
    </row>
    <row r="305" spans="1:23" ht="35.1" customHeight="1" x14ac:dyDescent="0.2">
      <c r="A305" s="65" t="s">
        <v>195</v>
      </c>
      <c r="B305" s="66">
        <v>63</v>
      </c>
      <c r="C305" s="60">
        <v>801</v>
      </c>
      <c r="D305" s="11" t="s">
        <v>189</v>
      </c>
      <c r="E305" s="12">
        <v>1</v>
      </c>
      <c r="F305" s="11" t="s">
        <v>2</v>
      </c>
      <c r="G305" s="67" t="s">
        <v>194</v>
      </c>
      <c r="H305" s="10" t="s">
        <v>7</v>
      </c>
      <c r="I305" s="14">
        <f>I306</f>
        <v>7823.9</v>
      </c>
      <c r="J305" s="14">
        <f t="shared" ref="J305:K305" si="225">J306</f>
        <v>7926.2</v>
      </c>
      <c r="K305" s="14">
        <f t="shared" si="225"/>
        <v>8234.1</v>
      </c>
      <c r="L305" s="14"/>
      <c r="M305" s="14"/>
      <c r="N305" s="14"/>
      <c r="O305" s="14">
        <f t="shared" si="178"/>
        <v>7823.9</v>
      </c>
      <c r="P305" s="14">
        <f t="shared" si="179"/>
        <v>7926.2</v>
      </c>
      <c r="Q305" s="14">
        <f t="shared" si="180"/>
        <v>8234.1</v>
      </c>
      <c r="R305" s="14"/>
      <c r="S305" s="14"/>
      <c r="T305" s="14"/>
      <c r="U305" s="14">
        <f t="shared" si="217"/>
        <v>7823.9</v>
      </c>
      <c r="V305" s="14">
        <f t="shared" si="218"/>
        <v>7926.2</v>
      </c>
      <c r="W305" s="14">
        <f t="shared" si="219"/>
        <v>8234.1</v>
      </c>
    </row>
    <row r="306" spans="1:23" ht="26.1" customHeight="1" x14ac:dyDescent="0.2">
      <c r="A306" s="65" t="s">
        <v>77</v>
      </c>
      <c r="B306" s="66">
        <v>63</v>
      </c>
      <c r="C306" s="60">
        <v>801</v>
      </c>
      <c r="D306" s="11" t="s">
        <v>189</v>
      </c>
      <c r="E306" s="12">
        <v>1</v>
      </c>
      <c r="F306" s="11" t="s">
        <v>2</v>
      </c>
      <c r="G306" s="67" t="s">
        <v>194</v>
      </c>
      <c r="H306" s="10">
        <v>600</v>
      </c>
      <c r="I306" s="14">
        <f>I307</f>
        <v>7823.9</v>
      </c>
      <c r="J306" s="14">
        <f t="shared" ref="J306:K306" si="226">J307</f>
        <v>7926.2</v>
      </c>
      <c r="K306" s="14">
        <f t="shared" si="226"/>
        <v>8234.1</v>
      </c>
      <c r="L306" s="14"/>
      <c r="M306" s="14"/>
      <c r="N306" s="14"/>
      <c r="O306" s="14">
        <f t="shared" si="178"/>
        <v>7823.9</v>
      </c>
      <c r="P306" s="14">
        <f t="shared" si="179"/>
        <v>7926.2</v>
      </c>
      <c r="Q306" s="14">
        <f t="shared" si="180"/>
        <v>8234.1</v>
      </c>
      <c r="R306" s="14"/>
      <c r="S306" s="14"/>
      <c r="T306" s="14"/>
      <c r="U306" s="14">
        <f t="shared" si="217"/>
        <v>7823.9</v>
      </c>
      <c r="V306" s="14">
        <f t="shared" si="218"/>
        <v>7926.2</v>
      </c>
      <c r="W306" s="14">
        <f t="shared" si="219"/>
        <v>8234.1</v>
      </c>
    </row>
    <row r="307" spans="1:23" ht="13.15" customHeight="1" x14ac:dyDescent="0.2">
      <c r="A307" s="65" t="s">
        <v>146</v>
      </c>
      <c r="B307" s="66">
        <v>63</v>
      </c>
      <c r="C307" s="60">
        <v>801</v>
      </c>
      <c r="D307" s="11" t="s">
        <v>189</v>
      </c>
      <c r="E307" s="12">
        <v>1</v>
      </c>
      <c r="F307" s="11" t="s">
        <v>2</v>
      </c>
      <c r="G307" s="67" t="s">
        <v>194</v>
      </c>
      <c r="H307" s="10">
        <v>610</v>
      </c>
      <c r="I307" s="14">
        <v>7823.9</v>
      </c>
      <c r="J307" s="14">
        <v>7926.2</v>
      </c>
      <c r="K307" s="14">
        <v>8234.1</v>
      </c>
      <c r="L307" s="14"/>
      <c r="M307" s="14"/>
      <c r="N307" s="14"/>
      <c r="O307" s="14">
        <f t="shared" si="178"/>
        <v>7823.9</v>
      </c>
      <c r="P307" s="14">
        <f t="shared" si="179"/>
        <v>7926.2</v>
      </c>
      <c r="Q307" s="14">
        <f t="shared" si="180"/>
        <v>8234.1</v>
      </c>
      <c r="R307" s="14"/>
      <c r="S307" s="14"/>
      <c r="T307" s="14"/>
      <c r="U307" s="14">
        <f t="shared" si="217"/>
        <v>7823.9</v>
      </c>
      <c r="V307" s="14">
        <f t="shared" si="218"/>
        <v>7926.2</v>
      </c>
      <c r="W307" s="14">
        <f t="shared" si="219"/>
        <v>8234.1</v>
      </c>
    </row>
    <row r="308" spans="1:23" ht="41.45" customHeight="1" x14ac:dyDescent="0.2">
      <c r="A308" s="65" t="s">
        <v>193</v>
      </c>
      <c r="B308" s="66">
        <v>63</v>
      </c>
      <c r="C308" s="60">
        <v>801</v>
      </c>
      <c r="D308" s="11" t="s">
        <v>189</v>
      </c>
      <c r="E308" s="12">
        <v>1</v>
      </c>
      <c r="F308" s="11" t="s">
        <v>2</v>
      </c>
      <c r="G308" s="67" t="s">
        <v>192</v>
      </c>
      <c r="H308" s="10" t="s">
        <v>7</v>
      </c>
      <c r="I308" s="14">
        <f>I309</f>
        <v>23680</v>
      </c>
      <c r="J308" s="14">
        <f t="shared" ref="J308:K308" si="227">J309</f>
        <v>23996.6</v>
      </c>
      <c r="K308" s="14">
        <f t="shared" si="227"/>
        <v>24951.5</v>
      </c>
      <c r="L308" s="14">
        <f>L309</f>
        <v>38.002000000000002</v>
      </c>
      <c r="M308" s="14"/>
      <c r="N308" s="14"/>
      <c r="O308" s="14">
        <f t="shared" si="178"/>
        <v>23718.002</v>
      </c>
      <c r="P308" s="14">
        <f t="shared" si="179"/>
        <v>23996.6</v>
      </c>
      <c r="Q308" s="14">
        <f t="shared" si="180"/>
        <v>24951.5</v>
      </c>
      <c r="R308" s="14"/>
      <c r="S308" s="14"/>
      <c r="T308" s="14"/>
      <c r="U308" s="14">
        <f t="shared" si="217"/>
        <v>23718.002</v>
      </c>
      <c r="V308" s="14">
        <f t="shared" si="218"/>
        <v>23996.6</v>
      </c>
      <c r="W308" s="14">
        <f t="shared" si="219"/>
        <v>24951.5</v>
      </c>
    </row>
    <row r="309" spans="1:23" ht="21" customHeight="1" x14ac:dyDescent="0.2">
      <c r="A309" s="65" t="s">
        <v>77</v>
      </c>
      <c r="B309" s="66">
        <v>63</v>
      </c>
      <c r="C309" s="60">
        <v>801</v>
      </c>
      <c r="D309" s="11" t="s">
        <v>189</v>
      </c>
      <c r="E309" s="12">
        <v>1</v>
      </c>
      <c r="F309" s="11" t="s">
        <v>2</v>
      </c>
      <c r="G309" s="67" t="s">
        <v>192</v>
      </c>
      <c r="H309" s="10">
        <v>600</v>
      </c>
      <c r="I309" s="14">
        <f>I310</f>
        <v>23680</v>
      </c>
      <c r="J309" s="14">
        <f t="shared" ref="J309:K309" si="228">J310</f>
        <v>23996.6</v>
      </c>
      <c r="K309" s="14">
        <f t="shared" si="228"/>
        <v>24951.5</v>
      </c>
      <c r="L309" s="14">
        <f>L310</f>
        <v>38.002000000000002</v>
      </c>
      <c r="M309" s="14"/>
      <c r="N309" s="14"/>
      <c r="O309" s="14">
        <f t="shared" si="178"/>
        <v>23718.002</v>
      </c>
      <c r="P309" s="14">
        <f t="shared" si="179"/>
        <v>23996.6</v>
      </c>
      <c r="Q309" s="14">
        <f t="shared" si="180"/>
        <v>24951.5</v>
      </c>
      <c r="R309" s="14"/>
      <c r="S309" s="14"/>
      <c r="T309" s="14"/>
      <c r="U309" s="14">
        <f t="shared" si="217"/>
        <v>23718.002</v>
      </c>
      <c r="V309" s="14">
        <f t="shared" si="218"/>
        <v>23996.6</v>
      </c>
      <c r="W309" s="14">
        <f t="shared" si="219"/>
        <v>24951.5</v>
      </c>
    </row>
    <row r="310" spans="1:23" ht="13.15" customHeight="1" x14ac:dyDescent="0.2">
      <c r="A310" s="65" t="s">
        <v>146</v>
      </c>
      <c r="B310" s="66">
        <v>63</v>
      </c>
      <c r="C310" s="60">
        <v>801</v>
      </c>
      <c r="D310" s="11" t="s">
        <v>189</v>
      </c>
      <c r="E310" s="12">
        <v>1</v>
      </c>
      <c r="F310" s="11" t="s">
        <v>2</v>
      </c>
      <c r="G310" s="67" t="s">
        <v>192</v>
      </c>
      <c r="H310" s="10">
        <v>610</v>
      </c>
      <c r="I310" s="14">
        <v>23680</v>
      </c>
      <c r="J310" s="14">
        <v>23996.6</v>
      </c>
      <c r="K310" s="14">
        <v>24951.5</v>
      </c>
      <c r="L310" s="14">
        <v>38.002000000000002</v>
      </c>
      <c r="M310" s="14"/>
      <c r="N310" s="14"/>
      <c r="O310" s="14">
        <f t="shared" si="178"/>
        <v>23718.002</v>
      </c>
      <c r="P310" s="14">
        <f t="shared" si="179"/>
        <v>23996.6</v>
      </c>
      <c r="Q310" s="14">
        <f t="shared" si="180"/>
        <v>24951.5</v>
      </c>
      <c r="R310" s="14"/>
      <c r="S310" s="14"/>
      <c r="T310" s="14"/>
      <c r="U310" s="14">
        <f t="shared" si="217"/>
        <v>23718.002</v>
      </c>
      <c r="V310" s="14">
        <f t="shared" si="218"/>
        <v>23996.6</v>
      </c>
      <c r="W310" s="14">
        <f t="shared" si="219"/>
        <v>24951.5</v>
      </c>
    </row>
    <row r="311" spans="1:23" ht="36" customHeight="1" x14ac:dyDescent="0.2">
      <c r="A311" s="65" t="s">
        <v>254</v>
      </c>
      <c r="B311" s="66">
        <v>63</v>
      </c>
      <c r="C311" s="60">
        <v>801</v>
      </c>
      <c r="D311" s="11" t="s">
        <v>189</v>
      </c>
      <c r="E311" s="12">
        <v>1</v>
      </c>
      <c r="F311" s="11" t="s">
        <v>2</v>
      </c>
      <c r="G311" s="67" t="s">
        <v>191</v>
      </c>
      <c r="H311" s="10" t="s">
        <v>7</v>
      </c>
      <c r="I311" s="14">
        <f>I312</f>
        <v>411.7</v>
      </c>
      <c r="J311" s="14">
        <f t="shared" ref="J311:N311" si="229">J312</f>
        <v>0</v>
      </c>
      <c r="K311" s="14">
        <f t="shared" si="229"/>
        <v>0</v>
      </c>
      <c r="L311" s="14">
        <f>L312</f>
        <v>1094.3241</v>
      </c>
      <c r="M311" s="14">
        <f t="shared" si="229"/>
        <v>1506.0241000000001</v>
      </c>
      <c r="N311" s="14">
        <f t="shared" si="229"/>
        <v>1250</v>
      </c>
      <c r="O311" s="14">
        <f t="shared" si="178"/>
        <v>1506.0241000000001</v>
      </c>
      <c r="P311" s="14">
        <f t="shared" si="179"/>
        <v>1506.0241000000001</v>
      </c>
      <c r="Q311" s="14">
        <f t="shared" si="180"/>
        <v>1250</v>
      </c>
      <c r="R311" s="14"/>
      <c r="S311" s="14"/>
      <c r="T311" s="14"/>
      <c r="U311" s="14">
        <f t="shared" si="217"/>
        <v>1506.0241000000001</v>
      </c>
      <c r="V311" s="14">
        <f t="shared" si="218"/>
        <v>1506.0241000000001</v>
      </c>
      <c r="W311" s="14">
        <f t="shared" si="219"/>
        <v>1250</v>
      </c>
    </row>
    <row r="312" spans="1:23" ht="21" customHeight="1" x14ac:dyDescent="0.2">
      <c r="A312" s="65" t="s">
        <v>77</v>
      </c>
      <c r="B312" s="66">
        <v>63</v>
      </c>
      <c r="C312" s="60">
        <v>801</v>
      </c>
      <c r="D312" s="11" t="s">
        <v>189</v>
      </c>
      <c r="E312" s="12">
        <v>1</v>
      </c>
      <c r="F312" s="11" t="s">
        <v>2</v>
      </c>
      <c r="G312" s="67" t="s">
        <v>191</v>
      </c>
      <c r="H312" s="10">
        <v>600</v>
      </c>
      <c r="I312" s="14">
        <f>I313</f>
        <v>411.7</v>
      </c>
      <c r="J312" s="14">
        <f t="shared" ref="J312:N312" si="230">J313</f>
        <v>0</v>
      </c>
      <c r="K312" s="14">
        <f t="shared" si="230"/>
        <v>0</v>
      </c>
      <c r="L312" s="14">
        <f>L313</f>
        <v>1094.3241</v>
      </c>
      <c r="M312" s="14">
        <f t="shared" si="230"/>
        <v>1506.0241000000001</v>
      </c>
      <c r="N312" s="14">
        <f t="shared" si="230"/>
        <v>1250</v>
      </c>
      <c r="O312" s="14">
        <f t="shared" si="178"/>
        <v>1506.0241000000001</v>
      </c>
      <c r="P312" s="14">
        <f t="shared" si="179"/>
        <v>1506.0241000000001</v>
      </c>
      <c r="Q312" s="14">
        <f t="shared" si="180"/>
        <v>1250</v>
      </c>
      <c r="R312" s="14"/>
      <c r="S312" s="14"/>
      <c r="T312" s="14"/>
      <c r="U312" s="14">
        <f t="shared" si="217"/>
        <v>1506.0241000000001</v>
      </c>
      <c r="V312" s="14">
        <f t="shared" si="218"/>
        <v>1506.0241000000001</v>
      </c>
      <c r="W312" s="14">
        <f t="shared" si="219"/>
        <v>1250</v>
      </c>
    </row>
    <row r="313" spans="1:23" ht="13.15" customHeight="1" x14ac:dyDescent="0.2">
      <c r="A313" s="65" t="s">
        <v>146</v>
      </c>
      <c r="B313" s="66">
        <v>63</v>
      </c>
      <c r="C313" s="60">
        <v>801</v>
      </c>
      <c r="D313" s="11" t="s">
        <v>189</v>
      </c>
      <c r="E313" s="12">
        <v>1</v>
      </c>
      <c r="F313" s="11" t="s">
        <v>2</v>
      </c>
      <c r="G313" s="67" t="s">
        <v>191</v>
      </c>
      <c r="H313" s="10">
        <v>610</v>
      </c>
      <c r="I313" s="14">
        <v>411.7</v>
      </c>
      <c r="J313" s="14">
        <v>0</v>
      </c>
      <c r="K313" s="14">
        <v>0</v>
      </c>
      <c r="L313" s="14">
        <f>-155.6759+1250</f>
        <v>1094.3241</v>
      </c>
      <c r="M313" s="14">
        <f>1250+256.0241</f>
        <v>1506.0241000000001</v>
      </c>
      <c r="N313" s="14">
        <f>1037.5+212.5</f>
        <v>1250</v>
      </c>
      <c r="O313" s="14">
        <f t="shared" si="178"/>
        <v>1506.0241000000001</v>
      </c>
      <c r="P313" s="14">
        <f t="shared" si="179"/>
        <v>1506.0241000000001</v>
      </c>
      <c r="Q313" s="14">
        <f t="shared" si="180"/>
        <v>1250</v>
      </c>
      <c r="R313" s="14"/>
      <c r="S313" s="14"/>
      <c r="T313" s="14"/>
      <c r="U313" s="14">
        <f t="shared" si="217"/>
        <v>1506.0241000000001</v>
      </c>
      <c r="V313" s="14">
        <f t="shared" si="218"/>
        <v>1506.0241000000001</v>
      </c>
      <c r="W313" s="14">
        <f t="shared" si="219"/>
        <v>1250</v>
      </c>
    </row>
    <row r="314" spans="1:23" ht="36" customHeight="1" x14ac:dyDescent="0.2">
      <c r="A314" s="65" t="s">
        <v>264</v>
      </c>
      <c r="B314" s="66">
        <v>63</v>
      </c>
      <c r="C314" s="60">
        <v>801</v>
      </c>
      <c r="D314" s="11" t="s">
        <v>189</v>
      </c>
      <c r="E314" s="12">
        <v>1</v>
      </c>
      <c r="F314" s="11" t="s">
        <v>2</v>
      </c>
      <c r="G314" s="67" t="s">
        <v>408</v>
      </c>
      <c r="H314" s="10"/>
      <c r="I314" s="14"/>
      <c r="J314" s="14"/>
      <c r="K314" s="14"/>
      <c r="L314" s="14"/>
      <c r="M314" s="14"/>
      <c r="N314" s="14"/>
      <c r="O314" s="14"/>
      <c r="P314" s="14"/>
      <c r="Q314" s="14"/>
      <c r="R314" s="14">
        <f>R315</f>
        <v>543.25301000000002</v>
      </c>
      <c r="S314" s="14">
        <f t="shared" ref="S314:S315" si="231">S315</f>
        <v>0</v>
      </c>
      <c r="T314" s="14">
        <f t="shared" ref="T314:T315" si="232">T315</f>
        <v>0</v>
      </c>
      <c r="U314" s="14">
        <f t="shared" ref="U314:U316" si="233">O314+R314</f>
        <v>543.25301000000002</v>
      </c>
      <c r="V314" s="14">
        <f t="shared" ref="V314:V316" si="234">P314+S314</f>
        <v>0</v>
      </c>
      <c r="W314" s="14">
        <f t="shared" ref="W314:W316" si="235">Q314+T314</f>
        <v>0</v>
      </c>
    </row>
    <row r="315" spans="1:23" ht="27.6" customHeight="1" x14ac:dyDescent="0.2">
      <c r="A315" s="65" t="s">
        <v>77</v>
      </c>
      <c r="B315" s="66">
        <v>63</v>
      </c>
      <c r="C315" s="60">
        <v>801</v>
      </c>
      <c r="D315" s="11" t="s">
        <v>189</v>
      </c>
      <c r="E315" s="12">
        <v>1</v>
      </c>
      <c r="F315" s="11" t="s">
        <v>2</v>
      </c>
      <c r="G315" s="67" t="s">
        <v>408</v>
      </c>
      <c r="H315" s="10">
        <v>600</v>
      </c>
      <c r="I315" s="14"/>
      <c r="J315" s="14"/>
      <c r="K315" s="14"/>
      <c r="L315" s="14"/>
      <c r="M315" s="14"/>
      <c r="N315" s="14"/>
      <c r="O315" s="14"/>
      <c r="P315" s="14"/>
      <c r="Q315" s="14"/>
      <c r="R315" s="14">
        <f>R316</f>
        <v>543.25301000000002</v>
      </c>
      <c r="S315" s="14">
        <f t="shared" si="231"/>
        <v>0</v>
      </c>
      <c r="T315" s="14">
        <f t="shared" si="232"/>
        <v>0</v>
      </c>
      <c r="U315" s="14">
        <f t="shared" si="233"/>
        <v>543.25301000000002</v>
      </c>
      <c r="V315" s="14">
        <f t="shared" si="234"/>
        <v>0</v>
      </c>
      <c r="W315" s="14">
        <f t="shared" si="235"/>
        <v>0</v>
      </c>
    </row>
    <row r="316" spans="1:23" ht="13.15" customHeight="1" x14ac:dyDescent="0.2">
      <c r="A316" s="65" t="s">
        <v>146</v>
      </c>
      <c r="B316" s="66">
        <v>63</v>
      </c>
      <c r="C316" s="60">
        <v>801</v>
      </c>
      <c r="D316" s="11" t="s">
        <v>189</v>
      </c>
      <c r="E316" s="12">
        <v>1</v>
      </c>
      <c r="F316" s="11" t="s">
        <v>2</v>
      </c>
      <c r="G316" s="67" t="s">
        <v>408</v>
      </c>
      <c r="H316" s="10">
        <v>610</v>
      </c>
      <c r="I316" s="14"/>
      <c r="J316" s="14"/>
      <c r="K316" s="14"/>
      <c r="L316" s="14"/>
      <c r="M316" s="14"/>
      <c r="N316" s="14"/>
      <c r="O316" s="14"/>
      <c r="P316" s="14"/>
      <c r="Q316" s="14"/>
      <c r="R316" s="14">
        <f>450.9+92.35301</f>
        <v>543.25301000000002</v>
      </c>
      <c r="S316" s="14">
        <v>0</v>
      </c>
      <c r="T316" s="14">
        <v>0</v>
      </c>
      <c r="U316" s="14">
        <f t="shared" si="233"/>
        <v>543.25301000000002</v>
      </c>
      <c r="V316" s="14">
        <f t="shared" si="234"/>
        <v>0</v>
      </c>
      <c r="W316" s="14">
        <f t="shared" si="235"/>
        <v>0</v>
      </c>
    </row>
    <row r="317" spans="1:23" ht="68.25" customHeight="1" x14ac:dyDescent="0.2">
      <c r="A317" s="65" t="s">
        <v>325</v>
      </c>
      <c r="B317" s="66">
        <v>63</v>
      </c>
      <c r="C317" s="60">
        <v>801</v>
      </c>
      <c r="D317" s="11" t="s">
        <v>189</v>
      </c>
      <c r="E317" s="12">
        <v>1</v>
      </c>
      <c r="F317" s="11" t="s">
        <v>2</v>
      </c>
      <c r="G317" s="67" t="s">
        <v>263</v>
      </c>
      <c r="H317" s="10"/>
      <c r="I317" s="14">
        <f>I318</f>
        <v>610.5</v>
      </c>
      <c r="J317" s="14">
        <f t="shared" ref="J317:K318" si="236">J318</f>
        <v>635</v>
      </c>
      <c r="K317" s="14">
        <f t="shared" si="236"/>
        <v>660.4</v>
      </c>
      <c r="L317" s="14"/>
      <c r="M317" s="14"/>
      <c r="N317" s="14"/>
      <c r="O317" s="14">
        <f t="shared" si="178"/>
        <v>610.5</v>
      </c>
      <c r="P317" s="14">
        <f t="shared" si="179"/>
        <v>635</v>
      </c>
      <c r="Q317" s="14">
        <f t="shared" si="180"/>
        <v>660.4</v>
      </c>
      <c r="R317" s="14"/>
      <c r="S317" s="14"/>
      <c r="T317" s="14"/>
      <c r="U317" s="14">
        <f t="shared" si="217"/>
        <v>610.5</v>
      </c>
      <c r="V317" s="14">
        <f t="shared" si="218"/>
        <v>635</v>
      </c>
      <c r="W317" s="14">
        <f t="shared" si="219"/>
        <v>660.4</v>
      </c>
    </row>
    <row r="318" spans="1:23" ht="21" customHeight="1" x14ac:dyDescent="0.2">
      <c r="A318" s="65" t="s">
        <v>77</v>
      </c>
      <c r="B318" s="66">
        <v>63</v>
      </c>
      <c r="C318" s="60">
        <v>801</v>
      </c>
      <c r="D318" s="11" t="s">
        <v>189</v>
      </c>
      <c r="E318" s="12">
        <v>1</v>
      </c>
      <c r="F318" s="11" t="s">
        <v>2</v>
      </c>
      <c r="G318" s="67" t="s">
        <v>263</v>
      </c>
      <c r="H318" s="10">
        <v>600</v>
      </c>
      <c r="I318" s="14">
        <f>I319</f>
        <v>610.5</v>
      </c>
      <c r="J318" s="14">
        <f t="shared" si="236"/>
        <v>635</v>
      </c>
      <c r="K318" s="14">
        <f t="shared" si="236"/>
        <v>660.4</v>
      </c>
      <c r="L318" s="14"/>
      <c r="M318" s="14"/>
      <c r="N318" s="14"/>
      <c r="O318" s="14">
        <f t="shared" si="178"/>
        <v>610.5</v>
      </c>
      <c r="P318" s="14">
        <f t="shared" si="179"/>
        <v>635</v>
      </c>
      <c r="Q318" s="14">
        <f t="shared" si="180"/>
        <v>660.4</v>
      </c>
      <c r="R318" s="14"/>
      <c r="S318" s="14"/>
      <c r="T318" s="14"/>
      <c r="U318" s="14">
        <f t="shared" si="217"/>
        <v>610.5</v>
      </c>
      <c r="V318" s="14">
        <f t="shared" si="218"/>
        <v>635</v>
      </c>
      <c r="W318" s="14">
        <f t="shared" si="219"/>
        <v>660.4</v>
      </c>
    </row>
    <row r="319" spans="1:23" ht="13.15" customHeight="1" x14ac:dyDescent="0.2">
      <c r="A319" s="65" t="s">
        <v>146</v>
      </c>
      <c r="B319" s="66">
        <v>63</v>
      </c>
      <c r="C319" s="60">
        <v>801</v>
      </c>
      <c r="D319" s="11" t="s">
        <v>189</v>
      </c>
      <c r="E319" s="12">
        <v>1</v>
      </c>
      <c r="F319" s="11" t="s">
        <v>2</v>
      </c>
      <c r="G319" s="67" t="s">
        <v>263</v>
      </c>
      <c r="H319" s="10">
        <v>610</v>
      </c>
      <c r="I319" s="14">
        <v>610.5</v>
      </c>
      <c r="J319" s="14">
        <v>635</v>
      </c>
      <c r="K319" s="14">
        <v>660.4</v>
      </c>
      <c r="L319" s="14"/>
      <c r="M319" s="14"/>
      <c r="N319" s="14"/>
      <c r="O319" s="14">
        <f t="shared" si="178"/>
        <v>610.5</v>
      </c>
      <c r="P319" s="14">
        <f t="shared" si="179"/>
        <v>635</v>
      </c>
      <c r="Q319" s="14">
        <f t="shared" si="180"/>
        <v>660.4</v>
      </c>
      <c r="R319" s="14"/>
      <c r="S319" s="14"/>
      <c r="T319" s="14"/>
      <c r="U319" s="14">
        <f t="shared" si="217"/>
        <v>610.5</v>
      </c>
      <c r="V319" s="14">
        <f t="shared" si="218"/>
        <v>635</v>
      </c>
      <c r="W319" s="14">
        <f t="shared" si="219"/>
        <v>660.4</v>
      </c>
    </row>
    <row r="320" spans="1:23" ht="17.45" customHeight="1" x14ac:dyDescent="0.2">
      <c r="A320" s="65" t="s">
        <v>391</v>
      </c>
      <c r="B320" s="66">
        <v>63</v>
      </c>
      <c r="C320" s="60">
        <v>801</v>
      </c>
      <c r="D320" s="11" t="s">
        <v>189</v>
      </c>
      <c r="E320" s="12">
        <v>1</v>
      </c>
      <c r="F320" s="11" t="s">
        <v>389</v>
      </c>
      <c r="G320" s="67">
        <v>0</v>
      </c>
      <c r="H320" s="10"/>
      <c r="I320" s="14"/>
      <c r="J320" s="14"/>
      <c r="K320" s="14"/>
      <c r="L320" s="14">
        <f>L321</f>
        <v>133.86881</v>
      </c>
      <c r="M320" s="14"/>
      <c r="N320" s="14"/>
      <c r="O320" s="14">
        <f t="shared" ref="O320:O323" si="237">I320+L320</f>
        <v>133.86881</v>
      </c>
      <c r="P320" s="14">
        <f t="shared" ref="P320:P323" si="238">J320+M320</f>
        <v>0</v>
      </c>
      <c r="Q320" s="14">
        <f t="shared" ref="Q320:Q323" si="239">K320+N320</f>
        <v>0</v>
      </c>
      <c r="R320" s="14"/>
      <c r="S320" s="14"/>
      <c r="T320" s="14"/>
      <c r="U320" s="14">
        <f t="shared" si="217"/>
        <v>133.86881</v>
      </c>
      <c r="V320" s="14">
        <f t="shared" si="218"/>
        <v>0</v>
      </c>
      <c r="W320" s="14">
        <f t="shared" si="219"/>
        <v>0</v>
      </c>
    </row>
    <row r="321" spans="1:23" ht="25.9" customHeight="1" x14ac:dyDescent="0.2">
      <c r="A321" s="65" t="s">
        <v>390</v>
      </c>
      <c r="B321" s="66">
        <v>63</v>
      </c>
      <c r="C321" s="60">
        <v>801</v>
      </c>
      <c r="D321" s="11" t="s">
        <v>189</v>
      </c>
      <c r="E321" s="12">
        <v>1</v>
      </c>
      <c r="F321" s="11" t="s">
        <v>389</v>
      </c>
      <c r="G321" s="67">
        <v>55196</v>
      </c>
      <c r="H321" s="10"/>
      <c r="I321" s="14"/>
      <c r="J321" s="14"/>
      <c r="K321" s="14"/>
      <c r="L321" s="14">
        <f>L322</f>
        <v>133.86881</v>
      </c>
      <c r="M321" s="14"/>
      <c r="N321" s="14"/>
      <c r="O321" s="14">
        <f t="shared" si="237"/>
        <v>133.86881</v>
      </c>
      <c r="P321" s="14">
        <f t="shared" si="238"/>
        <v>0</v>
      </c>
      <c r="Q321" s="14">
        <f t="shared" si="239"/>
        <v>0</v>
      </c>
      <c r="R321" s="14"/>
      <c r="S321" s="14"/>
      <c r="T321" s="14"/>
      <c r="U321" s="14">
        <f t="shared" si="217"/>
        <v>133.86881</v>
      </c>
      <c r="V321" s="14">
        <f t="shared" si="218"/>
        <v>0</v>
      </c>
      <c r="W321" s="14">
        <f t="shared" si="219"/>
        <v>0</v>
      </c>
    </row>
    <row r="322" spans="1:23" ht="26.45" customHeight="1" x14ac:dyDescent="0.2">
      <c r="A322" s="65" t="s">
        <v>77</v>
      </c>
      <c r="B322" s="66">
        <v>63</v>
      </c>
      <c r="C322" s="60">
        <v>801</v>
      </c>
      <c r="D322" s="11" t="s">
        <v>189</v>
      </c>
      <c r="E322" s="12">
        <v>1</v>
      </c>
      <c r="F322" s="11" t="s">
        <v>389</v>
      </c>
      <c r="G322" s="67">
        <v>55196</v>
      </c>
      <c r="H322" s="10">
        <v>600</v>
      </c>
      <c r="I322" s="14"/>
      <c r="J322" s="14"/>
      <c r="K322" s="14"/>
      <c r="L322" s="14">
        <f>L323</f>
        <v>133.86881</v>
      </c>
      <c r="M322" s="14"/>
      <c r="N322" s="14"/>
      <c r="O322" s="14">
        <f t="shared" si="237"/>
        <v>133.86881</v>
      </c>
      <c r="P322" s="14">
        <f t="shared" si="238"/>
        <v>0</v>
      </c>
      <c r="Q322" s="14">
        <f t="shared" si="239"/>
        <v>0</v>
      </c>
      <c r="R322" s="14"/>
      <c r="S322" s="14"/>
      <c r="T322" s="14"/>
      <c r="U322" s="14">
        <f t="shared" si="217"/>
        <v>133.86881</v>
      </c>
      <c r="V322" s="14">
        <f t="shared" si="218"/>
        <v>0</v>
      </c>
      <c r="W322" s="14">
        <f t="shared" si="219"/>
        <v>0</v>
      </c>
    </row>
    <row r="323" spans="1:23" ht="13.15" customHeight="1" x14ac:dyDescent="0.2">
      <c r="A323" s="65" t="s">
        <v>146</v>
      </c>
      <c r="B323" s="66">
        <v>63</v>
      </c>
      <c r="C323" s="60">
        <v>801</v>
      </c>
      <c r="D323" s="11" t="s">
        <v>189</v>
      </c>
      <c r="E323" s="12">
        <v>1</v>
      </c>
      <c r="F323" s="11" t="s">
        <v>389</v>
      </c>
      <c r="G323" s="67">
        <v>55196</v>
      </c>
      <c r="H323" s="10">
        <v>610</v>
      </c>
      <c r="I323" s="14"/>
      <c r="J323" s="14"/>
      <c r="K323" s="14"/>
      <c r="L323" s="14">
        <f>22.7577+111.11111</f>
        <v>133.86881</v>
      </c>
      <c r="M323" s="14"/>
      <c r="N323" s="14"/>
      <c r="O323" s="14">
        <f t="shared" si="237"/>
        <v>133.86881</v>
      </c>
      <c r="P323" s="14">
        <f t="shared" si="238"/>
        <v>0</v>
      </c>
      <c r="Q323" s="14">
        <f t="shared" si="239"/>
        <v>0</v>
      </c>
      <c r="R323" s="14"/>
      <c r="S323" s="14"/>
      <c r="T323" s="14"/>
      <c r="U323" s="14">
        <f t="shared" si="217"/>
        <v>133.86881</v>
      </c>
      <c r="V323" s="14">
        <f t="shared" si="218"/>
        <v>0</v>
      </c>
      <c r="W323" s="14">
        <f t="shared" si="219"/>
        <v>0</v>
      </c>
    </row>
    <row r="324" spans="1:23" ht="13.15" customHeight="1" x14ac:dyDescent="0.2">
      <c r="A324" s="65" t="s">
        <v>190</v>
      </c>
      <c r="B324" s="66">
        <v>63</v>
      </c>
      <c r="C324" s="60">
        <v>804</v>
      </c>
      <c r="D324" s="11" t="s">
        <v>7</v>
      </c>
      <c r="E324" s="12" t="s">
        <v>7</v>
      </c>
      <c r="F324" s="11" t="s">
        <v>7</v>
      </c>
      <c r="G324" s="67" t="s">
        <v>7</v>
      </c>
      <c r="H324" s="10" t="s">
        <v>7</v>
      </c>
      <c r="I324" s="14">
        <f>I325</f>
        <v>2213.5</v>
      </c>
      <c r="J324" s="14">
        <f t="shared" ref="J324:K324" si="240">J325</f>
        <v>2234.3000000000002</v>
      </c>
      <c r="K324" s="14">
        <f t="shared" si="240"/>
        <v>2317.9</v>
      </c>
      <c r="L324" s="14">
        <f>L325</f>
        <v>0</v>
      </c>
      <c r="M324" s="14"/>
      <c r="N324" s="14"/>
      <c r="O324" s="14">
        <f t="shared" si="178"/>
        <v>2213.5</v>
      </c>
      <c r="P324" s="14">
        <f t="shared" si="179"/>
        <v>2234.3000000000002</v>
      </c>
      <c r="Q324" s="14">
        <f t="shared" si="180"/>
        <v>2317.9</v>
      </c>
      <c r="R324" s="14"/>
      <c r="S324" s="14"/>
      <c r="T324" s="14"/>
      <c r="U324" s="14">
        <f t="shared" si="217"/>
        <v>2213.5</v>
      </c>
      <c r="V324" s="14">
        <f t="shared" si="218"/>
        <v>2234.3000000000002</v>
      </c>
      <c r="W324" s="14">
        <f t="shared" si="219"/>
        <v>2317.9</v>
      </c>
    </row>
    <row r="325" spans="1:23" ht="31.15" customHeight="1" x14ac:dyDescent="0.2">
      <c r="A325" s="85" t="s">
        <v>281</v>
      </c>
      <c r="B325" s="66">
        <v>63</v>
      </c>
      <c r="C325" s="60">
        <v>804</v>
      </c>
      <c r="D325" s="11" t="s">
        <v>189</v>
      </c>
      <c r="E325" s="12" t="s">
        <v>3</v>
      </c>
      <c r="F325" s="11" t="s">
        <v>2</v>
      </c>
      <c r="G325" s="67" t="s">
        <v>9</v>
      </c>
      <c r="H325" s="10" t="s">
        <v>7</v>
      </c>
      <c r="I325" s="14">
        <f>I326</f>
        <v>2213.5</v>
      </c>
      <c r="J325" s="14">
        <f t="shared" ref="J325:K325" si="241">J327</f>
        <v>2234.3000000000002</v>
      </c>
      <c r="K325" s="14">
        <f t="shared" si="241"/>
        <v>2317.9</v>
      </c>
      <c r="L325" s="14">
        <f>L326</f>
        <v>0</v>
      </c>
      <c r="M325" s="14"/>
      <c r="N325" s="14"/>
      <c r="O325" s="14">
        <f t="shared" si="178"/>
        <v>2213.5</v>
      </c>
      <c r="P325" s="14">
        <f t="shared" si="179"/>
        <v>2234.3000000000002</v>
      </c>
      <c r="Q325" s="14">
        <f t="shared" si="180"/>
        <v>2317.9</v>
      </c>
      <c r="R325" s="14"/>
      <c r="S325" s="14"/>
      <c r="T325" s="14"/>
      <c r="U325" s="14">
        <f t="shared" si="217"/>
        <v>2213.5</v>
      </c>
      <c r="V325" s="14">
        <f t="shared" si="218"/>
        <v>2234.3000000000002</v>
      </c>
      <c r="W325" s="14">
        <f t="shared" si="219"/>
        <v>2317.9</v>
      </c>
    </row>
    <row r="326" spans="1:23" ht="13.15" customHeight="1" x14ac:dyDescent="0.2">
      <c r="A326" s="85" t="s">
        <v>282</v>
      </c>
      <c r="B326" s="66">
        <v>63</v>
      </c>
      <c r="C326" s="60">
        <v>804</v>
      </c>
      <c r="D326" s="11" t="s">
        <v>189</v>
      </c>
      <c r="E326" s="12">
        <v>1</v>
      </c>
      <c r="F326" s="11" t="s">
        <v>2</v>
      </c>
      <c r="G326" s="67" t="s">
        <v>9</v>
      </c>
      <c r="H326" s="10"/>
      <c r="I326" s="14">
        <f>I327</f>
        <v>2213.5</v>
      </c>
      <c r="J326" s="14">
        <f t="shared" ref="J326:K326" si="242">J327</f>
        <v>2234.3000000000002</v>
      </c>
      <c r="K326" s="14">
        <f t="shared" si="242"/>
        <v>2317.9</v>
      </c>
      <c r="L326" s="14">
        <f>L327</f>
        <v>0</v>
      </c>
      <c r="M326" s="14"/>
      <c r="N326" s="14"/>
      <c r="O326" s="14">
        <f t="shared" si="178"/>
        <v>2213.5</v>
      </c>
      <c r="P326" s="14">
        <f t="shared" si="179"/>
        <v>2234.3000000000002</v>
      </c>
      <c r="Q326" s="14">
        <f t="shared" si="180"/>
        <v>2317.9</v>
      </c>
      <c r="R326" s="14"/>
      <c r="S326" s="14"/>
      <c r="T326" s="14"/>
      <c r="U326" s="14">
        <f t="shared" si="217"/>
        <v>2213.5</v>
      </c>
      <c r="V326" s="14">
        <f t="shared" si="218"/>
        <v>2234.3000000000002</v>
      </c>
      <c r="W326" s="14">
        <f t="shared" si="219"/>
        <v>2317.9</v>
      </c>
    </row>
    <row r="327" spans="1:23" ht="21" customHeight="1" x14ac:dyDescent="0.2">
      <c r="A327" s="65" t="s">
        <v>15</v>
      </c>
      <c r="B327" s="66">
        <v>63</v>
      </c>
      <c r="C327" s="60">
        <v>804</v>
      </c>
      <c r="D327" s="11" t="s">
        <v>189</v>
      </c>
      <c r="E327" s="12">
        <v>1</v>
      </c>
      <c r="F327" s="11" t="s">
        <v>2</v>
      </c>
      <c r="G327" s="67" t="s">
        <v>11</v>
      </c>
      <c r="H327" s="10" t="s">
        <v>7</v>
      </c>
      <c r="I327" s="14">
        <f>I328+I330</f>
        <v>2213.5</v>
      </c>
      <c r="J327" s="14">
        <f t="shared" ref="J327:K327" si="243">J328+J330</f>
        <v>2234.3000000000002</v>
      </c>
      <c r="K327" s="14">
        <f t="shared" si="243"/>
        <v>2317.9</v>
      </c>
      <c r="L327" s="14">
        <f>L328+L330+L332</f>
        <v>0</v>
      </c>
      <c r="M327" s="14"/>
      <c r="N327" s="14"/>
      <c r="O327" s="14">
        <f t="shared" si="178"/>
        <v>2213.5</v>
      </c>
      <c r="P327" s="14">
        <f t="shared" si="179"/>
        <v>2234.3000000000002</v>
      </c>
      <c r="Q327" s="14">
        <f t="shared" si="180"/>
        <v>2317.9</v>
      </c>
      <c r="R327" s="14"/>
      <c r="S327" s="14"/>
      <c r="T327" s="14"/>
      <c r="U327" s="14">
        <f t="shared" si="217"/>
        <v>2213.5</v>
      </c>
      <c r="V327" s="14">
        <f t="shared" si="218"/>
        <v>2234.3000000000002</v>
      </c>
      <c r="W327" s="14">
        <f t="shared" si="219"/>
        <v>2317.9</v>
      </c>
    </row>
    <row r="328" spans="1:23" ht="50.1" customHeight="1" x14ac:dyDescent="0.2">
      <c r="A328" s="65" t="s">
        <v>6</v>
      </c>
      <c r="B328" s="66">
        <v>63</v>
      </c>
      <c r="C328" s="60">
        <v>804</v>
      </c>
      <c r="D328" s="11" t="s">
        <v>189</v>
      </c>
      <c r="E328" s="12">
        <v>1</v>
      </c>
      <c r="F328" s="11" t="s">
        <v>2</v>
      </c>
      <c r="G328" s="67" t="s">
        <v>11</v>
      </c>
      <c r="H328" s="10">
        <v>100</v>
      </c>
      <c r="I328" s="14">
        <f t="shared" ref="I328:K328" si="244">I329</f>
        <v>2170.6</v>
      </c>
      <c r="J328" s="14">
        <f t="shared" si="244"/>
        <v>2191.4</v>
      </c>
      <c r="K328" s="14">
        <f t="shared" si="244"/>
        <v>2275</v>
      </c>
      <c r="L328" s="14">
        <f>L329</f>
        <v>-23.535499999999999</v>
      </c>
      <c r="M328" s="14"/>
      <c r="N328" s="14"/>
      <c r="O328" s="14">
        <f t="shared" si="178"/>
        <v>2147.0645</v>
      </c>
      <c r="P328" s="14">
        <f t="shared" si="179"/>
        <v>2191.4</v>
      </c>
      <c r="Q328" s="14">
        <f t="shared" si="180"/>
        <v>2275</v>
      </c>
      <c r="R328" s="14"/>
      <c r="S328" s="14"/>
      <c r="T328" s="14"/>
      <c r="U328" s="14">
        <f t="shared" si="217"/>
        <v>2147.0645</v>
      </c>
      <c r="V328" s="14">
        <f t="shared" si="218"/>
        <v>2191.4</v>
      </c>
      <c r="W328" s="14">
        <f t="shared" si="219"/>
        <v>2275</v>
      </c>
    </row>
    <row r="329" spans="1:23" ht="21" customHeight="1" x14ac:dyDescent="0.2">
      <c r="A329" s="65" t="s">
        <v>5</v>
      </c>
      <c r="B329" s="66">
        <v>63</v>
      </c>
      <c r="C329" s="60">
        <v>804</v>
      </c>
      <c r="D329" s="11" t="s">
        <v>189</v>
      </c>
      <c r="E329" s="12">
        <v>1</v>
      </c>
      <c r="F329" s="11" t="s">
        <v>2</v>
      </c>
      <c r="G329" s="67" t="s">
        <v>11</v>
      </c>
      <c r="H329" s="10">
        <v>120</v>
      </c>
      <c r="I329" s="14">
        <f>2070+100.6</f>
        <v>2170.6</v>
      </c>
      <c r="J329" s="14">
        <f>1606+100.6+484.8</f>
        <v>2191.4</v>
      </c>
      <c r="K329" s="14">
        <f>1670+100.6+504.4</f>
        <v>2275</v>
      </c>
      <c r="L329" s="14">
        <v>-23.535499999999999</v>
      </c>
      <c r="M329" s="14"/>
      <c r="N329" s="14"/>
      <c r="O329" s="14">
        <f t="shared" si="178"/>
        <v>2147.0645</v>
      </c>
      <c r="P329" s="14">
        <f t="shared" si="179"/>
        <v>2191.4</v>
      </c>
      <c r="Q329" s="14">
        <f t="shared" si="180"/>
        <v>2275</v>
      </c>
      <c r="R329" s="14"/>
      <c r="S329" s="14"/>
      <c r="T329" s="14"/>
      <c r="U329" s="14">
        <f t="shared" si="217"/>
        <v>2147.0645</v>
      </c>
      <c r="V329" s="14">
        <f t="shared" si="218"/>
        <v>2191.4</v>
      </c>
      <c r="W329" s="14">
        <f t="shared" si="219"/>
        <v>2275</v>
      </c>
    </row>
    <row r="330" spans="1:23" ht="26.65" customHeight="1" x14ac:dyDescent="0.2">
      <c r="A330" s="65" t="s">
        <v>14</v>
      </c>
      <c r="B330" s="66">
        <v>63</v>
      </c>
      <c r="C330" s="60">
        <v>804</v>
      </c>
      <c r="D330" s="11" t="s">
        <v>189</v>
      </c>
      <c r="E330" s="12">
        <v>1</v>
      </c>
      <c r="F330" s="11" t="s">
        <v>2</v>
      </c>
      <c r="G330" s="67" t="s">
        <v>11</v>
      </c>
      <c r="H330" s="10">
        <v>200</v>
      </c>
      <c r="I330" s="14">
        <f t="shared" ref="I330:K330" si="245">I331</f>
        <v>42.9</v>
      </c>
      <c r="J330" s="14">
        <f t="shared" si="245"/>
        <v>42.9</v>
      </c>
      <c r="K330" s="14">
        <f t="shared" si="245"/>
        <v>42.9</v>
      </c>
      <c r="L330" s="14"/>
      <c r="M330" s="14"/>
      <c r="N330" s="14"/>
      <c r="O330" s="14">
        <f t="shared" si="178"/>
        <v>42.9</v>
      </c>
      <c r="P330" s="14">
        <f t="shared" si="179"/>
        <v>42.9</v>
      </c>
      <c r="Q330" s="14">
        <f t="shared" si="180"/>
        <v>42.9</v>
      </c>
      <c r="R330" s="14"/>
      <c r="S330" s="14"/>
      <c r="T330" s="14"/>
      <c r="U330" s="14">
        <f t="shared" si="217"/>
        <v>42.9</v>
      </c>
      <c r="V330" s="14">
        <f t="shared" si="218"/>
        <v>42.9</v>
      </c>
      <c r="W330" s="14">
        <f t="shared" si="219"/>
        <v>42.9</v>
      </c>
    </row>
    <row r="331" spans="1:23" ht="21" customHeight="1" x14ac:dyDescent="0.2">
      <c r="A331" s="65" t="s">
        <v>13</v>
      </c>
      <c r="B331" s="66">
        <v>63</v>
      </c>
      <c r="C331" s="60">
        <v>804</v>
      </c>
      <c r="D331" s="11" t="s">
        <v>189</v>
      </c>
      <c r="E331" s="12">
        <v>1</v>
      </c>
      <c r="F331" s="11" t="s">
        <v>2</v>
      </c>
      <c r="G331" s="67" t="s">
        <v>11</v>
      </c>
      <c r="H331" s="10">
        <v>240</v>
      </c>
      <c r="I331" s="14">
        <v>42.9</v>
      </c>
      <c r="J331" s="14">
        <v>42.9</v>
      </c>
      <c r="K331" s="14">
        <v>42.9</v>
      </c>
      <c r="L331" s="14"/>
      <c r="M331" s="14"/>
      <c r="N331" s="14"/>
      <c r="O331" s="14">
        <f t="shared" si="178"/>
        <v>42.9</v>
      </c>
      <c r="P331" s="14">
        <f t="shared" si="179"/>
        <v>42.9</v>
      </c>
      <c r="Q331" s="14">
        <f t="shared" si="180"/>
        <v>42.9</v>
      </c>
      <c r="R331" s="14"/>
      <c r="S331" s="14"/>
      <c r="T331" s="14"/>
      <c r="U331" s="14">
        <f t="shared" si="217"/>
        <v>42.9</v>
      </c>
      <c r="V331" s="14">
        <f t="shared" si="218"/>
        <v>42.9</v>
      </c>
      <c r="W331" s="14">
        <f t="shared" si="219"/>
        <v>42.9</v>
      </c>
    </row>
    <row r="332" spans="1:23" ht="21" customHeight="1" x14ac:dyDescent="0.2">
      <c r="A332" s="65" t="s">
        <v>71</v>
      </c>
      <c r="B332" s="66">
        <v>63</v>
      </c>
      <c r="C332" s="60">
        <v>804</v>
      </c>
      <c r="D332" s="11" t="s">
        <v>189</v>
      </c>
      <c r="E332" s="12">
        <v>1</v>
      </c>
      <c r="F332" s="11" t="s">
        <v>2</v>
      </c>
      <c r="G332" s="67" t="s">
        <v>11</v>
      </c>
      <c r="H332" s="10">
        <v>800</v>
      </c>
      <c r="I332" s="14"/>
      <c r="J332" s="14"/>
      <c r="K332" s="14"/>
      <c r="L332" s="14">
        <f>L333</f>
        <v>23.535499999999999</v>
      </c>
      <c r="M332" s="14"/>
      <c r="N332" s="14"/>
      <c r="O332" s="14">
        <f t="shared" ref="O332:O333" si="246">I332+L332</f>
        <v>23.535499999999999</v>
      </c>
      <c r="P332" s="14">
        <f t="shared" ref="P332:P333" si="247">J332+M332</f>
        <v>0</v>
      </c>
      <c r="Q332" s="14">
        <f t="shared" ref="Q332:Q333" si="248">K332+N332</f>
        <v>0</v>
      </c>
      <c r="R332" s="14"/>
      <c r="S332" s="14"/>
      <c r="T332" s="14"/>
      <c r="U332" s="14">
        <f t="shared" si="217"/>
        <v>23.535499999999999</v>
      </c>
      <c r="V332" s="14">
        <f t="shared" si="218"/>
        <v>0</v>
      </c>
      <c r="W332" s="14">
        <f t="shared" si="219"/>
        <v>0</v>
      </c>
    </row>
    <row r="333" spans="1:23" ht="21" customHeight="1" x14ac:dyDescent="0.2">
      <c r="A333" s="65" t="s">
        <v>70</v>
      </c>
      <c r="B333" s="66">
        <v>63</v>
      </c>
      <c r="C333" s="60">
        <v>804</v>
      </c>
      <c r="D333" s="11" t="s">
        <v>189</v>
      </c>
      <c r="E333" s="12">
        <v>1</v>
      </c>
      <c r="F333" s="11" t="s">
        <v>2</v>
      </c>
      <c r="G333" s="67" t="s">
        <v>11</v>
      </c>
      <c r="H333" s="10">
        <v>850</v>
      </c>
      <c r="I333" s="14"/>
      <c r="J333" s="14"/>
      <c r="K333" s="14"/>
      <c r="L333" s="14">
        <v>23.535499999999999</v>
      </c>
      <c r="M333" s="14"/>
      <c r="N333" s="14"/>
      <c r="O333" s="14">
        <f t="shared" si="246"/>
        <v>23.535499999999999</v>
      </c>
      <c r="P333" s="14">
        <f t="shared" si="247"/>
        <v>0</v>
      </c>
      <c r="Q333" s="14">
        <f t="shared" si="248"/>
        <v>0</v>
      </c>
      <c r="R333" s="14"/>
      <c r="S333" s="14"/>
      <c r="T333" s="14"/>
      <c r="U333" s="14">
        <f t="shared" si="217"/>
        <v>23.535499999999999</v>
      </c>
      <c r="V333" s="14">
        <f t="shared" si="218"/>
        <v>0</v>
      </c>
      <c r="W333" s="14">
        <f t="shared" si="219"/>
        <v>0</v>
      </c>
    </row>
    <row r="334" spans="1:23" ht="21" customHeight="1" x14ac:dyDescent="0.2">
      <c r="A334" s="85" t="s">
        <v>188</v>
      </c>
      <c r="B334" s="98">
        <v>78</v>
      </c>
      <c r="C334" s="50" t="s">
        <v>7</v>
      </c>
      <c r="D334" s="19" t="s">
        <v>7</v>
      </c>
      <c r="E334" s="20" t="s">
        <v>7</v>
      </c>
      <c r="F334" s="19" t="s">
        <v>7</v>
      </c>
      <c r="G334" s="21" t="s">
        <v>7</v>
      </c>
      <c r="H334" s="6" t="s">
        <v>7</v>
      </c>
      <c r="I334" s="27">
        <f t="shared" ref="I334:N334" si="249">I335+I342+I473+I496</f>
        <v>745718.09975000005</v>
      </c>
      <c r="J334" s="27">
        <f t="shared" si="249"/>
        <v>735766.86309999996</v>
      </c>
      <c r="K334" s="27">
        <f t="shared" si="249"/>
        <v>748376.39645</v>
      </c>
      <c r="L334" s="27">
        <f t="shared" si="249"/>
        <v>34374.521160000004</v>
      </c>
      <c r="M334" s="27">
        <f t="shared" si="249"/>
        <v>27406.566699999999</v>
      </c>
      <c r="N334" s="27">
        <f t="shared" si="249"/>
        <v>41863.9643</v>
      </c>
      <c r="O334" s="27">
        <f t="shared" si="178"/>
        <v>780092.62091000006</v>
      </c>
      <c r="P334" s="27">
        <f t="shared" si="179"/>
        <v>763173.42979999993</v>
      </c>
      <c r="Q334" s="27">
        <f t="shared" si="180"/>
        <v>790240.36074999999</v>
      </c>
      <c r="R334" s="27">
        <f>R335+R342+R473+R496</f>
        <v>682.30577000000005</v>
      </c>
      <c r="S334" s="27">
        <f>S335+S342+S473+S496</f>
        <v>0</v>
      </c>
      <c r="T334" s="27">
        <f>T335+T342+T473+T496</f>
        <v>0</v>
      </c>
      <c r="U334" s="27">
        <f t="shared" si="217"/>
        <v>780774.92668000003</v>
      </c>
      <c r="V334" s="27">
        <f t="shared" si="218"/>
        <v>763173.42979999993</v>
      </c>
      <c r="W334" s="27">
        <f t="shared" si="219"/>
        <v>790240.36074999999</v>
      </c>
    </row>
    <row r="335" spans="1:23" ht="13.15" customHeight="1" x14ac:dyDescent="0.2">
      <c r="A335" s="65" t="s">
        <v>26</v>
      </c>
      <c r="B335" s="66">
        <v>78</v>
      </c>
      <c r="C335" s="60">
        <v>100</v>
      </c>
      <c r="D335" s="11" t="s">
        <v>7</v>
      </c>
      <c r="E335" s="12" t="s">
        <v>7</v>
      </c>
      <c r="F335" s="11" t="s">
        <v>7</v>
      </c>
      <c r="G335" s="67" t="s">
        <v>7</v>
      </c>
      <c r="H335" s="10" t="s">
        <v>7</v>
      </c>
      <c r="I335" s="14">
        <f t="shared" ref="I335:I340" si="250">I336</f>
        <v>101.5</v>
      </c>
      <c r="J335" s="14">
        <f t="shared" ref="J335:K336" si="251">J336</f>
        <v>101.5</v>
      </c>
      <c r="K335" s="14">
        <f t="shared" si="251"/>
        <v>101.5</v>
      </c>
      <c r="L335" s="14"/>
      <c r="M335" s="14"/>
      <c r="N335" s="14"/>
      <c r="O335" s="14">
        <f t="shared" si="178"/>
        <v>101.5</v>
      </c>
      <c r="P335" s="14">
        <f t="shared" si="179"/>
        <v>101.5</v>
      </c>
      <c r="Q335" s="14">
        <f t="shared" si="180"/>
        <v>101.5</v>
      </c>
      <c r="R335" s="14"/>
      <c r="S335" s="14"/>
      <c r="T335" s="14"/>
      <c r="U335" s="14">
        <f t="shared" si="217"/>
        <v>101.5</v>
      </c>
      <c r="V335" s="14">
        <f t="shared" si="218"/>
        <v>101.5</v>
      </c>
      <c r="W335" s="14">
        <f t="shared" si="219"/>
        <v>101.5</v>
      </c>
    </row>
    <row r="336" spans="1:23" ht="22.15" customHeight="1" x14ac:dyDescent="0.2">
      <c r="A336" s="65" t="s">
        <v>85</v>
      </c>
      <c r="B336" s="66">
        <v>78</v>
      </c>
      <c r="C336" s="60">
        <v>113</v>
      </c>
      <c r="D336" s="11" t="s">
        <v>7</v>
      </c>
      <c r="E336" s="12" t="s">
        <v>7</v>
      </c>
      <c r="F336" s="11" t="s">
        <v>7</v>
      </c>
      <c r="G336" s="67" t="s">
        <v>7</v>
      </c>
      <c r="H336" s="10" t="s">
        <v>7</v>
      </c>
      <c r="I336" s="14">
        <f t="shared" si="250"/>
        <v>101.5</v>
      </c>
      <c r="J336" s="14">
        <f t="shared" si="251"/>
        <v>101.5</v>
      </c>
      <c r="K336" s="14">
        <f t="shared" si="251"/>
        <v>101.5</v>
      </c>
      <c r="L336" s="14"/>
      <c r="M336" s="14"/>
      <c r="N336" s="14"/>
      <c r="O336" s="14">
        <f t="shared" si="178"/>
        <v>101.5</v>
      </c>
      <c r="P336" s="14">
        <f t="shared" si="179"/>
        <v>101.5</v>
      </c>
      <c r="Q336" s="14">
        <f t="shared" si="180"/>
        <v>101.5</v>
      </c>
      <c r="R336" s="14"/>
      <c r="S336" s="14"/>
      <c r="T336" s="14"/>
      <c r="U336" s="14">
        <f t="shared" si="217"/>
        <v>101.5</v>
      </c>
      <c r="V336" s="14">
        <f t="shared" si="218"/>
        <v>101.5</v>
      </c>
      <c r="W336" s="14">
        <f t="shared" si="219"/>
        <v>101.5</v>
      </c>
    </row>
    <row r="337" spans="1:23" ht="54" customHeight="1" x14ac:dyDescent="0.2">
      <c r="A337" s="85" t="s">
        <v>275</v>
      </c>
      <c r="B337" s="66">
        <v>78</v>
      </c>
      <c r="C337" s="60">
        <v>113</v>
      </c>
      <c r="D337" s="11">
        <v>11</v>
      </c>
      <c r="E337" s="12">
        <v>0</v>
      </c>
      <c r="F337" s="11">
        <v>0</v>
      </c>
      <c r="G337" s="67">
        <v>0</v>
      </c>
      <c r="H337" s="10"/>
      <c r="I337" s="14">
        <f t="shared" si="250"/>
        <v>101.5</v>
      </c>
      <c r="J337" s="14">
        <f t="shared" ref="J337:K337" si="252">J338</f>
        <v>101.5</v>
      </c>
      <c r="K337" s="14">
        <f t="shared" si="252"/>
        <v>101.5</v>
      </c>
      <c r="L337" s="14"/>
      <c r="M337" s="14"/>
      <c r="N337" s="14"/>
      <c r="O337" s="14">
        <f t="shared" si="178"/>
        <v>101.5</v>
      </c>
      <c r="P337" s="14">
        <f t="shared" si="179"/>
        <v>101.5</v>
      </c>
      <c r="Q337" s="14">
        <f t="shared" si="180"/>
        <v>101.5</v>
      </c>
      <c r="R337" s="14"/>
      <c r="S337" s="14"/>
      <c r="T337" s="14"/>
      <c r="U337" s="14">
        <f t="shared" si="217"/>
        <v>101.5</v>
      </c>
      <c r="V337" s="14">
        <f t="shared" si="218"/>
        <v>101.5</v>
      </c>
      <c r="W337" s="14">
        <f t="shared" si="219"/>
        <v>101.5</v>
      </c>
    </row>
    <row r="338" spans="1:23" ht="21" customHeight="1" x14ac:dyDescent="0.2">
      <c r="A338" s="85" t="s">
        <v>297</v>
      </c>
      <c r="B338" s="66">
        <v>78</v>
      </c>
      <c r="C338" s="60">
        <v>113</v>
      </c>
      <c r="D338" s="11">
        <v>11</v>
      </c>
      <c r="E338" s="12">
        <v>1</v>
      </c>
      <c r="F338" s="11" t="s">
        <v>2</v>
      </c>
      <c r="G338" s="67" t="s">
        <v>9</v>
      </c>
      <c r="H338" s="10" t="s">
        <v>7</v>
      </c>
      <c r="I338" s="14">
        <f t="shared" si="250"/>
        <v>101.5</v>
      </c>
      <c r="J338" s="14">
        <f t="shared" ref="J338:K338" si="253">J339</f>
        <v>101.5</v>
      </c>
      <c r="K338" s="14">
        <f t="shared" si="253"/>
        <v>101.5</v>
      </c>
      <c r="L338" s="14"/>
      <c r="M338" s="14"/>
      <c r="N338" s="14"/>
      <c r="O338" s="14">
        <f t="shared" si="178"/>
        <v>101.5</v>
      </c>
      <c r="P338" s="14">
        <f t="shared" si="179"/>
        <v>101.5</v>
      </c>
      <c r="Q338" s="14">
        <f t="shared" si="180"/>
        <v>101.5</v>
      </c>
      <c r="R338" s="14"/>
      <c r="S338" s="14"/>
      <c r="T338" s="14"/>
      <c r="U338" s="14">
        <f t="shared" si="217"/>
        <v>101.5</v>
      </c>
      <c r="V338" s="14">
        <f t="shared" si="218"/>
        <v>101.5</v>
      </c>
      <c r="W338" s="14">
        <f t="shared" si="219"/>
        <v>101.5</v>
      </c>
    </row>
    <row r="339" spans="1:23" ht="21" customHeight="1" x14ac:dyDescent="0.2">
      <c r="A339" s="65" t="s">
        <v>80</v>
      </c>
      <c r="B339" s="66">
        <v>78</v>
      </c>
      <c r="C339" s="60">
        <v>113</v>
      </c>
      <c r="D339" s="11">
        <v>11</v>
      </c>
      <c r="E339" s="12">
        <v>1</v>
      </c>
      <c r="F339" s="11" t="s">
        <v>2</v>
      </c>
      <c r="G339" s="67" t="s">
        <v>79</v>
      </c>
      <c r="H339" s="10" t="s">
        <v>7</v>
      </c>
      <c r="I339" s="14">
        <f t="shared" si="250"/>
        <v>101.5</v>
      </c>
      <c r="J339" s="14">
        <f t="shared" ref="J339:K339" si="254">J340</f>
        <v>101.5</v>
      </c>
      <c r="K339" s="14">
        <f t="shared" si="254"/>
        <v>101.5</v>
      </c>
      <c r="L339" s="14"/>
      <c r="M339" s="14"/>
      <c r="N339" s="14"/>
      <c r="O339" s="14">
        <f t="shared" si="178"/>
        <v>101.5</v>
      </c>
      <c r="P339" s="14">
        <f t="shared" si="179"/>
        <v>101.5</v>
      </c>
      <c r="Q339" s="14">
        <f t="shared" si="180"/>
        <v>101.5</v>
      </c>
      <c r="R339" s="14"/>
      <c r="S339" s="14"/>
      <c r="T339" s="14"/>
      <c r="U339" s="14">
        <f t="shared" si="217"/>
        <v>101.5</v>
      </c>
      <c r="V339" s="14">
        <f t="shared" si="218"/>
        <v>101.5</v>
      </c>
      <c r="W339" s="14">
        <f t="shared" si="219"/>
        <v>101.5</v>
      </c>
    </row>
    <row r="340" spans="1:23" ht="28.5" customHeight="1" x14ac:dyDescent="0.2">
      <c r="A340" s="65" t="s">
        <v>14</v>
      </c>
      <c r="B340" s="66">
        <v>78</v>
      </c>
      <c r="C340" s="60">
        <v>113</v>
      </c>
      <c r="D340" s="11">
        <v>11</v>
      </c>
      <c r="E340" s="12">
        <v>1</v>
      </c>
      <c r="F340" s="11" t="s">
        <v>2</v>
      </c>
      <c r="G340" s="67" t="s">
        <v>79</v>
      </c>
      <c r="H340" s="10">
        <v>200</v>
      </c>
      <c r="I340" s="14">
        <f t="shared" si="250"/>
        <v>101.5</v>
      </c>
      <c r="J340" s="14">
        <f t="shared" ref="J340:K340" si="255">J341</f>
        <v>101.5</v>
      </c>
      <c r="K340" s="14">
        <f t="shared" si="255"/>
        <v>101.5</v>
      </c>
      <c r="L340" s="14"/>
      <c r="M340" s="14"/>
      <c r="N340" s="14"/>
      <c r="O340" s="14">
        <f t="shared" si="178"/>
        <v>101.5</v>
      </c>
      <c r="P340" s="14">
        <f t="shared" si="179"/>
        <v>101.5</v>
      </c>
      <c r="Q340" s="14">
        <f t="shared" si="180"/>
        <v>101.5</v>
      </c>
      <c r="R340" s="14"/>
      <c r="S340" s="14"/>
      <c r="T340" s="14"/>
      <c r="U340" s="14">
        <f t="shared" si="217"/>
        <v>101.5</v>
      </c>
      <c r="V340" s="14">
        <f t="shared" si="218"/>
        <v>101.5</v>
      </c>
      <c r="W340" s="14">
        <f t="shared" si="219"/>
        <v>101.5</v>
      </c>
    </row>
    <row r="341" spans="1:23" ht="27" customHeight="1" x14ac:dyDescent="0.2">
      <c r="A341" s="65" t="s">
        <v>13</v>
      </c>
      <c r="B341" s="66">
        <v>78</v>
      </c>
      <c r="C341" s="60">
        <v>113</v>
      </c>
      <c r="D341" s="11">
        <v>11</v>
      </c>
      <c r="E341" s="12">
        <v>1</v>
      </c>
      <c r="F341" s="11" t="s">
        <v>2</v>
      </c>
      <c r="G341" s="67" t="s">
        <v>79</v>
      </c>
      <c r="H341" s="10">
        <v>240</v>
      </c>
      <c r="I341" s="14">
        <v>101.5</v>
      </c>
      <c r="J341" s="14">
        <v>101.5</v>
      </c>
      <c r="K341" s="14">
        <v>101.5</v>
      </c>
      <c r="L341" s="14"/>
      <c r="M341" s="14"/>
      <c r="N341" s="14"/>
      <c r="O341" s="14">
        <f t="shared" si="178"/>
        <v>101.5</v>
      </c>
      <c r="P341" s="14">
        <f t="shared" si="179"/>
        <v>101.5</v>
      </c>
      <c r="Q341" s="14">
        <f t="shared" si="180"/>
        <v>101.5</v>
      </c>
      <c r="R341" s="14"/>
      <c r="S341" s="14"/>
      <c r="T341" s="14"/>
      <c r="U341" s="14">
        <f t="shared" si="217"/>
        <v>101.5</v>
      </c>
      <c r="V341" s="14">
        <f t="shared" si="218"/>
        <v>101.5</v>
      </c>
      <c r="W341" s="14">
        <f t="shared" si="219"/>
        <v>101.5</v>
      </c>
    </row>
    <row r="342" spans="1:23" ht="17.100000000000001" customHeight="1" x14ac:dyDescent="0.2">
      <c r="A342" s="65" t="s">
        <v>61</v>
      </c>
      <c r="B342" s="66">
        <v>78</v>
      </c>
      <c r="C342" s="60">
        <v>700</v>
      </c>
      <c r="D342" s="11" t="s">
        <v>7</v>
      </c>
      <c r="E342" s="12" t="s">
        <v>7</v>
      </c>
      <c r="F342" s="11" t="s">
        <v>7</v>
      </c>
      <c r="G342" s="67" t="s">
        <v>7</v>
      </c>
      <c r="H342" s="10" t="s">
        <v>7</v>
      </c>
      <c r="I342" s="14">
        <f t="shared" ref="I342:N342" si="256">I343+I366+I416+I430+I435</f>
        <v>723073.11975000007</v>
      </c>
      <c r="J342" s="14">
        <f t="shared" si="256"/>
        <v>711034.42310000001</v>
      </c>
      <c r="K342" s="14">
        <f t="shared" si="256"/>
        <v>738372.99644999998</v>
      </c>
      <c r="L342" s="14">
        <f t="shared" si="256"/>
        <v>34448.048360000001</v>
      </c>
      <c r="M342" s="14">
        <f t="shared" si="256"/>
        <v>27576.48</v>
      </c>
      <c r="N342" s="14">
        <f t="shared" si="256"/>
        <v>26705.18</v>
      </c>
      <c r="O342" s="14">
        <f t="shared" si="178"/>
        <v>757521.16811000009</v>
      </c>
      <c r="P342" s="14">
        <f t="shared" si="179"/>
        <v>738610.9031</v>
      </c>
      <c r="Q342" s="14">
        <f t="shared" si="180"/>
        <v>765078.17645000003</v>
      </c>
      <c r="R342" s="14">
        <f>R343+R366+R416+R430+R435</f>
        <v>664.38364000000001</v>
      </c>
      <c r="S342" s="14">
        <f t="shared" ref="S342:T342" si="257">S343+S366+S416+S430+S435</f>
        <v>0</v>
      </c>
      <c r="T342" s="14">
        <f t="shared" si="257"/>
        <v>0</v>
      </c>
      <c r="U342" s="14">
        <f t="shared" si="217"/>
        <v>758185.5517500001</v>
      </c>
      <c r="V342" s="14">
        <f t="shared" si="218"/>
        <v>738610.9031</v>
      </c>
      <c r="W342" s="14">
        <f t="shared" si="219"/>
        <v>765078.17645000003</v>
      </c>
    </row>
    <row r="343" spans="1:23" ht="20.100000000000001" customHeight="1" x14ac:dyDescent="0.2">
      <c r="A343" s="65" t="s">
        <v>187</v>
      </c>
      <c r="B343" s="66">
        <v>78</v>
      </c>
      <c r="C343" s="60">
        <v>701</v>
      </c>
      <c r="D343" s="11" t="s">
        <v>7</v>
      </c>
      <c r="E343" s="12" t="s">
        <v>7</v>
      </c>
      <c r="F343" s="11" t="s">
        <v>7</v>
      </c>
      <c r="G343" s="67" t="s">
        <v>7</v>
      </c>
      <c r="H343" s="10" t="s">
        <v>7</v>
      </c>
      <c r="I343" s="14">
        <f>I344</f>
        <v>210450.59999999998</v>
      </c>
      <c r="J343" s="14">
        <f t="shared" ref="J343:K343" si="258">J344</f>
        <v>214844.5</v>
      </c>
      <c r="K343" s="14">
        <f t="shared" si="258"/>
        <v>226385.69999999998</v>
      </c>
      <c r="L343" s="14">
        <f>L344</f>
        <v>7037.9862599999997</v>
      </c>
      <c r="M343" s="14">
        <f t="shared" ref="M343:N343" si="259">M344</f>
        <v>3197.2</v>
      </c>
      <c r="N343" s="14">
        <f t="shared" si="259"/>
        <v>2325.9</v>
      </c>
      <c r="O343" s="14">
        <f t="shared" si="178"/>
        <v>217488.58625999998</v>
      </c>
      <c r="P343" s="14">
        <f t="shared" si="179"/>
        <v>218041.7</v>
      </c>
      <c r="Q343" s="14">
        <f t="shared" si="180"/>
        <v>228711.59999999998</v>
      </c>
      <c r="R343" s="14">
        <f>R344+R362</f>
        <v>561.36154999999997</v>
      </c>
      <c r="S343" s="14">
        <f t="shared" ref="S343:T343" si="260">S344+S362</f>
        <v>0</v>
      </c>
      <c r="T343" s="14">
        <f t="shared" si="260"/>
        <v>0</v>
      </c>
      <c r="U343" s="14">
        <f t="shared" si="217"/>
        <v>218049.94780999998</v>
      </c>
      <c r="V343" s="14">
        <f t="shared" si="218"/>
        <v>218041.7</v>
      </c>
      <c r="W343" s="14">
        <f t="shared" si="219"/>
        <v>228711.59999999998</v>
      </c>
    </row>
    <row r="344" spans="1:23" ht="31.15" customHeight="1" x14ac:dyDescent="0.2">
      <c r="A344" s="85" t="s">
        <v>270</v>
      </c>
      <c r="B344" s="66">
        <v>78</v>
      </c>
      <c r="C344" s="60">
        <v>701</v>
      </c>
      <c r="D344" s="11" t="s">
        <v>145</v>
      </c>
      <c r="E344" s="12" t="s">
        <v>3</v>
      </c>
      <c r="F344" s="11" t="s">
        <v>2</v>
      </c>
      <c r="G344" s="67" t="s">
        <v>9</v>
      </c>
      <c r="H344" s="10" t="s">
        <v>7</v>
      </c>
      <c r="I344" s="14">
        <f>I345+I348+I353+I356+I359</f>
        <v>210450.59999999998</v>
      </c>
      <c r="J344" s="14">
        <f t="shared" ref="J344:K344" si="261">J345+J348+J353+J356+J359</f>
        <v>214844.5</v>
      </c>
      <c r="K344" s="14">
        <f t="shared" si="261"/>
        <v>226385.69999999998</v>
      </c>
      <c r="L344" s="14">
        <f>L348+L356</f>
        <v>7037.9862599999997</v>
      </c>
      <c r="M344" s="14">
        <f t="shared" ref="M344:N344" si="262">M348</f>
        <v>3197.2</v>
      </c>
      <c r="N344" s="14">
        <f t="shared" si="262"/>
        <v>2325.9</v>
      </c>
      <c r="O344" s="14">
        <f t="shared" ref="O344:O422" si="263">I344+L344</f>
        <v>217488.58625999998</v>
      </c>
      <c r="P344" s="14">
        <f t="shared" ref="P344:P422" si="264">J344+M344</f>
        <v>218041.7</v>
      </c>
      <c r="Q344" s="14">
        <f t="shared" ref="Q344:Q422" si="265">K344+N344</f>
        <v>228711.59999999998</v>
      </c>
      <c r="R344" s="14"/>
      <c r="S344" s="14"/>
      <c r="T344" s="14"/>
      <c r="U344" s="14">
        <f t="shared" si="217"/>
        <v>217488.58625999998</v>
      </c>
      <c r="V344" s="14">
        <f t="shared" si="218"/>
        <v>218041.7</v>
      </c>
      <c r="W344" s="14">
        <f t="shared" si="219"/>
        <v>228711.59999999998</v>
      </c>
    </row>
    <row r="345" spans="1:23" ht="57" customHeight="1" x14ac:dyDescent="0.2">
      <c r="A345" s="65" t="s">
        <v>172</v>
      </c>
      <c r="B345" s="66">
        <v>78</v>
      </c>
      <c r="C345" s="60">
        <v>701</v>
      </c>
      <c r="D345" s="11" t="s">
        <v>145</v>
      </c>
      <c r="E345" s="12" t="s">
        <v>3</v>
      </c>
      <c r="F345" s="11" t="s">
        <v>2</v>
      </c>
      <c r="G345" s="67" t="s">
        <v>171</v>
      </c>
      <c r="H345" s="10" t="s">
        <v>7</v>
      </c>
      <c r="I345" s="14">
        <f>I346</f>
        <v>10970</v>
      </c>
      <c r="J345" s="14">
        <f t="shared" ref="J345:K345" si="266">J346</f>
        <v>14273.5</v>
      </c>
      <c r="K345" s="14">
        <f t="shared" si="266"/>
        <v>14844.3</v>
      </c>
      <c r="L345" s="14"/>
      <c r="M345" s="14"/>
      <c r="N345" s="14"/>
      <c r="O345" s="14">
        <f t="shared" si="263"/>
        <v>10970</v>
      </c>
      <c r="P345" s="14">
        <f t="shared" si="264"/>
        <v>14273.5</v>
      </c>
      <c r="Q345" s="14">
        <f t="shared" si="265"/>
        <v>14844.3</v>
      </c>
      <c r="R345" s="14"/>
      <c r="S345" s="14"/>
      <c r="T345" s="14"/>
      <c r="U345" s="14">
        <f t="shared" si="217"/>
        <v>10970</v>
      </c>
      <c r="V345" s="14">
        <f t="shared" si="218"/>
        <v>14273.5</v>
      </c>
      <c r="W345" s="14">
        <f t="shared" si="219"/>
        <v>14844.3</v>
      </c>
    </row>
    <row r="346" spans="1:23" ht="27" customHeight="1" x14ac:dyDescent="0.2">
      <c r="A346" s="65" t="s">
        <v>77</v>
      </c>
      <c r="B346" s="66">
        <v>78</v>
      </c>
      <c r="C346" s="60">
        <v>701</v>
      </c>
      <c r="D346" s="11" t="s">
        <v>145</v>
      </c>
      <c r="E346" s="12" t="s">
        <v>3</v>
      </c>
      <c r="F346" s="11" t="s">
        <v>2</v>
      </c>
      <c r="G346" s="67" t="s">
        <v>171</v>
      </c>
      <c r="H346" s="10">
        <v>600</v>
      </c>
      <c r="I346" s="14">
        <f>I347</f>
        <v>10970</v>
      </c>
      <c r="J346" s="14">
        <f t="shared" ref="J346:K346" si="267">J347</f>
        <v>14273.5</v>
      </c>
      <c r="K346" s="14">
        <f t="shared" si="267"/>
        <v>14844.3</v>
      </c>
      <c r="L346" s="14"/>
      <c r="M346" s="14"/>
      <c r="N346" s="14"/>
      <c r="O346" s="14">
        <f t="shared" si="263"/>
        <v>10970</v>
      </c>
      <c r="P346" s="14">
        <f t="shared" si="264"/>
        <v>14273.5</v>
      </c>
      <c r="Q346" s="14">
        <f t="shared" si="265"/>
        <v>14844.3</v>
      </c>
      <c r="R346" s="14"/>
      <c r="S346" s="14"/>
      <c r="T346" s="14"/>
      <c r="U346" s="14">
        <f t="shared" si="217"/>
        <v>10970</v>
      </c>
      <c r="V346" s="14">
        <f t="shared" si="218"/>
        <v>14273.5</v>
      </c>
      <c r="W346" s="14">
        <f t="shared" si="219"/>
        <v>14844.3</v>
      </c>
    </row>
    <row r="347" spans="1:23" x14ac:dyDescent="0.2">
      <c r="A347" s="65" t="s">
        <v>146</v>
      </c>
      <c r="B347" s="66">
        <v>78</v>
      </c>
      <c r="C347" s="60">
        <v>701</v>
      </c>
      <c r="D347" s="11" t="s">
        <v>145</v>
      </c>
      <c r="E347" s="12" t="s">
        <v>3</v>
      </c>
      <c r="F347" s="11" t="s">
        <v>2</v>
      </c>
      <c r="G347" s="67" t="s">
        <v>171</v>
      </c>
      <c r="H347" s="10">
        <v>610</v>
      </c>
      <c r="I347" s="14">
        <v>10970</v>
      </c>
      <c r="J347" s="14">
        <v>14273.5</v>
      </c>
      <c r="K347" s="14">
        <v>14844.3</v>
      </c>
      <c r="L347" s="14"/>
      <c r="M347" s="14"/>
      <c r="N347" s="14"/>
      <c r="O347" s="14">
        <f t="shared" si="263"/>
        <v>10970</v>
      </c>
      <c r="P347" s="14">
        <f t="shared" si="264"/>
        <v>14273.5</v>
      </c>
      <c r="Q347" s="14">
        <f t="shared" si="265"/>
        <v>14844.3</v>
      </c>
      <c r="R347" s="14"/>
      <c r="S347" s="14"/>
      <c r="T347" s="14"/>
      <c r="U347" s="14">
        <f t="shared" si="217"/>
        <v>10970</v>
      </c>
      <c r="V347" s="14">
        <f t="shared" si="218"/>
        <v>14273.5</v>
      </c>
      <c r="W347" s="14">
        <f t="shared" si="219"/>
        <v>14844.3</v>
      </c>
    </row>
    <row r="348" spans="1:23" ht="13.15" customHeight="1" x14ac:dyDescent="0.2">
      <c r="A348" s="65" t="s">
        <v>181</v>
      </c>
      <c r="B348" s="66">
        <v>78</v>
      </c>
      <c r="C348" s="60">
        <v>701</v>
      </c>
      <c r="D348" s="11" t="s">
        <v>145</v>
      </c>
      <c r="E348" s="12" t="s">
        <v>3</v>
      </c>
      <c r="F348" s="11" t="s">
        <v>2</v>
      </c>
      <c r="G348" s="67" t="s">
        <v>180</v>
      </c>
      <c r="H348" s="10" t="s">
        <v>7</v>
      </c>
      <c r="I348" s="14">
        <f>I349+I351</f>
        <v>117880</v>
      </c>
      <c r="J348" s="14">
        <f t="shared" ref="J348:K348" si="268">J349+J351</f>
        <v>117463</v>
      </c>
      <c r="K348" s="14">
        <f t="shared" si="268"/>
        <v>125558</v>
      </c>
      <c r="L348" s="14">
        <f>L349</f>
        <v>6631.7</v>
      </c>
      <c r="M348" s="14">
        <f t="shared" ref="M348:N349" si="269">M349</f>
        <v>3197.2</v>
      </c>
      <c r="N348" s="14">
        <f t="shared" si="269"/>
        <v>2325.9</v>
      </c>
      <c r="O348" s="14">
        <f t="shared" si="263"/>
        <v>124511.7</v>
      </c>
      <c r="P348" s="14">
        <f t="shared" si="264"/>
        <v>120660.2</v>
      </c>
      <c r="Q348" s="14">
        <f t="shared" si="265"/>
        <v>127883.9</v>
      </c>
      <c r="R348" s="14"/>
      <c r="S348" s="14"/>
      <c r="T348" s="14"/>
      <c r="U348" s="14">
        <f t="shared" si="217"/>
        <v>124511.7</v>
      </c>
      <c r="V348" s="14">
        <f t="shared" si="218"/>
        <v>120660.2</v>
      </c>
      <c r="W348" s="14">
        <f t="shared" si="219"/>
        <v>127883.9</v>
      </c>
    </row>
    <row r="349" spans="1:23" ht="27" customHeight="1" x14ac:dyDescent="0.2">
      <c r="A349" s="65" t="s">
        <v>77</v>
      </c>
      <c r="B349" s="66">
        <v>78</v>
      </c>
      <c r="C349" s="60">
        <v>701</v>
      </c>
      <c r="D349" s="11" t="s">
        <v>145</v>
      </c>
      <c r="E349" s="12" t="s">
        <v>3</v>
      </c>
      <c r="F349" s="11" t="s">
        <v>2</v>
      </c>
      <c r="G349" s="67" t="s">
        <v>180</v>
      </c>
      <c r="H349" s="10">
        <v>600</v>
      </c>
      <c r="I349" s="14">
        <f>I350</f>
        <v>116326.796</v>
      </c>
      <c r="J349" s="14">
        <f t="shared" ref="J349:K349" si="270">J350</f>
        <v>114430.954</v>
      </c>
      <c r="K349" s="14">
        <f t="shared" si="270"/>
        <v>120417.56600000001</v>
      </c>
      <c r="L349" s="14">
        <f>L350</f>
        <v>6631.7</v>
      </c>
      <c r="M349" s="14">
        <f t="shared" si="269"/>
        <v>3197.2</v>
      </c>
      <c r="N349" s="14">
        <f t="shared" si="269"/>
        <v>2325.9</v>
      </c>
      <c r="O349" s="14">
        <f t="shared" si="263"/>
        <v>122958.496</v>
      </c>
      <c r="P349" s="14">
        <f t="shared" si="264"/>
        <v>117628.15399999999</v>
      </c>
      <c r="Q349" s="14">
        <f t="shared" si="265"/>
        <v>122743.466</v>
      </c>
      <c r="R349" s="14"/>
      <c r="S349" s="14"/>
      <c r="T349" s="14"/>
      <c r="U349" s="14">
        <f t="shared" si="217"/>
        <v>122958.496</v>
      </c>
      <c r="V349" s="14">
        <f t="shared" si="218"/>
        <v>117628.15399999999</v>
      </c>
      <c r="W349" s="14">
        <f t="shared" si="219"/>
        <v>122743.466</v>
      </c>
    </row>
    <row r="350" spans="1:23" ht="13.15" customHeight="1" x14ac:dyDescent="0.2">
      <c r="A350" s="65" t="s">
        <v>146</v>
      </c>
      <c r="B350" s="66">
        <v>78</v>
      </c>
      <c r="C350" s="60">
        <v>701</v>
      </c>
      <c r="D350" s="11" t="s">
        <v>145</v>
      </c>
      <c r="E350" s="12" t="s">
        <v>3</v>
      </c>
      <c r="F350" s="11" t="s">
        <v>2</v>
      </c>
      <c r="G350" s="67" t="s">
        <v>180</v>
      </c>
      <c r="H350" s="10">
        <v>610</v>
      </c>
      <c r="I350" s="14">
        <f>117880-1553.204</f>
        <v>116326.796</v>
      </c>
      <c r="J350" s="14">
        <f>117463-3032.046</f>
        <v>114430.954</v>
      </c>
      <c r="K350" s="14">
        <f>125558-5140.434</f>
        <v>120417.56600000001</v>
      </c>
      <c r="L350" s="14">
        <v>6631.7</v>
      </c>
      <c r="M350" s="14">
        <v>3197.2</v>
      </c>
      <c r="N350" s="14">
        <v>2325.9</v>
      </c>
      <c r="O350" s="14">
        <f t="shared" si="263"/>
        <v>122958.496</v>
      </c>
      <c r="P350" s="14">
        <f t="shared" si="264"/>
        <v>117628.15399999999</v>
      </c>
      <c r="Q350" s="14">
        <f t="shared" si="265"/>
        <v>122743.466</v>
      </c>
      <c r="R350" s="14"/>
      <c r="S350" s="14"/>
      <c r="T350" s="14"/>
      <c r="U350" s="14">
        <f t="shared" si="217"/>
        <v>122958.496</v>
      </c>
      <c r="V350" s="14">
        <f t="shared" si="218"/>
        <v>117628.15399999999</v>
      </c>
      <c r="W350" s="14">
        <f t="shared" si="219"/>
        <v>122743.466</v>
      </c>
    </row>
    <row r="351" spans="1:23" ht="21.6" customHeight="1" x14ac:dyDescent="0.2">
      <c r="A351" s="65" t="s">
        <v>71</v>
      </c>
      <c r="B351" s="66">
        <v>78</v>
      </c>
      <c r="C351" s="60">
        <v>701</v>
      </c>
      <c r="D351" s="11" t="s">
        <v>145</v>
      </c>
      <c r="E351" s="12" t="s">
        <v>3</v>
      </c>
      <c r="F351" s="11" t="s">
        <v>2</v>
      </c>
      <c r="G351" s="67" t="s">
        <v>180</v>
      </c>
      <c r="H351" s="10">
        <v>800</v>
      </c>
      <c r="I351" s="14">
        <f>I352</f>
        <v>1553.204</v>
      </c>
      <c r="J351" s="14">
        <f>J352</f>
        <v>3032.0459999999998</v>
      </c>
      <c r="K351" s="14">
        <f>K352</f>
        <v>5140.4340000000002</v>
      </c>
      <c r="L351" s="14"/>
      <c r="M351" s="14"/>
      <c r="N351" s="14"/>
      <c r="O351" s="14">
        <f t="shared" si="263"/>
        <v>1553.204</v>
      </c>
      <c r="P351" s="14">
        <f t="shared" si="264"/>
        <v>3032.0459999999998</v>
      </c>
      <c r="Q351" s="14">
        <f t="shared" si="265"/>
        <v>5140.4340000000002</v>
      </c>
      <c r="R351" s="14"/>
      <c r="S351" s="14"/>
      <c r="T351" s="14"/>
      <c r="U351" s="14">
        <f t="shared" si="217"/>
        <v>1553.204</v>
      </c>
      <c r="V351" s="14">
        <f t="shared" si="218"/>
        <v>3032.0459999999998</v>
      </c>
      <c r="W351" s="14">
        <f t="shared" si="219"/>
        <v>5140.4340000000002</v>
      </c>
    </row>
    <row r="352" spans="1:23" ht="33.6" customHeight="1" x14ac:dyDescent="0.2">
      <c r="A352" s="65" t="s">
        <v>112</v>
      </c>
      <c r="B352" s="66">
        <v>78</v>
      </c>
      <c r="C352" s="60">
        <v>701</v>
      </c>
      <c r="D352" s="11" t="s">
        <v>145</v>
      </c>
      <c r="E352" s="12" t="s">
        <v>3</v>
      </c>
      <c r="F352" s="11" t="s">
        <v>2</v>
      </c>
      <c r="G352" s="67" t="s">
        <v>180</v>
      </c>
      <c r="H352" s="10">
        <v>810</v>
      </c>
      <c r="I352" s="14">
        <v>1553.204</v>
      </c>
      <c r="J352" s="14">
        <v>3032.0459999999998</v>
      </c>
      <c r="K352" s="14">
        <v>5140.4340000000002</v>
      </c>
      <c r="L352" s="14"/>
      <c r="M352" s="14"/>
      <c r="N352" s="14"/>
      <c r="O352" s="14">
        <f t="shared" si="263"/>
        <v>1553.204</v>
      </c>
      <c r="P352" s="14">
        <f t="shared" si="264"/>
        <v>3032.0459999999998</v>
      </c>
      <c r="Q352" s="14">
        <f t="shared" si="265"/>
        <v>5140.4340000000002</v>
      </c>
      <c r="R352" s="14"/>
      <c r="S352" s="14"/>
      <c r="T352" s="14"/>
      <c r="U352" s="14">
        <f t="shared" si="217"/>
        <v>1553.204</v>
      </c>
      <c r="V352" s="14">
        <f t="shared" si="218"/>
        <v>3032.0459999999998</v>
      </c>
      <c r="W352" s="14">
        <f t="shared" si="219"/>
        <v>5140.4340000000002</v>
      </c>
    </row>
    <row r="353" spans="1:23" ht="21" customHeight="1" x14ac:dyDescent="0.2">
      <c r="A353" s="65" t="s">
        <v>170</v>
      </c>
      <c r="B353" s="66">
        <v>78</v>
      </c>
      <c r="C353" s="60">
        <v>701</v>
      </c>
      <c r="D353" s="11" t="s">
        <v>145</v>
      </c>
      <c r="E353" s="12" t="s">
        <v>3</v>
      </c>
      <c r="F353" s="11" t="s">
        <v>2</v>
      </c>
      <c r="G353" s="67" t="s">
        <v>169</v>
      </c>
      <c r="H353" s="10" t="s">
        <v>7</v>
      </c>
      <c r="I353" s="14">
        <f>I354</f>
        <v>3534.9</v>
      </c>
      <c r="J353" s="14">
        <f t="shared" ref="J353:K354" si="271">J354</f>
        <v>3545</v>
      </c>
      <c r="K353" s="14">
        <f t="shared" si="271"/>
        <v>3556</v>
      </c>
      <c r="L353" s="14"/>
      <c r="M353" s="14"/>
      <c r="N353" s="14"/>
      <c r="O353" s="14">
        <f t="shared" si="263"/>
        <v>3534.9</v>
      </c>
      <c r="P353" s="14">
        <f t="shared" si="264"/>
        <v>3545</v>
      </c>
      <c r="Q353" s="14">
        <f t="shared" si="265"/>
        <v>3556</v>
      </c>
      <c r="R353" s="14"/>
      <c r="S353" s="14"/>
      <c r="T353" s="14"/>
      <c r="U353" s="14">
        <f t="shared" si="217"/>
        <v>3534.9</v>
      </c>
      <c r="V353" s="14">
        <f t="shared" si="218"/>
        <v>3545</v>
      </c>
      <c r="W353" s="14">
        <f t="shared" si="219"/>
        <v>3556</v>
      </c>
    </row>
    <row r="354" spans="1:23" ht="21" customHeight="1" x14ac:dyDescent="0.2">
      <c r="A354" s="65" t="s">
        <v>77</v>
      </c>
      <c r="B354" s="66">
        <v>78</v>
      </c>
      <c r="C354" s="60">
        <v>701</v>
      </c>
      <c r="D354" s="11" t="s">
        <v>145</v>
      </c>
      <c r="E354" s="12" t="s">
        <v>3</v>
      </c>
      <c r="F354" s="11" t="s">
        <v>2</v>
      </c>
      <c r="G354" s="67" t="s">
        <v>169</v>
      </c>
      <c r="H354" s="10">
        <v>600</v>
      </c>
      <c r="I354" s="14">
        <f>I355</f>
        <v>3534.9</v>
      </c>
      <c r="J354" s="14">
        <f t="shared" si="271"/>
        <v>3545</v>
      </c>
      <c r="K354" s="14">
        <f t="shared" si="271"/>
        <v>3556</v>
      </c>
      <c r="L354" s="14"/>
      <c r="M354" s="14"/>
      <c r="N354" s="14"/>
      <c r="O354" s="14">
        <f t="shared" si="263"/>
        <v>3534.9</v>
      </c>
      <c r="P354" s="14">
        <f t="shared" si="264"/>
        <v>3545</v>
      </c>
      <c r="Q354" s="14">
        <f t="shared" si="265"/>
        <v>3556</v>
      </c>
      <c r="R354" s="14"/>
      <c r="S354" s="14"/>
      <c r="T354" s="14"/>
      <c r="U354" s="14">
        <f t="shared" si="217"/>
        <v>3534.9</v>
      </c>
      <c r="V354" s="14">
        <f t="shared" si="218"/>
        <v>3545</v>
      </c>
      <c r="W354" s="14">
        <f t="shared" si="219"/>
        <v>3556</v>
      </c>
    </row>
    <row r="355" spans="1:23" ht="13.15" customHeight="1" x14ac:dyDescent="0.2">
      <c r="A355" s="65" t="s">
        <v>146</v>
      </c>
      <c r="B355" s="66">
        <v>78</v>
      </c>
      <c r="C355" s="60">
        <v>701</v>
      </c>
      <c r="D355" s="11" t="s">
        <v>145</v>
      </c>
      <c r="E355" s="12" t="s">
        <v>3</v>
      </c>
      <c r="F355" s="11" t="s">
        <v>2</v>
      </c>
      <c r="G355" s="67" t="s">
        <v>169</v>
      </c>
      <c r="H355" s="10">
        <v>610</v>
      </c>
      <c r="I355" s="14">
        <v>3534.9</v>
      </c>
      <c r="J355" s="14">
        <v>3545</v>
      </c>
      <c r="K355" s="14">
        <v>3556</v>
      </c>
      <c r="L355" s="14"/>
      <c r="M355" s="14"/>
      <c r="N355" s="14"/>
      <c r="O355" s="14">
        <f t="shared" si="263"/>
        <v>3534.9</v>
      </c>
      <c r="P355" s="14">
        <f t="shared" si="264"/>
        <v>3545</v>
      </c>
      <c r="Q355" s="14">
        <f t="shared" si="265"/>
        <v>3556</v>
      </c>
      <c r="R355" s="14"/>
      <c r="S355" s="14"/>
      <c r="T355" s="14"/>
      <c r="U355" s="14">
        <f t="shared" si="217"/>
        <v>3534.9</v>
      </c>
      <c r="V355" s="14">
        <f t="shared" si="218"/>
        <v>3545</v>
      </c>
      <c r="W355" s="14">
        <f t="shared" si="219"/>
        <v>3556</v>
      </c>
    </row>
    <row r="356" spans="1:23" ht="13.15" customHeight="1" x14ac:dyDescent="0.2">
      <c r="A356" s="65" t="s">
        <v>186</v>
      </c>
      <c r="B356" s="66">
        <v>78</v>
      </c>
      <c r="C356" s="60">
        <v>701</v>
      </c>
      <c r="D356" s="11" t="s">
        <v>145</v>
      </c>
      <c r="E356" s="12" t="s">
        <v>3</v>
      </c>
      <c r="F356" s="11" t="s">
        <v>2</v>
      </c>
      <c r="G356" s="67" t="s">
        <v>185</v>
      </c>
      <c r="H356" s="10" t="s">
        <v>7</v>
      </c>
      <c r="I356" s="14">
        <f>I357</f>
        <v>158</v>
      </c>
      <c r="J356" s="14">
        <f t="shared" ref="J356:K356" si="272">J357</f>
        <v>158</v>
      </c>
      <c r="K356" s="14">
        <f t="shared" si="272"/>
        <v>158</v>
      </c>
      <c r="L356" s="14">
        <f>L357</f>
        <v>406.28626000000003</v>
      </c>
      <c r="M356" s="14"/>
      <c r="N356" s="14"/>
      <c r="O356" s="14">
        <f t="shared" si="263"/>
        <v>564.28626000000008</v>
      </c>
      <c r="P356" s="14">
        <f t="shared" si="264"/>
        <v>158</v>
      </c>
      <c r="Q356" s="14">
        <f t="shared" si="265"/>
        <v>158</v>
      </c>
      <c r="R356" s="14"/>
      <c r="S356" s="14"/>
      <c r="T356" s="14"/>
      <c r="U356" s="14">
        <f t="shared" si="217"/>
        <v>564.28626000000008</v>
      </c>
      <c r="V356" s="14">
        <f t="shared" si="218"/>
        <v>158</v>
      </c>
      <c r="W356" s="14">
        <f t="shared" si="219"/>
        <v>158</v>
      </c>
    </row>
    <row r="357" spans="1:23" ht="21" customHeight="1" x14ac:dyDescent="0.2">
      <c r="A357" s="65" t="s">
        <v>77</v>
      </c>
      <c r="B357" s="66">
        <v>78</v>
      </c>
      <c r="C357" s="60">
        <v>701</v>
      </c>
      <c r="D357" s="11" t="s">
        <v>145</v>
      </c>
      <c r="E357" s="12" t="s">
        <v>3</v>
      </c>
      <c r="F357" s="11" t="s">
        <v>2</v>
      </c>
      <c r="G357" s="67" t="s">
        <v>185</v>
      </c>
      <c r="H357" s="10">
        <v>600</v>
      </c>
      <c r="I357" s="14">
        <f>I358</f>
        <v>158</v>
      </c>
      <c r="J357" s="14">
        <f t="shared" ref="J357:K357" si="273">J358</f>
        <v>158</v>
      </c>
      <c r="K357" s="14">
        <f t="shared" si="273"/>
        <v>158</v>
      </c>
      <c r="L357" s="14">
        <f>L358</f>
        <v>406.28626000000003</v>
      </c>
      <c r="M357" s="14"/>
      <c r="N357" s="14"/>
      <c r="O357" s="14">
        <f t="shared" si="263"/>
        <v>564.28626000000008</v>
      </c>
      <c r="P357" s="14">
        <f t="shared" si="264"/>
        <v>158</v>
      </c>
      <c r="Q357" s="14">
        <f t="shared" si="265"/>
        <v>158</v>
      </c>
      <c r="R357" s="14"/>
      <c r="S357" s="14"/>
      <c r="T357" s="14"/>
      <c r="U357" s="14">
        <f t="shared" si="217"/>
        <v>564.28626000000008</v>
      </c>
      <c r="V357" s="14">
        <f t="shared" si="218"/>
        <v>158</v>
      </c>
      <c r="W357" s="14">
        <f t="shared" si="219"/>
        <v>158</v>
      </c>
    </row>
    <row r="358" spans="1:23" ht="13.15" customHeight="1" x14ac:dyDescent="0.2">
      <c r="A358" s="65" t="s">
        <v>146</v>
      </c>
      <c r="B358" s="66">
        <v>78</v>
      </c>
      <c r="C358" s="60">
        <v>701</v>
      </c>
      <c r="D358" s="11" t="s">
        <v>145</v>
      </c>
      <c r="E358" s="12" t="s">
        <v>3</v>
      </c>
      <c r="F358" s="11" t="s">
        <v>2</v>
      </c>
      <c r="G358" s="67" t="s">
        <v>185</v>
      </c>
      <c r="H358" s="10">
        <v>610</v>
      </c>
      <c r="I358" s="14">
        <v>158</v>
      </c>
      <c r="J358" s="14">
        <v>158</v>
      </c>
      <c r="K358" s="14">
        <v>158</v>
      </c>
      <c r="L358" s="14">
        <f>93.224+190.10254+122.95972</f>
        <v>406.28626000000003</v>
      </c>
      <c r="M358" s="14"/>
      <c r="N358" s="14"/>
      <c r="O358" s="14">
        <f t="shared" si="263"/>
        <v>564.28626000000008</v>
      </c>
      <c r="P358" s="14">
        <f t="shared" si="264"/>
        <v>158</v>
      </c>
      <c r="Q358" s="14">
        <f t="shared" si="265"/>
        <v>158</v>
      </c>
      <c r="R358" s="14"/>
      <c r="S358" s="14"/>
      <c r="T358" s="14"/>
      <c r="U358" s="14">
        <f t="shared" si="217"/>
        <v>564.28626000000008</v>
      </c>
      <c r="V358" s="14">
        <f t="shared" si="218"/>
        <v>158</v>
      </c>
      <c r="W358" s="14">
        <f t="shared" si="219"/>
        <v>158</v>
      </c>
    </row>
    <row r="359" spans="1:23" ht="36" customHeight="1" x14ac:dyDescent="0.2">
      <c r="A359" s="65" t="s">
        <v>184</v>
      </c>
      <c r="B359" s="66">
        <v>78</v>
      </c>
      <c r="C359" s="60">
        <v>701</v>
      </c>
      <c r="D359" s="11" t="s">
        <v>145</v>
      </c>
      <c r="E359" s="12" t="s">
        <v>3</v>
      </c>
      <c r="F359" s="11" t="s">
        <v>2</v>
      </c>
      <c r="G359" s="67" t="s">
        <v>183</v>
      </c>
      <c r="H359" s="10" t="s">
        <v>7</v>
      </c>
      <c r="I359" s="14">
        <f>I360</f>
        <v>77907.7</v>
      </c>
      <c r="J359" s="14">
        <f t="shared" ref="J359:K359" si="274">J360</f>
        <v>79405</v>
      </c>
      <c r="K359" s="14">
        <f t="shared" si="274"/>
        <v>82269.399999999994</v>
      </c>
      <c r="L359" s="14"/>
      <c r="M359" s="14"/>
      <c r="N359" s="14"/>
      <c r="O359" s="14">
        <f t="shared" si="263"/>
        <v>77907.7</v>
      </c>
      <c r="P359" s="14">
        <f t="shared" si="264"/>
        <v>79405</v>
      </c>
      <c r="Q359" s="14">
        <f t="shared" si="265"/>
        <v>82269.399999999994</v>
      </c>
      <c r="R359" s="14"/>
      <c r="S359" s="14"/>
      <c r="T359" s="14"/>
      <c r="U359" s="14">
        <f t="shared" si="217"/>
        <v>77907.7</v>
      </c>
      <c r="V359" s="14">
        <f t="shared" si="218"/>
        <v>79405</v>
      </c>
      <c r="W359" s="14">
        <f t="shared" si="219"/>
        <v>82269.399999999994</v>
      </c>
    </row>
    <row r="360" spans="1:23" ht="21" customHeight="1" x14ac:dyDescent="0.2">
      <c r="A360" s="65" t="s">
        <v>77</v>
      </c>
      <c r="B360" s="66">
        <v>78</v>
      </c>
      <c r="C360" s="60">
        <v>701</v>
      </c>
      <c r="D360" s="11" t="s">
        <v>145</v>
      </c>
      <c r="E360" s="12" t="s">
        <v>3</v>
      </c>
      <c r="F360" s="11" t="s">
        <v>2</v>
      </c>
      <c r="G360" s="67" t="s">
        <v>183</v>
      </c>
      <c r="H360" s="10">
        <v>600</v>
      </c>
      <c r="I360" s="14">
        <f>I361</f>
        <v>77907.7</v>
      </c>
      <c r="J360" s="14">
        <f t="shared" ref="J360:K360" si="275">J361</f>
        <v>79405</v>
      </c>
      <c r="K360" s="14">
        <f t="shared" si="275"/>
        <v>82269.399999999994</v>
      </c>
      <c r="L360" s="14"/>
      <c r="M360" s="14"/>
      <c r="N360" s="14"/>
      <c r="O360" s="14">
        <f t="shared" si="263"/>
        <v>77907.7</v>
      </c>
      <c r="P360" s="14">
        <f t="shared" si="264"/>
        <v>79405</v>
      </c>
      <c r="Q360" s="14">
        <f t="shared" si="265"/>
        <v>82269.399999999994</v>
      </c>
      <c r="R360" s="14"/>
      <c r="S360" s="14"/>
      <c r="T360" s="14"/>
      <c r="U360" s="14">
        <f t="shared" si="217"/>
        <v>77907.7</v>
      </c>
      <c r="V360" s="14">
        <f t="shared" si="218"/>
        <v>79405</v>
      </c>
      <c r="W360" s="14">
        <f t="shared" si="219"/>
        <v>82269.399999999994</v>
      </c>
    </row>
    <row r="361" spans="1:23" ht="13.15" customHeight="1" x14ac:dyDescent="0.2">
      <c r="A361" s="65" t="s">
        <v>146</v>
      </c>
      <c r="B361" s="66">
        <v>78</v>
      </c>
      <c r="C361" s="60">
        <v>701</v>
      </c>
      <c r="D361" s="11" t="s">
        <v>145</v>
      </c>
      <c r="E361" s="12" t="s">
        <v>3</v>
      </c>
      <c r="F361" s="11" t="s">
        <v>2</v>
      </c>
      <c r="G361" s="67" t="s">
        <v>183</v>
      </c>
      <c r="H361" s="10">
        <v>610</v>
      </c>
      <c r="I361" s="14">
        <v>77907.7</v>
      </c>
      <c r="J361" s="14">
        <v>79405</v>
      </c>
      <c r="K361" s="14">
        <v>82269.399999999994</v>
      </c>
      <c r="L361" s="14"/>
      <c r="M361" s="14"/>
      <c r="N361" s="14"/>
      <c r="O361" s="14">
        <f t="shared" si="263"/>
        <v>77907.7</v>
      </c>
      <c r="P361" s="14">
        <f t="shared" si="264"/>
        <v>79405</v>
      </c>
      <c r="Q361" s="14">
        <f t="shared" si="265"/>
        <v>82269.399999999994</v>
      </c>
      <c r="R361" s="14"/>
      <c r="S361" s="14"/>
      <c r="T361" s="14"/>
      <c r="U361" s="14">
        <f t="shared" si="217"/>
        <v>77907.7</v>
      </c>
      <c r="V361" s="14">
        <f t="shared" si="218"/>
        <v>79405</v>
      </c>
      <c r="W361" s="14">
        <f t="shared" si="219"/>
        <v>82269.399999999994</v>
      </c>
    </row>
    <row r="362" spans="1:23" s="178" customFormat="1" ht="25.9" customHeight="1" x14ac:dyDescent="0.2">
      <c r="A362" s="146" t="s">
        <v>32</v>
      </c>
      <c r="B362" s="66">
        <v>78</v>
      </c>
      <c r="C362" s="60">
        <v>701</v>
      </c>
      <c r="D362" s="11" t="s">
        <v>31</v>
      </c>
      <c r="E362" s="12" t="s">
        <v>3</v>
      </c>
      <c r="F362" s="11" t="s">
        <v>2</v>
      </c>
      <c r="G362" s="67" t="s">
        <v>9</v>
      </c>
      <c r="H362" s="10"/>
      <c r="I362" s="14"/>
      <c r="J362" s="14"/>
      <c r="K362" s="14"/>
      <c r="L362" s="14"/>
      <c r="M362" s="14"/>
      <c r="N362" s="14"/>
      <c r="O362" s="14"/>
      <c r="P362" s="14"/>
      <c r="Q362" s="14"/>
      <c r="R362" s="14">
        <f>R363</f>
        <v>561.36154999999997</v>
      </c>
      <c r="S362" s="14"/>
      <c r="T362" s="14"/>
      <c r="U362" s="14">
        <f t="shared" ref="U362:U365" si="276">O362+R362</f>
        <v>561.36154999999997</v>
      </c>
      <c r="V362" s="14">
        <f t="shared" ref="V362:V365" si="277">P362+S362</f>
        <v>0</v>
      </c>
      <c r="W362" s="14">
        <f t="shared" ref="W362:W365" si="278">Q362+T362</f>
        <v>0</v>
      </c>
    </row>
    <row r="363" spans="1:23" s="178" customFormat="1" ht="25.9" customHeight="1" x14ac:dyDescent="0.2">
      <c r="A363" s="146" t="s">
        <v>32</v>
      </c>
      <c r="B363" s="66">
        <v>78</v>
      </c>
      <c r="C363" s="60">
        <v>701</v>
      </c>
      <c r="D363" s="11" t="s">
        <v>31</v>
      </c>
      <c r="E363" s="12" t="s">
        <v>3</v>
      </c>
      <c r="F363" s="11" t="s">
        <v>2</v>
      </c>
      <c r="G363" s="67" t="s">
        <v>30</v>
      </c>
      <c r="H363" s="10"/>
      <c r="I363" s="14"/>
      <c r="J363" s="14"/>
      <c r="K363" s="14"/>
      <c r="L363" s="14"/>
      <c r="M363" s="14"/>
      <c r="N363" s="14"/>
      <c r="O363" s="14"/>
      <c r="P363" s="14"/>
      <c r="Q363" s="14"/>
      <c r="R363" s="14">
        <f>R364</f>
        <v>561.36154999999997</v>
      </c>
      <c r="S363" s="14"/>
      <c r="T363" s="14"/>
      <c r="U363" s="14">
        <f t="shared" si="276"/>
        <v>561.36154999999997</v>
      </c>
      <c r="V363" s="14">
        <f t="shared" si="277"/>
        <v>0</v>
      </c>
      <c r="W363" s="14">
        <f t="shared" si="278"/>
        <v>0</v>
      </c>
    </row>
    <row r="364" spans="1:23" s="178" customFormat="1" ht="28.15" customHeight="1" x14ac:dyDescent="0.2">
      <c r="A364" s="65" t="s">
        <v>77</v>
      </c>
      <c r="B364" s="66">
        <v>78</v>
      </c>
      <c r="C364" s="60">
        <v>701</v>
      </c>
      <c r="D364" s="11" t="s">
        <v>31</v>
      </c>
      <c r="E364" s="12" t="s">
        <v>3</v>
      </c>
      <c r="F364" s="11" t="s">
        <v>2</v>
      </c>
      <c r="G364" s="67" t="s">
        <v>30</v>
      </c>
      <c r="H364" s="10">
        <v>600</v>
      </c>
      <c r="I364" s="14"/>
      <c r="J364" s="14"/>
      <c r="K364" s="14"/>
      <c r="L364" s="14"/>
      <c r="M364" s="14"/>
      <c r="N364" s="14"/>
      <c r="O364" s="14"/>
      <c r="P364" s="14"/>
      <c r="Q364" s="14"/>
      <c r="R364" s="14">
        <f>R365</f>
        <v>561.36154999999997</v>
      </c>
      <c r="S364" s="14"/>
      <c r="T364" s="14"/>
      <c r="U364" s="14">
        <f t="shared" si="276"/>
        <v>561.36154999999997</v>
      </c>
      <c r="V364" s="14">
        <f t="shared" si="277"/>
        <v>0</v>
      </c>
      <c r="W364" s="14">
        <f t="shared" si="278"/>
        <v>0</v>
      </c>
    </row>
    <row r="365" spans="1:23" s="178" customFormat="1" ht="13.15" customHeight="1" x14ac:dyDescent="0.2">
      <c r="A365" s="65" t="s">
        <v>146</v>
      </c>
      <c r="B365" s="66">
        <v>78</v>
      </c>
      <c r="C365" s="60">
        <v>701</v>
      </c>
      <c r="D365" s="11" t="s">
        <v>31</v>
      </c>
      <c r="E365" s="12" t="s">
        <v>3</v>
      </c>
      <c r="F365" s="11" t="s">
        <v>2</v>
      </c>
      <c r="G365" s="67" t="s">
        <v>30</v>
      </c>
      <c r="H365" s="10">
        <v>610</v>
      </c>
      <c r="I365" s="14"/>
      <c r="J365" s="14"/>
      <c r="K365" s="14"/>
      <c r="L365" s="14"/>
      <c r="M365" s="14"/>
      <c r="N365" s="14"/>
      <c r="O365" s="14"/>
      <c r="P365" s="14"/>
      <c r="Q365" s="14"/>
      <c r="R365" s="14">
        <v>561.36154999999997</v>
      </c>
      <c r="S365" s="14"/>
      <c r="T365" s="14"/>
      <c r="U365" s="14">
        <f t="shared" si="276"/>
        <v>561.36154999999997</v>
      </c>
      <c r="V365" s="14">
        <f t="shared" si="277"/>
        <v>0</v>
      </c>
      <c r="W365" s="14">
        <f t="shared" si="278"/>
        <v>0</v>
      </c>
    </row>
    <row r="366" spans="1:23" ht="13.15" customHeight="1" x14ac:dyDescent="0.2">
      <c r="A366" s="65" t="s">
        <v>182</v>
      </c>
      <c r="B366" s="66">
        <v>78</v>
      </c>
      <c r="C366" s="60">
        <v>702</v>
      </c>
      <c r="D366" s="11" t="s">
        <v>7</v>
      </c>
      <c r="E366" s="12" t="s">
        <v>7</v>
      </c>
      <c r="F366" s="11" t="s">
        <v>7</v>
      </c>
      <c r="G366" s="67" t="s">
        <v>7</v>
      </c>
      <c r="H366" s="10" t="s">
        <v>7</v>
      </c>
      <c r="I366" s="14">
        <f>I367+I405</f>
        <v>484461.19999999995</v>
      </c>
      <c r="J366" s="14">
        <f t="shared" ref="J366:K366" si="279">J367</f>
        <v>467621.9</v>
      </c>
      <c r="K366" s="14">
        <f t="shared" si="279"/>
        <v>481303.7</v>
      </c>
      <c r="L366" s="14">
        <f>L367+L405+L412</f>
        <v>27410.062099999999</v>
      </c>
      <c r="M366" s="14">
        <f t="shared" ref="M366:N366" si="280">M367+M405</f>
        <v>24379.279999999999</v>
      </c>
      <c r="N366" s="14">
        <f t="shared" si="280"/>
        <v>24379.279999999999</v>
      </c>
      <c r="O366" s="14">
        <f t="shared" si="263"/>
        <v>511871.26209999993</v>
      </c>
      <c r="P366" s="14">
        <f t="shared" si="264"/>
        <v>492001.18000000005</v>
      </c>
      <c r="Q366" s="14">
        <f t="shared" si="265"/>
        <v>505682.98</v>
      </c>
      <c r="R366" s="14">
        <f>SUM(R367)</f>
        <v>-71.977910000000008</v>
      </c>
      <c r="S366" s="14"/>
      <c r="T366" s="14"/>
      <c r="U366" s="14">
        <f t="shared" ref="U366:U429" si="281">O366+R366</f>
        <v>511799.28418999992</v>
      </c>
      <c r="V366" s="14">
        <f t="shared" ref="V366:V429" si="282">P366+S366</f>
        <v>492001.18000000005</v>
      </c>
      <c r="W366" s="14">
        <f t="shared" ref="W366:W429" si="283">Q366+T366</f>
        <v>505682.98</v>
      </c>
    </row>
    <row r="367" spans="1:23" ht="31.15" customHeight="1" x14ac:dyDescent="0.2">
      <c r="A367" s="85" t="s">
        <v>270</v>
      </c>
      <c r="B367" s="66">
        <v>78</v>
      </c>
      <c r="C367" s="60">
        <v>702</v>
      </c>
      <c r="D367" s="11" t="s">
        <v>145</v>
      </c>
      <c r="E367" s="12" t="s">
        <v>3</v>
      </c>
      <c r="F367" s="11" t="s">
        <v>2</v>
      </c>
      <c r="G367" s="67" t="s">
        <v>9</v>
      </c>
      <c r="H367" s="10" t="s">
        <v>7</v>
      </c>
      <c r="I367" s="14">
        <f>I371+I374+I377+I383+I386+I394+I391+I380+I401</f>
        <v>465192.19999999995</v>
      </c>
      <c r="J367" s="14">
        <f t="shared" ref="J367:K367" si="284">J371+J374+J377+J383+J386+J394+J391+J380+J401</f>
        <v>467621.9</v>
      </c>
      <c r="K367" s="14">
        <f t="shared" si="284"/>
        <v>481303.7</v>
      </c>
      <c r="L367" s="14">
        <f>L368+L386+L380+L397</f>
        <v>27116.164049999999</v>
      </c>
      <c r="M367" s="14">
        <f t="shared" ref="M367:N369" si="285">M368</f>
        <v>24379.279999999999</v>
      </c>
      <c r="N367" s="14">
        <f t="shared" si="285"/>
        <v>24379.279999999999</v>
      </c>
      <c r="O367" s="14">
        <f t="shared" si="263"/>
        <v>492308.36404999997</v>
      </c>
      <c r="P367" s="14">
        <f t="shared" si="264"/>
        <v>492001.18000000005</v>
      </c>
      <c r="Q367" s="14">
        <f t="shared" si="265"/>
        <v>505682.98</v>
      </c>
      <c r="R367" s="14">
        <f>SUM(R386)</f>
        <v>-71.977910000000008</v>
      </c>
      <c r="S367" s="14"/>
      <c r="T367" s="14"/>
      <c r="U367" s="14">
        <f t="shared" si="281"/>
        <v>492236.38613999996</v>
      </c>
      <c r="V367" s="14">
        <f t="shared" si="282"/>
        <v>492001.18000000005</v>
      </c>
      <c r="W367" s="14">
        <f t="shared" si="283"/>
        <v>505682.98</v>
      </c>
    </row>
    <row r="368" spans="1:23" ht="31.15" customHeight="1" x14ac:dyDescent="0.2">
      <c r="A368" s="65" t="s">
        <v>380</v>
      </c>
      <c r="B368" s="66">
        <v>78</v>
      </c>
      <c r="C368" s="60">
        <v>702</v>
      </c>
      <c r="D368" s="11" t="s">
        <v>145</v>
      </c>
      <c r="E368" s="12" t="s">
        <v>3</v>
      </c>
      <c r="F368" s="11" t="s">
        <v>2</v>
      </c>
      <c r="G368" s="67">
        <v>53030</v>
      </c>
      <c r="H368" s="10"/>
      <c r="I368" s="14"/>
      <c r="J368" s="14"/>
      <c r="K368" s="14"/>
      <c r="L368" s="14">
        <f>L369</f>
        <v>24379.279999999999</v>
      </c>
      <c r="M368" s="14">
        <f t="shared" si="285"/>
        <v>24379.279999999999</v>
      </c>
      <c r="N368" s="14">
        <f t="shared" si="285"/>
        <v>24379.279999999999</v>
      </c>
      <c r="O368" s="14">
        <f t="shared" ref="O368:O370" si="286">I368+L368</f>
        <v>24379.279999999999</v>
      </c>
      <c r="P368" s="14">
        <f t="shared" ref="P368:P370" si="287">J368+M368</f>
        <v>24379.279999999999</v>
      </c>
      <c r="Q368" s="14">
        <f t="shared" ref="Q368:Q370" si="288">K368+N368</f>
        <v>24379.279999999999</v>
      </c>
      <c r="R368" s="14"/>
      <c r="S368" s="14"/>
      <c r="T368" s="14"/>
      <c r="U368" s="14">
        <f t="shared" si="281"/>
        <v>24379.279999999999</v>
      </c>
      <c r="V368" s="14">
        <f t="shared" si="282"/>
        <v>24379.279999999999</v>
      </c>
      <c r="W368" s="14">
        <f t="shared" si="283"/>
        <v>24379.279999999999</v>
      </c>
    </row>
    <row r="369" spans="1:23" ht="31.15" customHeight="1" x14ac:dyDescent="0.2">
      <c r="A369" s="65" t="s">
        <v>77</v>
      </c>
      <c r="B369" s="66">
        <v>78</v>
      </c>
      <c r="C369" s="60">
        <v>702</v>
      </c>
      <c r="D369" s="11" t="s">
        <v>145</v>
      </c>
      <c r="E369" s="12" t="s">
        <v>3</v>
      </c>
      <c r="F369" s="11" t="s">
        <v>2</v>
      </c>
      <c r="G369" s="67">
        <v>53030</v>
      </c>
      <c r="H369" s="10">
        <v>600</v>
      </c>
      <c r="I369" s="14"/>
      <c r="J369" s="14"/>
      <c r="K369" s="14"/>
      <c r="L369" s="14">
        <f>L370</f>
        <v>24379.279999999999</v>
      </c>
      <c r="M369" s="14">
        <f t="shared" si="285"/>
        <v>24379.279999999999</v>
      </c>
      <c r="N369" s="14">
        <f t="shared" si="285"/>
        <v>24379.279999999999</v>
      </c>
      <c r="O369" s="14">
        <f t="shared" si="286"/>
        <v>24379.279999999999</v>
      </c>
      <c r="P369" s="14">
        <f t="shared" si="287"/>
        <v>24379.279999999999</v>
      </c>
      <c r="Q369" s="14">
        <f t="shared" si="288"/>
        <v>24379.279999999999</v>
      </c>
      <c r="R369" s="14"/>
      <c r="S369" s="14"/>
      <c r="T369" s="14"/>
      <c r="U369" s="14">
        <f t="shared" si="281"/>
        <v>24379.279999999999</v>
      </c>
      <c r="V369" s="14">
        <f t="shared" si="282"/>
        <v>24379.279999999999</v>
      </c>
      <c r="W369" s="14">
        <f t="shared" si="283"/>
        <v>24379.279999999999</v>
      </c>
    </row>
    <row r="370" spans="1:23" ht="31.15" customHeight="1" x14ac:dyDescent="0.2">
      <c r="A370" s="65" t="s">
        <v>146</v>
      </c>
      <c r="B370" s="66">
        <v>78</v>
      </c>
      <c r="C370" s="60">
        <v>702</v>
      </c>
      <c r="D370" s="11" t="s">
        <v>145</v>
      </c>
      <c r="E370" s="12" t="s">
        <v>3</v>
      </c>
      <c r="F370" s="11" t="s">
        <v>2</v>
      </c>
      <c r="G370" s="67">
        <v>53030</v>
      </c>
      <c r="H370" s="10">
        <v>610</v>
      </c>
      <c r="I370" s="14"/>
      <c r="J370" s="14"/>
      <c r="K370" s="14"/>
      <c r="L370" s="14">
        <v>24379.279999999999</v>
      </c>
      <c r="M370" s="14">
        <v>24379.279999999999</v>
      </c>
      <c r="N370" s="14">
        <v>24379.279999999999</v>
      </c>
      <c r="O370" s="14">
        <f t="shared" si="286"/>
        <v>24379.279999999999</v>
      </c>
      <c r="P370" s="14">
        <f t="shared" si="287"/>
        <v>24379.279999999999</v>
      </c>
      <c r="Q370" s="14">
        <f t="shared" si="288"/>
        <v>24379.279999999999</v>
      </c>
      <c r="R370" s="14"/>
      <c r="S370" s="14"/>
      <c r="T370" s="14"/>
      <c r="U370" s="14">
        <f t="shared" si="281"/>
        <v>24379.279999999999</v>
      </c>
      <c r="V370" s="14">
        <f t="shared" si="282"/>
        <v>24379.279999999999</v>
      </c>
      <c r="W370" s="14">
        <f t="shared" si="283"/>
        <v>24379.279999999999</v>
      </c>
    </row>
    <row r="371" spans="1:23" ht="67.5" x14ac:dyDescent="0.2">
      <c r="A371" s="65" t="s">
        <v>172</v>
      </c>
      <c r="B371" s="66">
        <v>78</v>
      </c>
      <c r="C371" s="60">
        <v>702</v>
      </c>
      <c r="D371" s="11" t="s">
        <v>145</v>
      </c>
      <c r="E371" s="12" t="s">
        <v>3</v>
      </c>
      <c r="F371" s="11" t="s">
        <v>2</v>
      </c>
      <c r="G371" s="67" t="s">
        <v>171</v>
      </c>
      <c r="H371" s="10" t="s">
        <v>7</v>
      </c>
      <c r="I371" s="14">
        <f>I372</f>
        <v>20790</v>
      </c>
      <c r="J371" s="14">
        <f t="shared" ref="J371:K371" si="289">J372</f>
        <v>27035</v>
      </c>
      <c r="K371" s="14">
        <f t="shared" si="289"/>
        <v>28116</v>
      </c>
      <c r="L371" s="14"/>
      <c r="M371" s="14"/>
      <c r="N371" s="14"/>
      <c r="O371" s="14">
        <f t="shared" si="263"/>
        <v>20790</v>
      </c>
      <c r="P371" s="14">
        <f t="shared" si="264"/>
        <v>27035</v>
      </c>
      <c r="Q371" s="14">
        <f t="shared" si="265"/>
        <v>28116</v>
      </c>
      <c r="R371" s="14"/>
      <c r="S371" s="14"/>
      <c r="T371" s="14"/>
      <c r="U371" s="14">
        <f t="shared" si="281"/>
        <v>20790</v>
      </c>
      <c r="V371" s="14">
        <f t="shared" si="282"/>
        <v>27035</v>
      </c>
      <c r="W371" s="14">
        <f t="shared" si="283"/>
        <v>28116</v>
      </c>
    </row>
    <row r="372" spans="1:23" ht="22.5" x14ac:dyDescent="0.2">
      <c r="A372" s="65" t="s">
        <v>77</v>
      </c>
      <c r="B372" s="66">
        <v>78</v>
      </c>
      <c r="C372" s="60">
        <v>702</v>
      </c>
      <c r="D372" s="11" t="s">
        <v>145</v>
      </c>
      <c r="E372" s="12" t="s">
        <v>3</v>
      </c>
      <c r="F372" s="11" t="s">
        <v>2</v>
      </c>
      <c r="G372" s="67" t="s">
        <v>171</v>
      </c>
      <c r="H372" s="10">
        <v>600</v>
      </c>
      <c r="I372" s="14">
        <f>I373</f>
        <v>20790</v>
      </c>
      <c r="J372" s="14">
        <f t="shared" ref="J372:K372" si="290">J373</f>
        <v>27035</v>
      </c>
      <c r="K372" s="14">
        <f t="shared" si="290"/>
        <v>28116</v>
      </c>
      <c r="L372" s="14"/>
      <c r="M372" s="14"/>
      <c r="N372" s="14"/>
      <c r="O372" s="14">
        <f t="shared" si="263"/>
        <v>20790</v>
      </c>
      <c r="P372" s="14">
        <f t="shared" si="264"/>
        <v>27035</v>
      </c>
      <c r="Q372" s="14">
        <f t="shared" si="265"/>
        <v>28116</v>
      </c>
      <c r="R372" s="14"/>
      <c r="S372" s="14"/>
      <c r="T372" s="14"/>
      <c r="U372" s="14">
        <f t="shared" si="281"/>
        <v>20790</v>
      </c>
      <c r="V372" s="14">
        <f t="shared" si="282"/>
        <v>27035</v>
      </c>
      <c r="W372" s="14">
        <f t="shared" si="283"/>
        <v>28116</v>
      </c>
    </row>
    <row r="373" spans="1:23" x14ac:dyDescent="0.2">
      <c r="A373" s="65" t="s">
        <v>146</v>
      </c>
      <c r="B373" s="66">
        <v>78</v>
      </c>
      <c r="C373" s="60">
        <v>702</v>
      </c>
      <c r="D373" s="11" t="s">
        <v>145</v>
      </c>
      <c r="E373" s="12" t="s">
        <v>3</v>
      </c>
      <c r="F373" s="11" t="s">
        <v>2</v>
      </c>
      <c r="G373" s="67" t="s">
        <v>171</v>
      </c>
      <c r="H373" s="10">
        <v>610</v>
      </c>
      <c r="I373" s="14">
        <v>20790</v>
      </c>
      <c r="J373" s="14">
        <v>27035</v>
      </c>
      <c r="K373" s="14">
        <v>28116</v>
      </c>
      <c r="L373" s="14"/>
      <c r="M373" s="14"/>
      <c r="N373" s="14"/>
      <c r="O373" s="14">
        <f t="shared" si="263"/>
        <v>20790</v>
      </c>
      <c r="P373" s="14">
        <f t="shared" si="264"/>
        <v>27035</v>
      </c>
      <c r="Q373" s="14">
        <f t="shared" si="265"/>
        <v>28116</v>
      </c>
      <c r="R373" s="14"/>
      <c r="S373" s="14"/>
      <c r="T373" s="14"/>
      <c r="U373" s="14">
        <f t="shared" si="281"/>
        <v>20790</v>
      </c>
      <c r="V373" s="14">
        <f t="shared" si="282"/>
        <v>27035</v>
      </c>
      <c r="W373" s="14">
        <f t="shared" si="283"/>
        <v>28116</v>
      </c>
    </row>
    <row r="374" spans="1:23" ht="13.15" customHeight="1" x14ac:dyDescent="0.2">
      <c r="A374" s="65" t="s">
        <v>181</v>
      </c>
      <c r="B374" s="66">
        <v>78</v>
      </c>
      <c r="C374" s="60">
        <v>702</v>
      </c>
      <c r="D374" s="11" t="s">
        <v>145</v>
      </c>
      <c r="E374" s="12" t="s">
        <v>3</v>
      </c>
      <c r="F374" s="11" t="s">
        <v>2</v>
      </c>
      <c r="G374" s="67" t="s">
        <v>180</v>
      </c>
      <c r="H374" s="10" t="s">
        <v>7</v>
      </c>
      <c r="I374" s="14">
        <f>I375</f>
        <v>290182.59999999998</v>
      </c>
      <c r="J374" s="14">
        <f t="shared" ref="J374:K374" si="291">J375</f>
        <v>289182.90000000002</v>
      </c>
      <c r="K374" s="14">
        <f t="shared" si="291"/>
        <v>297778.7</v>
      </c>
      <c r="L374" s="14"/>
      <c r="M374" s="14"/>
      <c r="N374" s="14"/>
      <c r="O374" s="14">
        <f t="shared" si="263"/>
        <v>290182.59999999998</v>
      </c>
      <c r="P374" s="14">
        <f t="shared" si="264"/>
        <v>289182.90000000002</v>
      </c>
      <c r="Q374" s="14">
        <f t="shared" si="265"/>
        <v>297778.7</v>
      </c>
      <c r="R374" s="14"/>
      <c r="S374" s="14"/>
      <c r="T374" s="14"/>
      <c r="U374" s="14">
        <f t="shared" si="281"/>
        <v>290182.59999999998</v>
      </c>
      <c r="V374" s="14">
        <f t="shared" si="282"/>
        <v>289182.90000000002</v>
      </c>
      <c r="W374" s="14">
        <f t="shared" si="283"/>
        <v>297778.7</v>
      </c>
    </row>
    <row r="375" spans="1:23" ht="21" customHeight="1" x14ac:dyDescent="0.2">
      <c r="A375" s="65" t="s">
        <v>77</v>
      </c>
      <c r="B375" s="66">
        <v>78</v>
      </c>
      <c r="C375" s="60">
        <v>702</v>
      </c>
      <c r="D375" s="11" t="s">
        <v>145</v>
      </c>
      <c r="E375" s="12" t="s">
        <v>3</v>
      </c>
      <c r="F375" s="11" t="s">
        <v>2</v>
      </c>
      <c r="G375" s="67" t="s">
        <v>180</v>
      </c>
      <c r="H375" s="10">
        <v>600</v>
      </c>
      <c r="I375" s="14">
        <f>I376</f>
        <v>290182.59999999998</v>
      </c>
      <c r="J375" s="14">
        <f t="shared" ref="J375:K375" si="292">J376</f>
        <v>289182.90000000002</v>
      </c>
      <c r="K375" s="14">
        <f t="shared" si="292"/>
        <v>297778.7</v>
      </c>
      <c r="L375" s="14"/>
      <c r="M375" s="14"/>
      <c r="N375" s="14"/>
      <c r="O375" s="14">
        <f t="shared" si="263"/>
        <v>290182.59999999998</v>
      </c>
      <c r="P375" s="14">
        <f t="shared" si="264"/>
        <v>289182.90000000002</v>
      </c>
      <c r="Q375" s="14">
        <f t="shared" si="265"/>
        <v>297778.7</v>
      </c>
      <c r="R375" s="14"/>
      <c r="S375" s="14"/>
      <c r="T375" s="14"/>
      <c r="U375" s="14">
        <f t="shared" si="281"/>
        <v>290182.59999999998</v>
      </c>
      <c r="V375" s="14">
        <f t="shared" si="282"/>
        <v>289182.90000000002</v>
      </c>
      <c r="W375" s="14">
        <f t="shared" si="283"/>
        <v>297778.7</v>
      </c>
    </row>
    <row r="376" spans="1:23" ht="13.15" customHeight="1" x14ac:dyDescent="0.2">
      <c r="A376" s="65" t="s">
        <v>146</v>
      </c>
      <c r="B376" s="66">
        <v>78</v>
      </c>
      <c r="C376" s="60">
        <v>702</v>
      </c>
      <c r="D376" s="11" t="s">
        <v>145</v>
      </c>
      <c r="E376" s="12" t="s">
        <v>3</v>
      </c>
      <c r="F376" s="11" t="s">
        <v>2</v>
      </c>
      <c r="G376" s="67" t="s">
        <v>180</v>
      </c>
      <c r="H376" s="10">
        <v>610</v>
      </c>
      <c r="I376" s="14">
        <v>290182.59999999998</v>
      </c>
      <c r="J376" s="14">
        <v>289182.90000000002</v>
      </c>
      <c r="K376" s="14">
        <v>297778.7</v>
      </c>
      <c r="L376" s="14"/>
      <c r="M376" s="14"/>
      <c r="N376" s="14"/>
      <c r="O376" s="14">
        <f t="shared" si="263"/>
        <v>290182.59999999998</v>
      </c>
      <c r="P376" s="14">
        <f t="shared" si="264"/>
        <v>289182.90000000002</v>
      </c>
      <c r="Q376" s="14">
        <f t="shared" si="265"/>
        <v>297778.7</v>
      </c>
      <c r="R376" s="14"/>
      <c r="S376" s="14"/>
      <c r="T376" s="14"/>
      <c r="U376" s="14">
        <f t="shared" si="281"/>
        <v>290182.59999999998</v>
      </c>
      <c r="V376" s="14">
        <f t="shared" si="282"/>
        <v>289182.90000000002</v>
      </c>
      <c r="W376" s="14">
        <f t="shared" si="283"/>
        <v>297778.7</v>
      </c>
    </row>
    <row r="377" spans="1:23" ht="21" customHeight="1" x14ac:dyDescent="0.2">
      <c r="A377" s="65" t="s">
        <v>170</v>
      </c>
      <c r="B377" s="66">
        <v>78</v>
      </c>
      <c r="C377" s="60">
        <v>702</v>
      </c>
      <c r="D377" s="11" t="s">
        <v>145</v>
      </c>
      <c r="E377" s="12" t="s">
        <v>3</v>
      </c>
      <c r="F377" s="11" t="s">
        <v>2</v>
      </c>
      <c r="G377" s="67" t="s">
        <v>169</v>
      </c>
      <c r="H377" s="10" t="s">
        <v>7</v>
      </c>
      <c r="I377" s="14">
        <f>I378</f>
        <v>7742</v>
      </c>
      <c r="J377" s="14">
        <f t="shared" ref="J377:K377" si="293">J378</f>
        <v>7838</v>
      </c>
      <c r="K377" s="14">
        <f t="shared" si="293"/>
        <v>7937</v>
      </c>
      <c r="L377" s="14"/>
      <c r="M377" s="14"/>
      <c r="N377" s="14"/>
      <c r="O377" s="14">
        <f t="shared" si="263"/>
        <v>7742</v>
      </c>
      <c r="P377" s="14">
        <f t="shared" si="264"/>
        <v>7838</v>
      </c>
      <c r="Q377" s="14">
        <f t="shared" si="265"/>
        <v>7937</v>
      </c>
      <c r="R377" s="14"/>
      <c r="S377" s="14"/>
      <c r="T377" s="14"/>
      <c r="U377" s="14">
        <f t="shared" si="281"/>
        <v>7742</v>
      </c>
      <c r="V377" s="14">
        <f t="shared" si="282"/>
        <v>7838</v>
      </c>
      <c r="W377" s="14">
        <f t="shared" si="283"/>
        <v>7937</v>
      </c>
    </row>
    <row r="378" spans="1:23" ht="21" customHeight="1" x14ac:dyDescent="0.2">
      <c r="A378" s="65" t="s">
        <v>77</v>
      </c>
      <c r="B378" s="66">
        <v>78</v>
      </c>
      <c r="C378" s="60">
        <v>702</v>
      </c>
      <c r="D378" s="11" t="s">
        <v>145</v>
      </c>
      <c r="E378" s="12" t="s">
        <v>3</v>
      </c>
      <c r="F378" s="11" t="s">
        <v>2</v>
      </c>
      <c r="G378" s="67" t="s">
        <v>169</v>
      </c>
      <c r="H378" s="10">
        <v>600</v>
      </c>
      <c r="I378" s="14">
        <f>I379</f>
        <v>7742</v>
      </c>
      <c r="J378" s="14">
        <f t="shared" ref="J378:K378" si="294">J379</f>
        <v>7838</v>
      </c>
      <c r="K378" s="14">
        <f t="shared" si="294"/>
        <v>7937</v>
      </c>
      <c r="L378" s="14"/>
      <c r="M378" s="14"/>
      <c r="N378" s="14"/>
      <c r="O378" s="14">
        <f t="shared" si="263"/>
        <v>7742</v>
      </c>
      <c r="P378" s="14">
        <f t="shared" si="264"/>
        <v>7838</v>
      </c>
      <c r="Q378" s="14">
        <f t="shared" si="265"/>
        <v>7937</v>
      </c>
      <c r="R378" s="14"/>
      <c r="S378" s="14"/>
      <c r="T378" s="14"/>
      <c r="U378" s="14">
        <f t="shared" si="281"/>
        <v>7742</v>
      </c>
      <c r="V378" s="14">
        <f t="shared" si="282"/>
        <v>7838</v>
      </c>
      <c r="W378" s="14">
        <f t="shared" si="283"/>
        <v>7937</v>
      </c>
    </row>
    <row r="379" spans="1:23" ht="13.15" customHeight="1" x14ac:dyDescent="0.2">
      <c r="A379" s="65" t="s">
        <v>146</v>
      </c>
      <c r="B379" s="66">
        <v>78</v>
      </c>
      <c r="C379" s="60">
        <v>702</v>
      </c>
      <c r="D379" s="11" t="s">
        <v>145</v>
      </c>
      <c r="E379" s="12" t="s">
        <v>3</v>
      </c>
      <c r="F379" s="11" t="s">
        <v>2</v>
      </c>
      <c r="G379" s="67" t="s">
        <v>169</v>
      </c>
      <c r="H379" s="10">
        <v>610</v>
      </c>
      <c r="I379" s="14">
        <v>7742</v>
      </c>
      <c r="J379" s="14">
        <v>7838</v>
      </c>
      <c r="K379" s="14">
        <v>7937</v>
      </c>
      <c r="L379" s="14"/>
      <c r="M379" s="14"/>
      <c r="N379" s="14"/>
      <c r="O379" s="14">
        <f t="shared" si="263"/>
        <v>7742</v>
      </c>
      <c r="P379" s="14">
        <f t="shared" si="264"/>
        <v>7838</v>
      </c>
      <c r="Q379" s="14">
        <f t="shared" si="265"/>
        <v>7937</v>
      </c>
      <c r="R379" s="14"/>
      <c r="S379" s="14"/>
      <c r="T379" s="14"/>
      <c r="U379" s="14">
        <f t="shared" si="281"/>
        <v>7742</v>
      </c>
      <c r="V379" s="14">
        <f t="shared" si="282"/>
        <v>7838</v>
      </c>
      <c r="W379" s="14">
        <f t="shared" si="283"/>
        <v>7937</v>
      </c>
    </row>
    <row r="380" spans="1:23" ht="19.899999999999999" customHeight="1" x14ac:dyDescent="0.2">
      <c r="A380" s="65" t="s">
        <v>327</v>
      </c>
      <c r="B380" s="66">
        <v>78</v>
      </c>
      <c r="C380" s="60">
        <v>702</v>
      </c>
      <c r="D380" s="11" t="s">
        <v>145</v>
      </c>
      <c r="E380" s="12" t="s">
        <v>3</v>
      </c>
      <c r="F380" s="11" t="s">
        <v>2</v>
      </c>
      <c r="G380" s="67">
        <v>80490</v>
      </c>
      <c r="H380" s="10"/>
      <c r="I380" s="14">
        <f>I381</f>
        <v>5337</v>
      </c>
      <c r="J380" s="14">
        <f t="shared" ref="J380:K381" si="295">J381</f>
        <v>0</v>
      </c>
      <c r="K380" s="14">
        <f t="shared" si="295"/>
        <v>0</v>
      </c>
      <c r="L380" s="14">
        <f>L381</f>
        <v>-1717.5</v>
      </c>
      <c r="M380" s="14"/>
      <c r="N380" s="14"/>
      <c r="O380" s="14">
        <f t="shared" si="263"/>
        <v>3619.5</v>
      </c>
      <c r="P380" s="14">
        <f t="shared" si="264"/>
        <v>0</v>
      </c>
      <c r="Q380" s="14">
        <f t="shared" si="265"/>
        <v>0</v>
      </c>
      <c r="R380" s="14"/>
      <c r="S380" s="14"/>
      <c r="T380" s="14"/>
      <c r="U380" s="14">
        <f t="shared" si="281"/>
        <v>3619.5</v>
      </c>
      <c r="V380" s="14">
        <f t="shared" si="282"/>
        <v>0</v>
      </c>
      <c r="W380" s="14">
        <f t="shared" si="283"/>
        <v>0</v>
      </c>
    </row>
    <row r="381" spans="1:23" ht="25.15" customHeight="1" x14ac:dyDescent="0.2">
      <c r="A381" s="65" t="s">
        <v>77</v>
      </c>
      <c r="B381" s="66">
        <v>78</v>
      </c>
      <c r="C381" s="60">
        <v>702</v>
      </c>
      <c r="D381" s="11" t="s">
        <v>145</v>
      </c>
      <c r="E381" s="12" t="s">
        <v>3</v>
      </c>
      <c r="F381" s="11" t="s">
        <v>2</v>
      </c>
      <c r="G381" s="67">
        <v>80490</v>
      </c>
      <c r="H381" s="10">
        <v>600</v>
      </c>
      <c r="I381" s="14">
        <f>I382</f>
        <v>5337</v>
      </c>
      <c r="J381" s="14">
        <f t="shared" si="295"/>
        <v>0</v>
      </c>
      <c r="K381" s="14">
        <f t="shared" si="295"/>
        <v>0</v>
      </c>
      <c r="L381" s="14">
        <f>L382</f>
        <v>-1717.5</v>
      </c>
      <c r="M381" s="14"/>
      <c r="N381" s="14"/>
      <c r="O381" s="14">
        <f t="shared" si="263"/>
        <v>3619.5</v>
      </c>
      <c r="P381" s="14">
        <f t="shared" si="264"/>
        <v>0</v>
      </c>
      <c r="Q381" s="14">
        <f t="shared" si="265"/>
        <v>0</v>
      </c>
      <c r="R381" s="14"/>
      <c r="S381" s="14"/>
      <c r="T381" s="14"/>
      <c r="U381" s="14">
        <f t="shared" si="281"/>
        <v>3619.5</v>
      </c>
      <c r="V381" s="14">
        <f t="shared" si="282"/>
        <v>0</v>
      </c>
      <c r="W381" s="14">
        <f t="shared" si="283"/>
        <v>0</v>
      </c>
    </row>
    <row r="382" spans="1:23" ht="13.15" customHeight="1" x14ac:dyDescent="0.2">
      <c r="A382" s="65" t="s">
        <v>146</v>
      </c>
      <c r="B382" s="66">
        <v>78</v>
      </c>
      <c r="C382" s="60">
        <v>702</v>
      </c>
      <c r="D382" s="11" t="s">
        <v>145</v>
      </c>
      <c r="E382" s="12" t="s">
        <v>3</v>
      </c>
      <c r="F382" s="11" t="s">
        <v>2</v>
      </c>
      <c r="G382" s="67">
        <v>80490</v>
      </c>
      <c r="H382" s="10">
        <v>610</v>
      </c>
      <c r="I382" s="14">
        <v>5337</v>
      </c>
      <c r="J382" s="14">
        <v>0</v>
      </c>
      <c r="K382" s="14">
        <v>0</v>
      </c>
      <c r="L382" s="14">
        <v>-1717.5</v>
      </c>
      <c r="M382" s="14"/>
      <c r="N382" s="14"/>
      <c r="O382" s="14">
        <f t="shared" si="263"/>
        <v>3619.5</v>
      </c>
      <c r="P382" s="14">
        <f t="shared" si="264"/>
        <v>0</v>
      </c>
      <c r="Q382" s="14">
        <f t="shared" si="265"/>
        <v>0</v>
      </c>
      <c r="R382" s="14"/>
      <c r="S382" s="14"/>
      <c r="T382" s="14"/>
      <c r="U382" s="14">
        <f t="shared" si="281"/>
        <v>3619.5</v>
      </c>
      <c r="V382" s="14">
        <f t="shared" si="282"/>
        <v>0</v>
      </c>
      <c r="W382" s="14">
        <f t="shared" si="283"/>
        <v>0</v>
      </c>
    </row>
    <row r="383" spans="1:23" ht="13.15" customHeight="1" x14ac:dyDescent="0.2">
      <c r="A383" s="65" t="s">
        <v>179</v>
      </c>
      <c r="B383" s="66">
        <v>78</v>
      </c>
      <c r="C383" s="60">
        <v>702</v>
      </c>
      <c r="D383" s="11" t="s">
        <v>145</v>
      </c>
      <c r="E383" s="12" t="s">
        <v>3</v>
      </c>
      <c r="F383" s="11" t="s">
        <v>2</v>
      </c>
      <c r="G383" s="67" t="s">
        <v>178</v>
      </c>
      <c r="H383" s="10" t="s">
        <v>7</v>
      </c>
      <c r="I383" s="14">
        <f>I384</f>
        <v>200</v>
      </c>
      <c r="J383" s="14">
        <f t="shared" ref="J383:K383" si="296">J384</f>
        <v>200</v>
      </c>
      <c r="K383" s="14">
        <f t="shared" si="296"/>
        <v>200</v>
      </c>
      <c r="L383" s="14"/>
      <c r="M383" s="14"/>
      <c r="N383" s="14"/>
      <c r="O383" s="14">
        <f t="shared" si="263"/>
        <v>200</v>
      </c>
      <c r="P383" s="14">
        <f t="shared" si="264"/>
        <v>200</v>
      </c>
      <c r="Q383" s="14">
        <f t="shared" si="265"/>
        <v>200</v>
      </c>
      <c r="R383" s="14"/>
      <c r="S383" s="14"/>
      <c r="T383" s="14"/>
      <c r="U383" s="14">
        <f t="shared" si="281"/>
        <v>200</v>
      </c>
      <c r="V383" s="14">
        <f t="shared" si="282"/>
        <v>200</v>
      </c>
      <c r="W383" s="14">
        <f t="shared" si="283"/>
        <v>200</v>
      </c>
    </row>
    <row r="384" spans="1:23" ht="21" customHeight="1" x14ac:dyDescent="0.2">
      <c r="A384" s="65" t="s">
        <v>77</v>
      </c>
      <c r="B384" s="66">
        <v>78</v>
      </c>
      <c r="C384" s="60">
        <v>702</v>
      </c>
      <c r="D384" s="11" t="s">
        <v>145</v>
      </c>
      <c r="E384" s="12" t="s">
        <v>3</v>
      </c>
      <c r="F384" s="11" t="s">
        <v>2</v>
      </c>
      <c r="G384" s="67" t="s">
        <v>178</v>
      </c>
      <c r="H384" s="10">
        <v>600</v>
      </c>
      <c r="I384" s="14">
        <f>I385</f>
        <v>200</v>
      </c>
      <c r="J384" s="14">
        <f t="shared" ref="J384:K384" si="297">J385</f>
        <v>200</v>
      </c>
      <c r="K384" s="14">
        <f t="shared" si="297"/>
        <v>200</v>
      </c>
      <c r="L384" s="14"/>
      <c r="M384" s="14"/>
      <c r="N384" s="14"/>
      <c r="O384" s="14">
        <f t="shared" si="263"/>
        <v>200</v>
      </c>
      <c r="P384" s="14">
        <f t="shared" si="264"/>
        <v>200</v>
      </c>
      <c r="Q384" s="14">
        <f t="shared" si="265"/>
        <v>200</v>
      </c>
      <c r="R384" s="14"/>
      <c r="S384" s="14"/>
      <c r="T384" s="14"/>
      <c r="U384" s="14">
        <f t="shared" si="281"/>
        <v>200</v>
      </c>
      <c r="V384" s="14">
        <f t="shared" si="282"/>
        <v>200</v>
      </c>
      <c r="W384" s="14">
        <f t="shared" si="283"/>
        <v>200</v>
      </c>
    </row>
    <row r="385" spans="1:23" ht="13.15" customHeight="1" x14ac:dyDescent="0.2">
      <c r="A385" s="65" t="s">
        <v>146</v>
      </c>
      <c r="B385" s="66">
        <v>78</v>
      </c>
      <c r="C385" s="60">
        <v>702</v>
      </c>
      <c r="D385" s="11" t="s">
        <v>145</v>
      </c>
      <c r="E385" s="12" t="s">
        <v>3</v>
      </c>
      <c r="F385" s="11" t="s">
        <v>2</v>
      </c>
      <c r="G385" s="67" t="s">
        <v>178</v>
      </c>
      <c r="H385" s="10">
        <v>610</v>
      </c>
      <c r="I385" s="14">
        <v>200</v>
      </c>
      <c r="J385" s="14">
        <v>200</v>
      </c>
      <c r="K385" s="14">
        <v>200</v>
      </c>
      <c r="L385" s="14"/>
      <c r="M385" s="14"/>
      <c r="N385" s="14"/>
      <c r="O385" s="14">
        <f t="shared" si="263"/>
        <v>200</v>
      </c>
      <c r="P385" s="14">
        <f t="shared" si="264"/>
        <v>200</v>
      </c>
      <c r="Q385" s="14">
        <f t="shared" si="265"/>
        <v>200</v>
      </c>
      <c r="R385" s="14"/>
      <c r="S385" s="14"/>
      <c r="T385" s="14"/>
      <c r="U385" s="14">
        <f t="shared" si="281"/>
        <v>200</v>
      </c>
      <c r="V385" s="14">
        <f t="shared" si="282"/>
        <v>200</v>
      </c>
      <c r="W385" s="14">
        <f t="shared" si="283"/>
        <v>200</v>
      </c>
    </row>
    <row r="386" spans="1:23" ht="13.15" customHeight="1" x14ac:dyDescent="0.2">
      <c r="A386" s="65" t="s">
        <v>177</v>
      </c>
      <c r="B386" s="66">
        <v>78</v>
      </c>
      <c r="C386" s="60">
        <v>702</v>
      </c>
      <c r="D386" s="11" t="s">
        <v>145</v>
      </c>
      <c r="E386" s="12" t="s">
        <v>3</v>
      </c>
      <c r="F386" s="11" t="s">
        <v>2</v>
      </c>
      <c r="G386" s="67" t="s">
        <v>176</v>
      </c>
      <c r="H386" s="10" t="s">
        <v>7</v>
      </c>
      <c r="I386" s="14">
        <f>I387+I389</f>
        <v>412</v>
      </c>
      <c r="J386" s="14">
        <f t="shared" ref="J386:K386" si="298">J387+J389</f>
        <v>412</v>
      </c>
      <c r="K386" s="14">
        <f t="shared" si="298"/>
        <v>412</v>
      </c>
      <c r="L386" s="14">
        <f>L387+L389</f>
        <v>3574.5308099999997</v>
      </c>
      <c r="M386" s="14"/>
      <c r="N386" s="14"/>
      <c r="O386" s="14">
        <f t="shared" si="263"/>
        <v>3986.5308099999997</v>
      </c>
      <c r="P386" s="14">
        <f t="shared" si="264"/>
        <v>412</v>
      </c>
      <c r="Q386" s="14">
        <f t="shared" si="265"/>
        <v>412</v>
      </c>
      <c r="R386" s="14">
        <f>SUM(R389)</f>
        <v>-71.977910000000008</v>
      </c>
      <c r="S386" s="14"/>
      <c r="T386" s="14"/>
      <c r="U386" s="14">
        <f t="shared" si="281"/>
        <v>3914.5528999999997</v>
      </c>
      <c r="V386" s="14">
        <f t="shared" si="282"/>
        <v>412</v>
      </c>
      <c r="W386" s="14">
        <f t="shared" si="283"/>
        <v>412</v>
      </c>
    </row>
    <row r="387" spans="1:23" ht="13.15" customHeight="1" x14ac:dyDescent="0.2">
      <c r="A387" s="65" t="s">
        <v>40</v>
      </c>
      <c r="B387" s="66">
        <v>78</v>
      </c>
      <c r="C387" s="60">
        <v>702</v>
      </c>
      <c r="D387" s="11" t="s">
        <v>145</v>
      </c>
      <c r="E387" s="12" t="s">
        <v>3</v>
      </c>
      <c r="F387" s="11" t="s">
        <v>2</v>
      </c>
      <c r="G387" s="67" t="s">
        <v>176</v>
      </c>
      <c r="H387" s="10">
        <v>300</v>
      </c>
      <c r="I387" s="14">
        <f>I388</f>
        <v>100</v>
      </c>
      <c r="J387" s="14">
        <f t="shared" ref="J387:K387" si="299">J388</f>
        <v>100</v>
      </c>
      <c r="K387" s="14">
        <f t="shared" si="299"/>
        <v>100</v>
      </c>
      <c r="L387" s="14"/>
      <c r="M387" s="14"/>
      <c r="N387" s="14"/>
      <c r="O387" s="14">
        <f t="shared" si="263"/>
        <v>100</v>
      </c>
      <c r="P387" s="14">
        <f t="shared" si="264"/>
        <v>100</v>
      </c>
      <c r="Q387" s="14">
        <f t="shared" si="265"/>
        <v>100</v>
      </c>
      <c r="R387" s="14"/>
      <c r="S387" s="14"/>
      <c r="T387" s="14"/>
      <c r="U387" s="14">
        <f t="shared" si="281"/>
        <v>100</v>
      </c>
      <c r="V387" s="14">
        <f t="shared" si="282"/>
        <v>100</v>
      </c>
      <c r="W387" s="14">
        <f t="shared" si="283"/>
        <v>100</v>
      </c>
    </row>
    <row r="388" spans="1:23" ht="21" customHeight="1" x14ac:dyDescent="0.2">
      <c r="A388" s="65" t="s">
        <v>44</v>
      </c>
      <c r="B388" s="66">
        <v>78</v>
      </c>
      <c r="C388" s="60">
        <v>702</v>
      </c>
      <c r="D388" s="11" t="s">
        <v>145</v>
      </c>
      <c r="E388" s="12" t="s">
        <v>3</v>
      </c>
      <c r="F388" s="11" t="s">
        <v>2</v>
      </c>
      <c r="G388" s="67" t="s">
        <v>176</v>
      </c>
      <c r="H388" s="10">
        <v>320</v>
      </c>
      <c r="I388" s="14">
        <v>100</v>
      </c>
      <c r="J388" s="14">
        <v>100</v>
      </c>
      <c r="K388" s="14">
        <v>100</v>
      </c>
      <c r="L388" s="14"/>
      <c r="M388" s="14"/>
      <c r="N388" s="14"/>
      <c r="O388" s="14">
        <f t="shared" si="263"/>
        <v>100</v>
      </c>
      <c r="P388" s="14">
        <f t="shared" si="264"/>
        <v>100</v>
      </c>
      <c r="Q388" s="14">
        <f t="shared" si="265"/>
        <v>100</v>
      </c>
      <c r="R388" s="14"/>
      <c r="S388" s="14"/>
      <c r="T388" s="14"/>
      <c r="U388" s="14">
        <f t="shared" si="281"/>
        <v>100</v>
      </c>
      <c r="V388" s="14">
        <f t="shared" si="282"/>
        <v>100</v>
      </c>
      <c r="W388" s="14">
        <f t="shared" si="283"/>
        <v>100</v>
      </c>
    </row>
    <row r="389" spans="1:23" ht="21" customHeight="1" x14ac:dyDescent="0.2">
      <c r="A389" s="65" t="s">
        <v>77</v>
      </c>
      <c r="B389" s="66">
        <v>78</v>
      </c>
      <c r="C389" s="60">
        <v>702</v>
      </c>
      <c r="D389" s="11" t="s">
        <v>145</v>
      </c>
      <c r="E389" s="12" t="s">
        <v>3</v>
      </c>
      <c r="F389" s="11" t="s">
        <v>2</v>
      </c>
      <c r="G389" s="67" t="s">
        <v>176</v>
      </c>
      <c r="H389" s="10">
        <v>600</v>
      </c>
      <c r="I389" s="14">
        <f>I390</f>
        <v>312</v>
      </c>
      <c r="J389" s="14">
        <f t="shared" ref="J389:K389" si="300">J390</f>
        <v>312</v>
      </c>
      <c r="K389" s="14">
        <f t="shared" si="300"/>
        <v>312</v>
      </c>
      <c r="L389" s="14">
        <f>L390</f>
        <v>3574.5308099999997</v>
      </c>
      <c r="M389" s="14"/>
      <c r="N389" s="14"/>
      <c r="O389" s="14">
        <f t="shared" si="263"/>
        <v>3886.5308099999997</v>
      </c>
      <c r="P389" s="14">
        <f t="shared" si="264"/>
        <v>312</v>
      </c>
      <c r="Q389" s="14">
        <f t="shared" si="265"/>
        <v>312</v>
      </c>
      <c r="R389" s="14">
        <f>SUM(R390)</f>
        <v>-71.977910000000008</v>
      </c>
      <c r="S389" s="14"/>
      <c r="T389" s="14"/>
      <c r="U389" s="14">
        <f t="shared" si="281"/>
        <v>3814.5528999999997</v>
      </c>
      <c r="V389" s="14">
        <f t="shared" si="282"/>
        <v>312</v>
      </c>
      <c r="W389" s="14">
        <f t="shared" si="283"/>
        <v>312</v>
      </c>
    </row>
    <row r="390" spans="1:23" ht="13.15" customHeight="1" x14ac:dyDescent="0.2">
      <c r="A390" s="65" t="s">
        <v>146</v>
      </c>
      <c r="B390" s="66">
        <v>78</v>
      </c>
      <c r="C390" s="60">
        <v>702</v>
      </c>
      <c r="D390" s="11" t="s">
        <v>145</v>
      </c>
      <c r="E390" s="12" t="s">
        <v>3</v>
      </c>
      <c r="F390" s="11" t="s">
        <v>2</v>
      </c>
      <c r="G390" s="67" t="s">
        <v>176</v>
      </c>
      <c r="H390" s="10">
        <v>610</v>
      </c>
      <c r="I390" s="14">
        <v>312</v>
      </c>
      <c r="J390" s="14">
        <v>312</v>
      </c>
      <c r="K390" s="14">
        <v>312</v>
      </c>
      <c r="L390" s="14">
        <f>352.7605+3143.17031+78.6</f>
        <v>3574.5308099999997</v>
      </c>
      <c r="M390" s="14"/>
      <c r="N390" s="14"/>
      <c r="O390" s="14">
        <f t="shared" si="263"/>
        <v>3886.5308099999997</v>
      </c>
      <c r="P390" s="14">
        <f t="shared" si="264"/>
        <v>312</v>
      </c>
      <c r="Q390" s="14">
        <f t="shared" si="265"/>
        <v>312</v>
      </c>
      <c r="R390" s="14">
        <f>103.28242-0.26033+258.99435-258.99435-175</f>
        <v>-71.977910000000008</v>
      </c>
      <c r="S390" s="14"/>
      <c r="T390" s="14"/>
      <c r="U390" s="14">
        <f t="shared" si="281"/>
        <v>3814.5528999999997</v>
      </c>
      <c r="V390" s="14">
        <f t="shared" si="282"/>
        <v>312</v>
      </c>
      <c r="W390" s="14">
        <f t="shared" si="283"/>
        <v>312</v>
      </c>
    </row>
    <row r="391" spans="1:23" ht="41.45" customHeight="1" x14ac:dyDescent="0.2">
      <c r="A391" s="65" t="s">
        <v>311</v>
      </c>
      <c r="B391" s="66">
        <v>78</v>
      </c>
      <c r="C391" s="60">
        <v>702</v>
      </c>
      <c r="D391" s="11" t="s">
        <v>145</v>
      </c>
      <c r="E391" s="12" t="s">
        <v>3</v>
      </c>
      <c r="F391" s="11" t="s">
        <v>2</v>
      </c>
      <c r="G391" s="67">
        <v>84060</v>
      </c>
      <c r="H391" s="10"/>
      <c r="I391" s="14">
        <f>I392</f>
        <v>1505</v>
      </c>
      <c r="J391" s="14">
        <f t="shared" ref="J391:K392" si="301">J392</f>
        <v>1505</v>
      </c>
      <c r="K391" s="14">
        <f t="shared" si="301"/>
        <v>1505</v>
      </c>
      <c r="L391" s="14"/>
      <c r="M391" s="14"/>
      <c r="N391" s="14"/>
      <c r="O391" s="14">
        <f t="shared" si="263"/>
        <v>1505</v>
      </c>
      <c r="P391" s="14">
        <f t="shared" si="264"/>
        <v>1505</v>
      </c>
      <c r="Q391" s="14">
        <f t="shared" si="265"/>
        <v>1505</v>
      </c>
      <c r="R391" s="14"/>
      <c r="S391" s="14"/>
      <c r="T391" s="14"/>
      <c r="U391" s="14">
        <f t="shared" si="281"/>
        <v>1505</v>
      </c>
      <c r="V391" s="14">
        <f t="shared" si="282"/>
        <v>1505</v>
      </c>
      <c r="W391" s="14">
        <f t="shared" si="283"/>
        <v>1505</v>
      </c>
    </row>
    <row r="392" spans="1:23" ht="21" customHeight="1" x14ac:dyDescent="0.2">
      <c r="A392" s="65" t="s">
        <v>77</v>
      </c>
      <c r="B392" s="66">
        <v>78</v>
      </c>
      <c r="C392" s="60">
        <v>702</v>
      </c>
      <c r="D392" s="11" t="s">
        <v>145</v>
      </c>
      <c r="E392" s="12" t="s">
        <v>3</v>
      </c>
      <c r="F392" s="11" t="s">
        <v>2</v>
      </c>
      <c r="G392" s="67">
        <v>84060</v>
      </c>
      <c r="H392" s="10">
        <v>600</v>
      </c>
      <c r="I392" s="14">
        <f>I393</f>
        <v>1505</v>
      </c>
      <c r="J392" s="14">
        <f t="shared" si="301"/>
        <v>1505</v>
      </c>
      <c r="K392" s="14">
        <f t="shared" si="301"/>
        <v>1505</v>
      </c>
      <c r="L392" s="14"/>
      <c r="M392" s="14"/>
      <c r="N392" s="14"/>
      <c r="O392" s="14">
        <f t="shared" si="263"/>
        <v>1505</v>
      </c>
      <c r="P392" s="14">
        <f t="shared" si="264"/>
        <v>1505</v>
      </c>
      <c r="Q392" s="14">
        <f t="shared" si="265"/>
        <v>1505</v>
      </c>
      <c r="R392" s="14"/>
      <c r="S392" s="14"/>
      <c r="T392" s="14"/>
      <c r="U392" s="14">
        <f t="shared" si="281"/>
        <v>1505</v>
      </c>
      <c r="V392" s="14">
        <f t="shared" si="282"/>
        <v>1505</v>
      </c>
      <c r="W392" s="14">
        <f t="shared" si="283"/>
        <v>1505</v>
      </c>
    </row>
    <row r="393" spans="1:23" ht="13.15" customHeight="1" x14ac:dyDescent="0.2">
      <c r="A393" s="65" t="s">
        <v>146</v>
      </c>
      <c r="B393" s="66">
        <v>78</v>
      </c>
      <c r="C393" s="60">
        <v>702</v>
      </c>
      <c r="D393" s="11" t="s">
        <v>145</v>
      </c>
      <c r="E393" s="12" t="s">
        <v>3</v>
      </c>
      <c r="F393" s="11" t="s">
        <v>2</v>
      </c>
      <c r="G393" s="67">
        <v>84060</v>
      </c>
      <c r="H393" s="10">
        <v>610</v>
      </c>
      <c r="I393" s="14">
        <v>1505</v>
      </c>
      <c r="J393" s="14">
        <v>1505</v>
      </c>
      <c r="K393" s="14">
        <v>1505</v>
      </c>
      <c r="L393" s="14"/>
      <c r="M393" s="14"/>
      <c r="N393" s="14"/>
      <c r="O393" s="14">
        <f t="shared" si="263"/>
        <v>1505</v>
      </c>
      <c r="P393" s="14">
        <f t="shared" si="264"/>
        <v>1505</v>
      </c>
      <c r="Q393" s="14">
        <f t="shared" si="265"/>
        <v>1505</v>
      </c>
      <c r="R393" s="14"/>
      <c r="S393" s="14"/>
      <c r="T393" s="14"/>
      <c r="U393" s="14">
        <f t="shared" si="281"/>
        <v>1505</v>
      </c>
      <c r="V393" s="14">
        <f t="shared" si="282"/>
        <v>1505</v>
      </c>
      <c r="W393" s="14">
        <f t="shared" si="283"/>
        <v>1505</v>
      </c>
    </row>
    <row r="394" spans="1:23" ht="41.45" customHeight="1" x14ac:dyDescent="0.2">
      <c r="A394" s="65" t="s">
        <v>175</v>
      </c>
      <c r="B394" s="66">
        <v>78</v>
      </c>
      <c r="C394" s="60">
        <v>702</v>
      </c>
      <c r="D394" s="11" t="s">
        <v>145</v>
      </c>
      <c r="E394" s="12" t="s">
        <v>3</v>
      </c>
      <c r="F394" s="11" t="s">
        <v>2</v>
      </c>
      <c r="G394" s="67" t="s">
        <v>174</v>
      </c>
      <c r="H394" s="10" t="s">
        <v>7</v>
      </c>
      <c r="I394" s="14">
        <f>I395</f>
        <v>138723.6</v>
      </c>
      <c r="J394" s="14">
        <f t="shared" ref="J394:K394" si="302">J395</f>
        <v>141449</v>
      </c>
      <c r="K394" s="14">
        <f t="shared" si="302"/>
        <v>145355</v>
      </c>
      <c r="L394" s="14"/>
      <c r="M394" s="14"/>
      <c r="N394" s="14"/>
      <c r="O394" s="14">
        <f t="shared" si="263"/>
        <v>138723.6</v>
      </c>
      <c r="P394" s="14">
        <f t="shared" si="264"/>
        <v>141449</v>
      </c>
      <c r="Q394" s="14">
        <f t="shared" si="265"/>
        <v>145355</v>
      </c>
      <c r="R394" s="14"/>
      <c r="S394" s="14"/>
      <c r="T394" s="14"/>
      <c r="U394" s="14">
        <f t="shared" si="281"/>
        <v>138723.6</v>
      </c>
      <c r="V394" s="14">
        <f t="shared" si="282"/>
        <v>141449</v>
      </c>
      <c r="W394" s="14">
        <f t="shared" si="283"/>
        <v>145355</v>
      </c>
    </row>
    <row r="395" spans="1:23" ht="21" customHeight="1" x14ac:dyDescent="0.2">
      <c r="A395" s="65" t="s">
        <v>77</v>
      </c>
      <c r="B395" s="66">
        <v>78</v>
      </c>
      <c r="C395" s="60">
        <v>702</v>
      </c>
      <c r="D395" s="11" t="s">
        <v>145</v>
      </c>
      <c r="E395" s="12" t="s">
        <v>3</v>
      </c>
      <c r="F395" s="11" t="s">
        <v>2</v>
      </c>
      <c r="G395" s="67" t="s">
        <v>174</v>
      </c>
      <c r="H395" s="10">
        <v>600</v>
      </c>
      <c r="I395" s="14">
        <f>I396</f>
        <v>138723.6</v>
      </c>
      <c r="J395" s="14">
        <f t="shared" ref="J395:K395" si="303">J396</f>
        <v>141449</v>
      </c>
      <c r="K395" s="14">
        <f t="shared" si="303"/>
        <v>145355</v>
      </c>
      <c r="L395" s="14"/>
      <c r="M395" s="14"/>
      <c r="N395" s="14"/>
      <c r="O395" s="14">
        <f t="shared" si="263"/>
        <v>138723.6</v>
      </c>
      <c r="P395" s="14">
        <f t="shared" si="264"/>
        <v>141449</v>
      </c>
      <c r="Q395" s="14">
        <f t="shared" si="265"/>
        <v>145355</v>
      </c>
      <c r="R395" s="14"/>
      <c r="S395" s="14"/>
      <c r="T395" s="14"/>
      <c r="U395" s="14">
        <f t="shared" si="281"/>
        <v>138723.6</v>
      </c>
      <c r="V395" s="14">
        <f t="shared" si="282"/>
        <v>141449</v>
      </c>
      <c r="W395" s="14">
        <f t="shared" si="283"/>
        <v>145355</v>
      </c>
    </row>
    <row r="396" spans="1:23" ht="13.15" customHeight="1" x14ac:dyDescent="0.2">
      <c r="A396" s="65" t="s">
        <v>146</v>
      </c>
      <c r="B396" s="66">
        <v>78</v>
      </c>
      <c r="C396" s="60">
        <v>702</v>
      </c>
      <c r="D396" s="11" t="s">
        <v>145</v>
      </c>
      <c r="E396" s="12" t="s">
        <v>3</v>
      </c>
      <c r="F396" s="11" t="s">
        <v>2</v>
      </c>
      <c r="G396" s="67" t="s">
        <v>174</v>
      </c>
      <c r="H396" s="10">
        <v>610</v>
      </c>
      <c r="I396" s="14">
        <v>138723.6</v>
      </c>
      <c r="J396" s="14">
        <v>141449</v>
      </c>
      <c r="K396" s="14">
        <v>145355</v>
      </c>
      <c r="L396" s="14"/>
      <c r="M396" s="14"/>
      <c r="N396" s="14"/>
      <c r="O396" s="14">
        <f t="shared" si="263"/>
        <v>138723.6</v>
      </c>
      <c r="P396" s="14">
        <f t="shared" si="264"/>
        <v>141449</v>
      </c>
      <c r="Q396" s="14">
        <f t="shared" si="265"/>
        <v>145355</v>
      </c>
      <c r="R396" s="14"/>
      <c r="S396" s="14"/>
      <c r="T396" s="14"/>
      <c r="U396" s="14">
        <f t="shared" si="281"/>
        <v>138723.6</v>
      </c>
      <c r="V396" s="14">
        <f t="shared" si="282"/>
        <v>141449</v>
      </c>
      <c r="W396" s="14">
        <f t="shared" si="283"/>
        <v>145355</v>
      </c>
    </row>
    <row r="397" spans="1:23" ht="24.6" customHeight="1" x14ac:dyDescent="0.2">
      <c r="A397" s="65" t="s">
        <v>265</v>
      </c>
      <c r="B397" s="66">
        <v>78</v>
      </c>
      <c r="C397" s="60">
        <v>702</v>
      </c>
      <c r="D397" s="11" t="s">
        <v>145</v>
      </c>
      <c r="E397" s="12" t="s">
        <v>3</v>
      </c>
      <c r="F397" s="11" t="s">
        <v>394</v>
      </c>
      <c r="G397" s="67">
        <v>0</v>
      </c>
      <c r="H397" s="10"/>
      <c r="I397" s="14"/>
      <c r="J397" s="14"/>
      <c r="K397" s="14"/>
      <c r="L397" s="14">
        <f>L398</f>
        <v>879.85324000000003</v>
      </c>
      <c r="M397" s="14"/>
      <c r="N397" s="14"/>
      <c r="O397" s="14">
        <f t="shared" ref="O397:O400" si="304">I397+L397</f>
        <v>879.85324000000003</v>
      </c>
      <c r="P397" s="14">
        <f t="shared" ref="P397:P400" si="305">J397+M397</f>
        <v>0</v>
      </c>
      <c r="Q397" s="14">
        <f t="shared" ref="Q397:Q400" si="306">K397+N397</f>
        <v>0</v>
      </c>
      <c r="R397" s="14"/>
      <c r="S397" s="14"/>
      <c r="T397" s="14"/>
      <c r="U397" s="14">
        <f t="shared" si="281"/>
        <v>879.85324000000003</v>
      </c>
      <c r="V397" s="14">
        <f t="shared" si="282"/>
        <v>0</v>
      </c>
      <c r="W397" s="14">
        <f t="shared" si="283"/>
        <v>0</v>
      </c>
    </row>
    <row r="398" spans="1:23" ht="34.15" customHeight="1" x14ac:dyDescent="0.2">
      <c r="A398" s="65" t="s">
        <v>395</v>
      </c>
      <c r="B398" s="66">
        <v>78</v>
      </c>
      <c r="C398" s="60">
        <v>702</v>
      </c>
      <c r="D398" s="11" t="s">
        <v>145</v>
      </c>
      <c r="E398" s="12" t="s">
        <v>3</v>
      </c>
      <c r="F398" s="11" t="s">
        <v>394</v>
      </c>
      <c r="G398" s="67">
        <v>84150</v>
      </c>
      <c r="H398" s="10"/>
      <c r="I398" s="14"/>
      <c r="J398" s="14"/>
      <c r="K398" s="14"/>
      <c r="L398" s="14">
        <f>L399</f>
        <v>879.85324000000003</v>
      </c>
      <c r="M398" s="14"/>
      <c r="N398" s="14"/>
      <c r="O398" s="14">
        <f t="shared" si="304"/>
        <v>879.85324000000003</v>
      </c>
      <c r="P398" s="14">
        <f t="shared" si="305"/>
        <v>0</v>
      </c>
      <c r="Q398" s="14">
        <f t="shared" si="306"/>
        <v>0</v>
      </c>
      <c r="R398" s="14"/>
      <c r="S398" s="14"/>
      <c r="T398" s="14"/>
      <c r="U398" s="14">
        <f t="shared" si="281"/>
        <v>879.85324000000003</v>
      </c>
      <c r="V398" s="14">
        <f t="shared" si="282"/>
        <v>0</v>
      </c>
      <c r="W398" s="14">
        <f t="shared" si="283"/>
        <v>0</v>
      </c>
    </row>
    <row r="399" spans="1:23" ht="23.45" customHeight="1" x14ac:dyDescent="0.2">
      <c r="A399" s="65" t="s">
        <v>77</v>
      </c>
      <c r="B399" s="66">
        <v>78</v>
      </c>
      <c r="C399" s="60">
        <v>702</v>
      </c>
      <c r="D399" s="11" t="s">
        <v>145</v>
      </c>
      <c r="E399" s="12" t="s">
        <v>3</v>
      </c>
      <c r="F399" s="11" t="s">
        <v>394</v>
      </c>
      <c r="G399" s="67">
        <v>84150</v>
      </c>
      <c r="H399" s="10">
        <v>600</v>
      </c>
      <c r="I399" s="14"/>
      <c r="J399" s="14"/>
      <c r="K399" s="14"/>
      <c r="L399" s="14">
        <f>L400</f>
        <v>879.85324000000003</v>
      </c>
      <c r="M399" s="14"/>
      <c r="N399" s="14"/>
      <c r="O399" s="14">
        <f t="shared" si="304"/>
        <v>879.85324000000003</v>
      </c>
      <c r="P399" s="14">
        <f t="shared" si="305"/>
        <v>0</v>
      </c>
      <c r="Q399" s="14">
        <f t="shared" si="306"/>
        <v>0</v>
      </c>
      <c r="R399" s="14"/>
      <c r="S399" s="14"/>
      <c r="T399" s="14"/>
      <c r="U399" s="14">
        <f t="shared" si="281"/>
        <v>879.85324000000003</v>
      </c>
      <c r="V399" s="14">
        <f t="shared" si="282"/>
        <v>0</v>
      </c>
      <c r="W399" s="14">
        <f t="shared" si="283"/>
        <v>0</v>
      </c>
    </row>
    <row r="400" spans="1:23" ht="13.15" customHeight="1" x14ac:dyDescent="0.2">
      <c r="A400" s="65" t="s">
        <v>146</v>
      </c>
      <c r="B400" s="66">
        <v>78</v>
      </c>
      <c r="C400" s="60">
        <v>702</v>
      </c>
      <c r="D400" s="11" t="s">
        <v>145</v>
      </c>
      <c r="E400" s="12" t="s">
        <v>3</v>
      </c>
      <c r="F400" s="11" t="s">
        <v>394</v>
      </c>
      <c r="G400" s="67">
        <v>84150</v>
      </c>
      <c r="H400" s="10">
        <v>610</v>
      </c>
      <c r="I400" s="14"/>
      <c r="J400" s="14"/>
      <c r="K400" s="14"/>
      <c r="L400" s="14">
        <v>879.85324000000003</v>
      </c>
      <c r="M400" s="14"/>
      <c r="N400" s="14"/>
      <c r="O400" s="14">
        <f t="shared" si="304"/>
        <v>879.85324000000003</v>
      </c>
      <c r="P400" s="14">
        <f t="shared" si="305"/>
        <v>0</v>
      </c>
      <c r="Q400" s="14">
        <f t="shared" si="306"/>
        <v>0</v>
      </c>
      <c r="R400" s="14"/>
      <c r="S400" s="14"/>
      <c r="T400" s="14"/>
      <c r="U400" s="14">
        <f t="shared" si="281"/>
        <v>879.85324000000003</v>
      </c>
      <c r="V400" s="14">
        <f t="shared" si="282"/>
        <v>0</v>
      </c>
      <c r="W400" s="14">
        <f t="shared" si="283"/>
        <v>0</v>
      </c>
    </row>
    <row r="401" spans="1:23" ht="13.15" customHeight="1" x14ac:dyDescent="0.2">
      <c r="A401" s="65" t="s">
        <v>358</v>
      </c>
      <c r="B401" s="66">
        <v>78</v>
      </c>
      <c r="C401" s="60">
        <v>702</v>
      </c>
      <c r="D401" s="11" t="s">
        <v>145</v>
      </c>
      <c r="E401" s="12" t="s">
        <v>3</v>
      </c>
      <c r="F401" s="11" t="s">
        <v>359</v>
      </c>
      <c r="G401" s="67">
        <v>0</v>
      </c>
      <c r="H401" s="10"/>
      <c r="I401" s="14">
        <f>I402</f>
        <v>300</v>
      </c>
      <c r="J401" s="14">
        <f t="shared" ref="J401:K403" si="307">J402</f>
        <v>0</v>
      </c>
      <c r="K401" s="14">
        <f t="shared" si="307"/>
        <v>0</v>
      </c>
      <c r="L401" s="14"/>
      <c r="M401" s="14"/>
      <c r="N401" s="14"/>
      <c r="O401" s="14">
        <f t="shared" si="263"/>
        <v>300</v>
      </c>
      <c r="P401" s="14">
        <f t="shared" si="264"/>
        <v>0</v>
      </c>
      <c r="Q401" s="14">
        <f t="shared" si="265"/>
        <v>0</v>
      </c>
      <c r="R401" s="14"/>
      <c r="S401" s="14"/>
      <c r="T401" s="14"/>
      <c r="U401" s="14">
        <f t="shared" si="281"/>
        <v>300</v>
      </c>
      <c r="V401" s="14">
        <f t="shared" si="282"/>
        <v>0</v>
      </c>
      <c r="W401" s="14">
        <f t="shared" si="283"/>
        <v>0</v>
      </c>
    </row>
    <row r="402" spans="1:23" ht="34.15" customHeight="1" x14ac:dyDescent="0.2">
      <c r="A402" s="65" t="s">
        <v>360</v>
      </c>
      <c r="B402" s="66">
        <v>78</v>
      </c>
      <c r="C402" s="60">
        <v>702</v>
      </c>
      <c r="D402" s="11" t="s">
        <v>145</v>
      </c>
      <c r="E402" s="12" t="s">
        <v>3</v>
      </c>
      <c r="F402" s="11" t="s">
        <v>359</v>
      </c>
      <c r="G402" s="67">
        <v>50970</v>
      </c>
      <c r="H402" s="10"/>
      <c r="I402" s="14">
        <f>I403</f>
        <v>300</v>
      </c>
      <c r="J402" s="14">
        <f t="shared" si="307"/>
        <v>0</v>
      </c>
      <c r="K402" s="14">
        <f t="shared" si="307"/>
        <v>0</v>
      </c>
      <c r="L402" s="14"/>
      <c r="M402" s="14"/>
      <c r="N402" s="14"/>
      <c r="O402" s="14">
        <f t="shared" si="263"/>
        <v>300</v>
      </c>
      <c r="P402" s="14">
        <f t="shared" si="264"/>
        <v>0</v>
      </c>
      <c r="Q402" s="14">
        <f t="shared" si="265"/>
        <v>0</v>
      </c>
      <c r="R402" s="14"/>
      <c r="S402" s="14"/>
      <c r="T402" s="14"/>
      <c r="U402" s="14">
        <f t="shared" si="281"/>
        <v>300</v>
      </c>
      <c r="V402" s="14">
        <f t="shared" si="282"/>
        <v>0</v>
      </c>
      <c r="W402" s="14">
        <f t="shared" si="283"/>
        <v>0</v>
      </c>
    </row>
    <row r="403" spans="1:23" ht="25.15" customHeight="1" x14ac:dyDescent="0.2">
      <c r="A403" s="65" t="s">
        <v>77</v>
      </c>
      <c r="B403" s="66">
        <v>78</v>
      </c>
      <c r="C403" s="60">
        <v>702</v>
      </c>
      <c r="D403" s="11" t="s">
        <v>145</v>
      </c>
      <c r="E403" s="12" t="s">
        <v>3</v>
      </c>
      <c r="F403" s="11" t="s">
        <v>359</v>
      </c>
      <c r="G403" s="67">
        <v>50970</v>
      </c>
      <c r="H403" s="10">
        <v>600</v>
      </c>
      <c r="I403" s="14">
        <f>I404</f>
        <v>300</v>
      </c>
      <c r="J403" s="14">
        <f t="shared" si="307"/>
        <v>0</v>
      </c>
      <c r="K403" s="14">
        <f t="shared" si="307"/>
        <v>0</v>
      </c>
      <c r="L403" s="14"/>
      <c r="M403" s="14"/>
      <c r="N403" s="14"/>
      <c r="O403" s="14">
        <f t="shared" si="263"/>
        <v>300</v>
      </c>
      <c r="P403" s="14">
        <f t="shared" si="264"/>
        <v>0</v>
      </c>
      <c r="Q403" s="14">
        <f t="shared" si="265"/>
        <v>0</v>
      </c>
      <c r="R403" s="14"/>
      <c r="S403" s="14"/>
      <c r="T403" s="14"/>
      <c r="U403" s="14">
        <f t="shared" si="281"/>
        <v>300</v>
      </c>
      <c r="V403" s="14">
        <f t="shared" si="282"/>
        <v>0</v>
      </c>
      <c r="W403" s="14">
        <f t="shared" si="283"/>
        <v>0</v>
      </c>
    </row>
    <row r="404" spans="1:23" ht="13.15" customHeight="1" x14ac:dyDescent="0.2">
      <c r="A404" s="65" t="s">
        <v>146</v>
      </c>
      <c r="B404" s="66">
        <v>78</v>
      </c>
      <c r="C404" s="60">
        <v>702</v>
      </c>
      <c r="D404" s="11" t="s">
        <v>145</v>
      </c>
      <c r="E404" s="12" t="s">
        <v>3</v>
      </c>
      <c r="F404" s="11" t="s">
        <v>359</v>
      </c>
      <c r="G404" s="67">
        <v>50970</v>
      </c>
      <c r="H404" s="10">
        <v>610</v>
      </c>
      <c r="I404" s="14">
        <v>300</v>
      </c>
      <c r="J404" s="14">
        <v>0</v>
      </c>
      <c r="K404" s="14">
        <v>0</v>
      </c>
      <c r="L404" s="14"/>
      <c r="M404" s="14"/>
      <c r="N404" s="14"/>
      <c r="O404" s="14">
        <f t="shared" si="263"/>
        <v>300</v>
      </c>
      <c r="P404" s="14">
        <f t="shared" si="264"/>
        <v>0</v>
      </c>
      <c r="Q404" s="14">
        <f t="shared" si="265"/>
        <v>0</v>
      </c>
      <c r="R404" s="14"/>
      <c r="S404" s="14"/>
      <c r="T404" s="14"/>
      <c r="U404" s="14">
        <f t="shared" si="281"/>
        <v>300</v>
      </c>
      <c r="V404" s="14">
        <f t="shared" si="282"/>
        <v>0</v>
      </c>
      <c r="W404" s="14">
        <f t="shared" si="283"/>
        <v>0</v>
      </c>
    </row>
    <row r="405" spans="1:23" ht="21.6" customHeight="1" x14ac:dyDescent="0.2">
      <c r="A405" s="85" t="s">
        <v>273</v>
      </c>
      <c r="B405" s="66">
        <v>78</v>
      </c>
      <c r="C405" s="60">
        <v>702</v>
      </c>
      <c r="D405" s="11">
        <v>10</v>
      </c>
      <c r="E405" s="12" t="s">
        <v>3</v>
      </c>
      <c r="F405" s="11" t="s">
        <v>2</v>
      </c>
      <c r="G405" s="67" t="s">
        <v>9</v>
      </c>
      <c r="H405" s="10"/>
      <c r="I405" s="14">
        <f>I406+I409</f>
        <v>19269</v>
      </c>
      <c r="J405" s="14">
        <f t="shared" ref="J405:K405" si="308">J406+J409</f>
        <v>0</v>
      </c>
      <c r="K405" s="14">
        <f t="shared" si="308"/>
        <v>0</v>
      </c>
      <c r="L405" s="14"/>
      <c r="M405" s="14"/>
      <c r="N405" s="14"/>
      <c r="O405" s="14">
        <f t="shared" si="263"/>
        <v>19269</v>
      </c>
      <c r="P405" s="14">
        <f t="shared" si="264"/>
        <v>0</v>
      </c>
      <c r="Q405" s="14">
        <f t="shared" si="265"/>
        <v>0</v>
      </c>
      <c r="R405" s="14"/>
      <c r="S405" s="14"/>
      <c r="T405" s="14"/>
      <c r="U405" s="14">
        <f t="shared" si="281"/>
        <v>19269</v>
      </c>
      <c r="V405" s="14">
        <f t="shared" si="282"/>
        <v>0</v>
      </c>
      <c r="W405" s="14">
        <f t="shared" si="283"/>
        <v>0</v>
      </c>
    </row>
    <row r="406" spans="1:23" ht="54.6" customHeight="1" x14ac:dyDescent="0.2">
      <c r="A406" s="65" t="s">
        <v>319</v>
      </c>
      <c r="B406" s="66">
        <v>78</v>
      </c>
      <c r="C406" s="60">
        <v>702</v>
      </c>
      <c r="D406" s="11">
        <v>10</v>
      </c>
      <c r="E406" s="12" t="s">
        <v>3</v>
      </c>
      <c r="F406" s="11" t="s">
        <v>2</v>
      </c>
      <c r="G406" s="67" t="s">
        <v>332</v>
      </c>
      <c r="H406" s="10"/>
      <c r="I406" s="14">
        <f>I407</f>
        <v>13535</v>
      </c>
      <c r="J406" s="14">
        <f t="shared" ref="J406:K407" si="309">J407</f>
        <v>0</v>
      </c>
      <c r="K406" s="14">
        <f t="shared" si="309"/>
        <v>0</v>
      </c>
      <c r="L406" s="14"/>
      <c r="M406" s="14"/>
      <c r="N406" s="14"/>
      <c r="O406" s="14">
        <f t="shared" si="263"/>
        <v>13535</v>
      </c>
      <c r="P406" s="14">
        <f t="shared" si="264"/>
        <v>0</v>
      </c>
      <c r="Q406" s="14">
        <f t="shared" si="265"/>
        <v>0</v>
      </c>
      <c r="R406" s="14"/>
      <c r="S406" s="14"/>
      <c r="T406" s="14"/>
      <c r="U406" s="14">
        <f t="shared" si="281"/>
        <v>13535</v>
      </c>
      <c r="V406" s="14">
        <f t="shared" si="282"/>
        <v>0</v>
      </c>
      <c r="W406" s="14">
        <f t="shared" si="283"/>
        <v>0</v>
      </c>
    </row>
    <row r="407" spans="1:23" ht="21" customHeight="1" x14ac:dyDescent="0.2">
      <c r="A407" s="65" t="s">
        <v>77</v>
      </c>
      <c r="B407" s="66">
        <v>78</v>
      </c>
      <c r="C407" s="60">
        <v>702</v>
      </c>
      <c r="D407" s="11">
        <v>10</v>
      </c>
      <c r="E407" s="12" t="s">
        <v>3</v>
      </c>
      <c r="F407" s="11" t="s">
        <v>2</v>
      </c>
      <c r="G407" s="67" t="s">
        <v>332</v>
      </c>
      <c r="H407" s="10">
        <v>600</v>
      </c>
      <c r="I407" s="14">
        <f>I408</f>
        <v>13535</v>
      </c>
      <c r="J407" s="14">
        <f t="shared" si="309"/>
        <v>0</v>
      </c>
      <c r="K407" s="14">
        <f t="shared" si="309"/>
        <v>0</v>
      </c>
      <c r="L407" s="14"/>
      <c r="M407" s="14"/>
      <c r="N407" s="14"/>
      <c r="O407" s="14">
        <f t="shared" si="263"/>
        <v>13535</v>
      </c>
      <c r="P407" s="14">
        <f t="shared" si="264"/>
        <v>0</v>
      </c>
      <c r="Q407" s="14">
        <f t="shared" si="265"/>
        <v>0</v>
      </c>
      <c r="R407" s="14"/>
      <c r="S407" s="14"/>
      <c r="T407" s="14"/>
      <c r="U407" s="14">
        <f t="shared" si="281"/>
        <v>13535</v>
      </c>
      <c r="V407" s="14">
        <f t="shared" si="282"/>
        <v>0</v>
      </c>
      <c r="W407" s="14">
        <f t="shared" si="283"/>
        <v>0</v>
      </c>
    </row>
    <row r="408" spans="1:23" ht="13.15" customHeight="1" x14ac:dyDescent="0.2">
      <c r="A408" s="65" t="s">
        <v>146</v>
      </c>
      <c r="B408" s="66">
        <v>78</v>
      </c>
      <c r="C408" s="60">
        <v>702</v>
      </c>
      <c r="D408" s="11">
        <v>10</v>
      </c>
      <c r="E408" s="12" t="s">
        <v>3</v>
      </c>
      <c r="F408" s="11" t="s">
        <v>2</v>
      </c>
      <c r="G408" s="67" t="s">
        <v>332</v>
      </c>
      <c r="H408" s="10">
        <v>610</v>
      </c>
      <c r="I408" s="83">
        <f>690.7+12844.3</f>
        <v>13535</v>
      </c>
      <c r="J408" s="14">
        <v>0</v>
      </c>
      <c r="K408" s="14">
        <v>0</v>
      </c>
      <c r="L408" s="83"/>
      <c r="M408" s="14"/>
      <c r="N408" s="14"/>
      <c r="O408" s="83">
        <f t="shared" si="263"/>
        <v>13535</v>
      </c>
      <c r="P408" s="14">
        <f t="shared" si="264"/>
        <v>0</v>
      </c>
      <c r="Q408" s="14">
        <f t="shared" si="265"/>
        <v>0</v>
      </c>
      <c r="R408" s="83"/>
      <c r="S408" s="14"/>
      <c r="T408" s="14"/>
      <c r="U408" s="83">
        <f t="shared" si="281"/>
        <v>13535</v>
      </c>
      <c r="V408" s="14">
        <f t="shared" si="282"/>
        <v>0</v>
      </c>
      <c r="W408" s="14">
        <f t="shared" si="283"/>
        <v>0</v>
      </c>
    </row>
    <row r="409" spans="1:23" ht="51.75" customHeight="1" x14ac:dyDescent="0.2">
      <c r="A409" s="65" t="s">
        <v>320</v>
      </c>
      <c r="B409" s="66">
        <v>78</v>
      </c>
      <c r="C409" s="60">
        <v>702</v>
      </c>
      <c r="D409" s="11">
        <v>10</v>
      </c>
      <c r="E409" s="12" t="s">
        <v>3</v>
      </c>
      <c r="F409" s="11" t="s">
        <v>2</v>
      </c>
      <c r="G409" s="67" t="s">
        <v>333</v>
      </c>
      <c r="H409" s="10"/>
      <c r="I409" s="83">
        <f>I410</f>
        <v>5734</v>
      </c>
      <c r="J409" s="83">
        <f t="shared" ref="J409:K410" si="310">J410</f>
        <v>0</v>
      </c>
      <c r="K409" s="83">
        <f t="shared" si="310"/>
        <v>0</v>
      </c>
      <c r="L409" s="83"/>
      <c r="M409" s="83"/>
      <c r="N409" s="83"/>
      <c r="O409" s="83">
        <f t="shared" si="263"/>
        <v>5734</v>
      </c>
      <c r="P409" s="83">
        <f t="shared" si="264"/>
        <v>0</v>
      </c>
      <c r="Q409" s="83">
        <f t="shared" si="265"/>
        <v>0</v>
      </c>
      <c r="R409" s="83"/>
      <c r="S409" s="83"/>
      <c r="T409" s="83"/>
      <c r="U409" s="83">
        <f t="shared" si="281"/>
        <v>5734</v>
      </c>
      <c r="V409" s="83">
        <f t="shared" si="282"/>
        <v>0</v>
      </c>
      <c r="W409" s="83">
        <f t="shared" si="283"/>
        <v>0</v>
      </c>
    </row>
    <row r="410" spans="1:23" ht="21" customHeight="1" x14ac:dyDescent="0.2">
      <c r="A410" s="65" t="s">
        <v>77</v>
      </c>
      <c r="B410" s="66">
        <v>78</v>
      </c>
      <c r="C410" s="60">
        <v>702</v>
      </c>
      <c r="D410" s="11">
        <v>10</v>
      </c>
      <c r="E410" s="12" t="s">
        <v>3</v>
      </c>
      <c r="F410" s="11" t="s">
        <v>2</v>
      </c>
      <c r="G410" s="67" t="s">
        <v>333</v>
      </c>
      <c r="H410" s="10">
        <v>600</v>
      </c>
      <c r="I410" s="83">
        <f>I411</f>
        <v>5734</v>
      </c>
      <c r="J410" s="83">
        <f t="shared" si="310"/>
        <v>0</v>
      </c>
      <c r="K410" s="83">
        <f t="shared" si="310"/>
        <v>0</v>
      </c>
      <c r="L410" s="83"/>
      <c r="M410" s="83"/>
      <c r="N410" s="83"/>
      <c r="O410" s="83">
        <f t="shared" si="263"/>
        <v>5734</v>
      </c>
      <c r="P410" s="83">
        <f t="shared" si="264"/>
        <v>0</v>
      </c>
      <c r="Q410" s="83">
        <f t="shared" si="265"/>
        <v>0</v>
      </c>
      <c r="R410" s="83"/>
      <c r="S410" s="83"/>
      <c r="T410" s="83"/>
      <c r="U410" s="83">
        <f t="shared" si="281"/>
        <v>5734</v>
      </c>
      <c r="V410" s="83">
        <f t="shared" si="282"/>
        <v>0</v>
      </c>
      <c r="W410" s="83">
        <f t="shared" si="283"/>
        <v>0</v>
      </c>
    </row>
    <row r="411" spans="1:23" ht="13.15" customHeight="1" x14ac:dyDescent="0.2">
      <c r="A411" s="65" t="s">
        <v>146</v>
      </c>
      <c r="B411" s="66">
        <v>78</v>
      </c>
      <c r="C411" s="60">
        <v>702</v>
      </c>
      <c r="D411" s="11">
        <v>10</v>
      </c>
      <c r="E411" s="12" t="s">
        <v>3</v>
      </c>
      <c r="F411" s="11" t="s">
        <v>2</v>
      </c>
      <c r="G411" s="67" t="s">
        <v>333</v>
      </c>
      <c r="H411" s="10">
        <v>610</v>
      </c>
      <c r="I411" s="83">
        <f>585.1+5148.9</f>
        <v>5734</v>
      </c>
      <c r="J411" s="14">
        <v>0</v>
      </c>
      <c r="K411" s="14">
        <v>0</v>
      </c>
      <c r="L411" s="83"/>
      <c r="M411" s="14"/>
      <c r="N411" s="14"/>
      <c r="O411" s="83">
        <f t="shared" si="263"/>
        <v>5734</v>
      </c>
      <c r="P411" s="14">
        <f t="shared" si="264"/>
        <v>0</v>
      </c>
      <c r="Q411" s="14">
        <f t="shared" si="265"/>
        <v>0</v>
      </c>
      <c r="R411" s="83"/>
      <c r="S411" s="14"/>
      <c r="T411" s="14"/>
      <c r="U411" s="83">
        <f t="shared" si="281"/>
        <v>5734</v>
      </c>
      <c r="V411" s="14">
        <f t="shared" si="282"/>
        <v>0</v>
      </c>
      <c r="W411" s="14">
        <f t="shared" si="283"/>
        <v>0</v>
      </c>
    </row>
    <row r="412" spans="1:23" ht="24.6" customHeight="1" x14ac:dyDescent="0.2">
      <c r="A412" s="146" t="s">
        <v>32</v>
      </c>
      <c r="B412" s="66">
        <v>78</v>
      </c>
      <c r="C412" s="60">
        <v>702</v>
      </c>
      <c r="D412" s="11" t="s">
        <v>31</v>
      </c>
      <c r="E412" s="12" t="s">
        <v>3</v>
      </c>
      <c r="F412" s="11" t="s">
        <v>2</v>
      </c>
      <c r="G412" s="67" t="s">
        <v>9</v>
      </c>
      <c r="H412" s="10"/>
      <c r="I412" s="83"/>
      <c r="J412" s="14"/>
      <c r="K412" s="14"/>
      <c r="L412" s="83">
        <f>L413</f>
        <v>293.89805000000001</v>
      </c>
      <c r="M412" s="14"/>
      <c r="N412" s="14"/>
      <c r="O412" s="83">
        <f t="shared" ref="O412:O415" si="311">I412+L412</f>
        <v>293.89805000000001</v>
      </c>
      <c r="P412" s="14">
        <f t="shared" ref="P412:P415" si="312">J412+M412</f>
        <v>0</v>
      </c>
      <c r="Q412" s="14">
        <f t="shared" ref="Q412:Q415" si="313">K412+N412</f>
        <v>0</v>
      </c>
      <c r="R412" s="83"/>
      <c r="S412" s="14"/>
      <c r="T412" s="14"/>
      <c r="U412" s="83">
        <f t="shared" si="281"/>
        <v>293.89805000000001</v>
      </c>
      <c r="V412" s="14">
        <f t="shared" si="282"/>
        <v>0</v>
      </c>
      <c r="W412" s="14">
        <f t="shared" si="283"/>
        <v>0</v>
      </c>
    </row>
    <row r="413" spans="1:23" ht="24.6" customHeight="1" x14ac:dyDescent="0.2">
      <c r="A413" s="146" t="s">
        <v>32</v>
      </c>
      <c r="B413" s="66">
        <v>78</v>
      </c>
      <c r="C413" s="60">
        <v>702</v>
      </c>
      <c r="D413" s="11" t="s">
        <v>31</v>
      </c>
      <c r="E413" s="12" t="s">
        <v>3</v>
      </c>
      <c r="F413" s="11" t="s">
        <v>2</v>
      </c>
      <c r="G413" s="67" t="s">
        <v>30</v>
      </c>
      <c r="H413" s="10"/>
      <c r="I413" s="83"/>
      <c r="J413" s="14"/>
      <c r="K413" s="14"/>
      <c r="L413" s="83">
        <f>L414</f>
        <v>293.89805000000001</v>
      </c>
      <c r="M413" s="14"/>
      <c r="N413" s="14"/>
      <c r="O413" s="83">
        <f t="shared" si="311"/>
        <v>293.89805000000001</v>
      </c>
      <c r="P413" s="14">
        <f t="shared" si="312"/>
        <v>0</v>
      </c>
      <c r="Q413" s="14">
        <f t="shared" si="313"/>
        <v>0</v>
      </c>
      <c r="R413" s="83"/>
      <c r="S413" s="14"/>
      <c r="T413" s="14"/>
      <c r="U413" s="83">
        <f t="shared" si="281"/>
        <v>293.89805000000001</v>
      </c>
      <c r="V413" s="14">
        <f t="shared" si="282"/>
        <v>0</v>
      </c>
      <c r="W413" s="14">
        <f t="shared" si="283"/>
        <v>0</v>
      </c>
    </row>
    <row r="414" spans="1:23" ht="31.9" customHeight="1" x14ac:dyDescent="0.2">
      <c r="A414" s="65" t="s">
        <v>77</v>
      </c>
      <c r="B414" s="66">
        <v>78</v>
      </c>
      <c r="C414" s="60">
        <v>702</v>
      </c>
      <c r="D414" s="11" t="s">
        <v>31</v>
      </c>
      <c r="E414" s="12" t="s">
        <v>3</v>
      </c>
      <c r="F414" s="11" t="s">
        <v>2</v>
      </c>
      <c r="G414" s="67" t="s">
        <v>30</v>
      </c>
      <c r="H414" s="10">
        <v>600</v>
      </c>
      <c r="I414" s="83"/>
      <c r="J414" s="14"/>
      <c r="K414" s="14"/>
      <c r="L414" s="83">
        <f>L415</f>
        <v>293.89805000000001</v>
      </c>
      <c r="M414" s="14"/>
      <c r="N414" s="14"/>
      <c r="O414" s="83">
        <f t="shared" si="311"/>
        <v>293.89805000000001</v>
      </c>
      <c r="P414" s="14">
        <f t="shared" si="312"/>
        <v>0</v>
      </c>
      <c r="Q414" s="14">
        <f t="shared" si="313"/>
        <v>0</v>
      </c>
      <c r="R414" s="83"/>
      <c r="S414" s="14"/>
      <c r="T414" s="14"/>
      <c r="U414" s="83">
        <f t="shared" si="281"/>
        <v>293.89805000000001</v>
      </c>
      <c r="V414" s="14">
        <f t="shared" si="282"/>
        <v>0</v>
      </c>
      <c r="W414" s="14">
        <f t="shared" si="283"/>
        <v>0</v>
      </c>
    </row>
    <row r="415" spans="1:23" ht="13.15" customHeight="1" x14ac:dyDescent="0.2">
      <c r="A415" s="65" t="s">
        <v>146</v>
      </c>
      <c r="B415" s="66">
        <v>78</v>
      </c>
      <c r="C415" s="60">
        <v>702</v>
      </c>
      <c r="D415" s="11" t="s">
        <v>31</v>
      </c>
      <c r="E415" s="12" t="s">
        <v>3</v>
      </c>
      <c r="F415" s="11" t="s">
        <v>2</v>
      </c>
      <c r="G415" s="67" t="s">
        <v>30</v>
      </c>
      <c r="H415" s="10">
        <v>610</v>
      </c>
      <c r="I415" s="83"/>
      <c r="J415" s="14"/>
      <c r="K415" s="14"/>
      <c r="L415" s="83">
        <v>293.89805000000001</v>
      </c>
      <c r="M415" s="14"/>
      <c r="N415" s="14"/>
      <c r="O415" s="83">
        <f t="shared" si="311"/>
        <v>293.89805000000001</v>
      </c>
      <c r="P415" s="14">
        <f t="shared" si="312"/>
        <v>0</v>
      </c>
      <c r="Q415" s="14">
        <f t="shared" si="313"/>
        <v>0</v>
      </c>
      <c r="R415" s="83"/>
      <c r="S415" s="14"/>
      <c r="T415" s="14"/>
      <c r="U415" s="83">
        <f t="shared" si="281"/>
        <v>293.89805000000001</v>
      </c>
      <c r="V415" s="14">
        <f t="shared" si="282"/>
        <v>0</v>
      </c>
      <c r="W415" s="14">
        <f t="shared" si="283"/>
        <v>0</v>
      </c>
    </row>
    <row r="416" spans="1:23" ht="13.15" customHeight="1" x14ac:dyDescent="0.2">
      <c r="A416" s="65" t="s">
        <v>173</v>
      </c>
      <c r="B416" s="66">
        <v>78</v>
      </c>
      <c r="C416" s="60">
        <v>703</v>
      </c>
      <c r="D416" s="11"/>
      <c r="E416" s="12"/>
      <c r="F416" s="11"/>
      <c r="G416" s="67"/>
      <c r="H416" s="10" t="s">
        <v>7</v>
      </c>
      <c r="I416" s="14">
        <f>I417</f>
        <v>10524.17</v>
      </c>
      <c r="J416" s="14">
        <f t="shared" ref="J416:K416" si="314">J417</f>
        <v>10774.32</v>
      </c>
      <c r="K416" s="14">
        <f t="shared" si="314"/>
        <v>12335.24</v>
      </c>
      <c r="L416" s="14"/>
      <c r="M416" s="14"/>
      <c r="N416" s="14"/>
      <c r="O416" s="14">
        <f t="shared" si="263"/>
        <v>10524.17</v>
      </c>
      <c r="P416" s="14">
        <f t="shared" si="264"/>
        <v>10774.32</v>
      </c>
      <c r="Q416" s="14">
        <f t="shared" si="265"/>
        <v>12335.24</v>
      </c>
      <c r="R416" s="14"/>
      <c r="S416" s="14"/>
      <c r="T416" s="14"/>
      <c r="U416" s="14">
        <f t="shared" si="281"/>
        <v>10524.17</v>
      </c>
      <c r="V416" s="14">
        <f t="shared" si="282"/>
        <v>10774.32</v>
      </c>
      <c r="W416" s="14">
        <f t="shared" si="283"/>
        <v>12335.24</v>
      </c>
    </row>
    <row r="417" spans="1:23" ht="31.15" customHeight="1" x14ac:dyDescent="0.2">
      <c r="A417" s="85" t="s">
        <v>270</v>
      </c>
      <c r="B417" s="66">
        <v>78</v>
      </c>
      <c r="C417" s="60">
        <v>703</v>
      </c>
      <c r="D417" s="11" t="s">
        <v>145</v>
      </c>
      <c r="E417" s="12" t="s">
        <v>3</v>
      </c>
      <c r="F417" s="11" t="s">
        <v>2</v>
      </c>
      <c r="G417" s="67" t="s">
        <v>9</v>
      </c>
      <c r="H417" s="10" t="s">
        <v>7</v>
      </c>
      <c r="I417" s="14">
        <f>I418+I421+I424+I427</f>
        <v>10524.17</v>
      </c>
      <c r="J417" s="14">
        <f t="shared" ref="J417:K417" si="315">J418+J421+J424+J427</f>
        <v>10774.32</v>
      </c>
      <c r="K417" s="14">
        <f t="shared" si="315"/>
        <v>12335.24</v>
      </c>
      <c r="L417" s="14"/>
      <c r="M417" s="14"/>
      <c r="N417" s="14"/>
      <c r="O417" s="14">
        <f t="shared" si="263"/>
        <v>10524.17</v>
      </c>
      <c r="P417" s="14">
        <f t="shared" si="264"/>
        <v>10774.32</v>
      </c>
      <c r="Q417" s="14">
        <f t="shared" si="265"/>
        <v>12335.24</v>
      </c>
      <c r="R417" s="14"/>
      <c r="S417" s="14"/>
      <c r="T417" s="14"/>
      <c r="U417" s="14">
        <f t="shared" si="281"/>
        <v>10524.17</v>
      </c>
      <c r="V417" s="14">
        <f t="shared" si="282"/>
        <v>10774.32</v>
      </c>
      <c r="W417" s="14">
        <f t="shared" si="283"/>
        <v>12335.24</v>
      </c>
    </row>
    <row r="418" spans="1:23" ht="58.15" customHeight="1" x14ac:dyDescent="0.2">
      <c r="A418" s="65" t="s">
        <v>172</v>
      </c>
      <c r="B418" s="66">
        <v>78</v>
      </c>
      <c r="C418" s="60">
        <v>703</v>
      </c>
      <c r="D418" s="11" t="s">
        <v>145</v>
      </c>
      <c r="E418" s="12" t="s">
        <v>3</v>
      </c>
      <c r="F418" s="11" t="s">
        <v>2</v>
      </c>
      <c r="G418" s="67" t="s">
        <v>171</v>
      </c>
      <c r="H418" s="10" t="s">
        <v>7</v>
      </c>
      <c r="I418" s="14">
        <f>I419</f>
        <v>170.37</v>
      </c>
      <c r="J418" s="14">
        <f t="shared" ref="J418:K418" si="316">J419</f>
        <v>221.32</v>
      </c>
      <c r="K418" s="14">
        <f t="shared" si="316"/>
        <v>230.74</v>
      </c>
      <c r="L418" s="14"/>
      <c r="M418" s="14"/>
      <c r="N418" s="14"/>
      <c r="O418" s="14">
        <f t="shared" si="263"/>
        <v>170.37</v>
      </c>
      <c r="P418" s="14">
        <f t="shared" si="264"/>
        <v>221.32</v>
      </c>
      <c r="Q418" s="14">
        <f t="shared" si="265"/>
        <v>230.74</v>
      </c>
      <c r="R418" s="14"/>
      <c r="S418" s="14"/>
      <c r="T418" s="14"/>
      <c r="U418" s="14">
        <f t="shared" si="281"/>
        <v>170.37</v>
      </c>
      <c r="V418" s="14">
        <f t="shared" si="282"/>
        <v>221.32</v>
      </c>
      <c r="W418" s="14">
        <f t="shared" si="283"/>
        <v>230.74</v>
      </c>
    </row>
    <row r="419" spans="1:23" ht="28.5" customHeight="1" x14ac:dyDescent="0.2">
      <c r="A419" s="65" t="s">
        <v>77</v>
      </c>
      <c r="B419" s="66">
        <v>78</v>
      </c>
      <c r="C419" s="60">
        <v>703</v>
      </c>
      <c r="D419" s="11" t="s">
        <v>145</v>
      </c>
      <c r="E419" s="12" t="s">
        <v>3</v>
      </c>
      <c r="F419" s="11" t="s">
        <v>2</v>
      </c>
      <c r="G419" s="67" t="s">
        <v>171</v>
      </c>
      <c r="H419" s="10">
        <v>600</v>
      </c>
      <c r="I419" s="14">
        <f>I420</f>
        <v>170.37</v>
      </c>
      <c r="J419" s="14">
        <f t="shared" ref="J419:K419" si="317">J420</f>
        <v>221.32</v>
      </c>
      <c r="K419" s="14">
        <f t="shared" si="317"/>
        <v>230.74</v>
      </c>
      <c r="L419" s="14"/>
      <c r="M419" s="14"/>
      <c r="N419" s="14"/>
      <c r="O419" s="14">
        <f t="shared" si="263"/>
        <v>170.37</v>
      </c>
      <c r="P419" s="14">
        <f t="shared" si="264"/>
        <v>221.32</v>
      </c>
      <c r="Q419" s="14">
        <f t="shared" si="265"/>
        <v>230.74</v>
      </c>
      <c r="R419" s="14"/>
      <c r="S419" s="14"/>
      <c r="T419" s="14"/>
      <c r="U419" s="14">
        <f t="shared" si="281"/>
        <v>170.37</v>
      </c>
      <c r="V419" s="14">
        <f t="shared" si="282"/>
        <v>221.32</v>
      </c>
      <c r="W419" s="14">
        <f t="shared" si="283"/>
        <v>230.74</v>
      </c>
    </row>
    <row r="420" spans="1:23" x14ac:dyDescent="0.2">
      <c r="A420" s="65" t="s">
        <v>146</v>
      </c>
      <c r="B420" s="66">
        <v>78</v>
      </c>
      <c r="C420" s="60">
        <v>703</v>
      </c>
      <c r="D420" s="11" t="s">
        <v>145</v>
      </c>
      <c r="E420" s="12" t="s">
        <v>3</v>
      </c>
      <c r="F420" s="11" t="s">
        <v>2</v>
      </c>
      <c r="G420" s="67" t="s">
        <v>171</v>
      </c>
      <c r="H420" s="10">
        <v>610</v>
      </c>
      <c r="I420" s="14">
        <v>170.37</v>
      </c>
      <c r="J420" s="14">
        <v>221.32</v>
      </c>
      <c r="K420" s="14">
        <v>230.74</v>
      </c>
      <c r="L420" s="14"/>
      <c r="M420" s="14"/>
      <c r="N420" s="14"/>
      <c r="O420" s="14">
        <f t="shared" si="263"/>
        <v>170.37</v>
      </c>
      <c r="P420" s="14">
        <f t="shared" si="264"/>
        <v>221.32</v>
      </c>
      <c r="Q420" s="14">
        <f t="shared" si="265"/>
        <v>230.74</v>
      </c>
      <c r="R420" s="14"/>
      <c r="S420" s="14"/>
      <c r="T420" s="14"/>
      <c r="U420" s="14">
        <f t="shared" si="281"/>
        <v>170.37</v>
      </c>
      <c r="V420" s="14">
        <f t="shared" si="282"/>
        <v>221.32</v>
      </c>
      <c r="W420" s="14">
        <f t="shared" si="283"/>
        <v>230.74</v>
      </c>
    </row>
    <row r="421" spans="1:23" ht="22.5" x14ac:dyDescent="0.2">
      <c r="A421" s="65" t="s">
        <v>170</v>
      </c>
      <c r="B421" s="66">
        <v>78</v>
      </c>
      <c r="C421" s="60">
        <v>703</v>
      </c>
      <c r="D421" s="11" t="s">
        <v>145</v>
      </c>
      <c r="E421" s="12" t="s">
        <v>3</v>
      </c>
      <c r="F421" s="11" t="s">
        <v>2</v>
      </c>
      <c r="G421" s="67" t="s">
        <v>169</v>
      </c>
      <c r="H421" s="10" t="s">
        <v>7</v>
      </c>
      <c r="I421" s="14">
        <f>I422</f>
        <v>104.8</v>
      </c>
      <c r="J421" s="14">
        <f t="shared" ref="J421:K421" si="318">J422</f>
        <v>106</v>
      </c>
      <c r="K421" s="14">
        <f t="shared" si="318"/>
        <v>108</v>
      </c>
      <c r="L421" s="14"/>
      <c r="M421" s="14"/>
      <c r="N421" s="14"/>
      <c r="O421" s="14">
        <f t="shared" si="263"/>
        <v>104.8</v>
      </c>
      <c r="P421" s="14">
        <f t="shared" si="264"/>
        <v>106</v>
      </c>
      <c r="Q421" s="14">
        <f t="shared" si="265"/>
        <v>108</v>
      </c>
      <c r="R421" s="14"/>
      <c r="S421" s="14"/>
      <c r="T421" s="14"/>
      <c r="U421" s="14">
        <f t="shared" si="281"/>
        <v>104.8</v>
      </c>
      <c r="V421" s="14">
        <f t="shared" si="282"/>
        <v>106</v>
      </c>
      <c r="W421" s="14">
        <f t="shared" si="283"/>
        <v>108</v>
      </c>
    </row>
    <row r="422" spans="1:23" ht="22.5" x14ac:dyDescent="0.2">
      <c r="A422" s="65" t="s">
        <v>77</v>
      </c>
      <c r="B422" s="66">
        <v>78</v>
      </c>
      <c r="C422" s="60">
        <v>703</v>
      </c>
      <c r="D422" s="11" t="s">
        <v>145</v>
      </c>
      <c r="E422" s="12" t="s">
        <v>3</v>
      </c>
      <c r="F422" s="11" t="s">
        <v>2</v>
      </c>
      <c r="G422" s="67" t="s">
        <v>169</v>
      </c>
      <c r="H422" s="10">
        <v>600</v>
      </c>
      <c r="I422" s="14">
        <f>I423</f>
        <v>104.8</v>
      </c>
      <c r="J422" s="14">
        <f t="shared" ref="J422:K422" si="319">J423</f>
        <v>106</v>
      </c>
      <c r="K422" s="14">
        <f t="shared" si="319"/>
        <v>108</v>
      </c>
      <c r="L422" s="14"/>
      <c r="M422" s="14"/>
      <c r="N422" s="14"/>
      <c r="O422" s="14">
        <f t="shared" si="263"/>
        <v>104.8</v>
      </c>
      <c r="P422" s="14">
        <f t="shared" si="264"/>
        <v>106</v>
      </c>
      <c r="Q422" s="14">
        <f t="shared" si="265"/>
        <v>108</v>
      </c>
      <c r="R422" s="14"/>
      <c r="S422" s="14"/>
      <c r="T422" s="14"/>
      <c r="U422" s="14">
        <f t="shared" si="281"/>
        <v>104.8</v>
      </c>
      <c r="V422" s="14">
        <f t="shared" si="282"/>
        <v>106</v>
      </c>
      <c r="W422" s="14">
        <f t="shared" si="283"/>
        <v>108</v>
      </c>
    </row>
    <row r="423" spans="1:23" ht="15" customHeight="1" x14ac:dyDescent="0.2">
      <c r="A423" s="65" t="s">
        <v>146</v>
      </c>
      <c r="B423" s="66">
        <v>78</v>
      </c>
      <c r="C423" s="60">
        <v>703</v>
      </c>
      <c r="D423" s="11" t="s">
        <v>145</v>
      </c>
      <c r="E423" s="12" t="s">
        <v>3</v>
      </c>
      <c r="F423" s="11" t="s">
        <v>2</v>
      </c>
      <c r="G423" s="67" t="s">
        <v>169</v>
      </c>
      <c r="H423" s="10">
        <v>610</v>
      </c>
      <c r="I423" s="14">
        <v>104.8</v>
      </c>
      <c r="J423" s="14">
        <v>106</v>
      </c>
      <c r="K423" s="14">
        <v>108</v>
      </c>
      <c r="L423" s="14"/>
      <c r="M423" s="14"/>
      <c r="N423" s="14"/>
      <c r="O423" s="14">
        <f t="shared" ref="O423:O495" si="320">I423+L423</f>
        <v>104.8</v>
      </c>
      <c r="P423" s="14">
        <f t="shared" ref="P423:P495" si="321">J423+M423</f>
        <v>106</v>
      </c>
      <c r="Q423" s="14">
        <f t="shared" ref="Q423:Q495" si="322">K423+N423</f>
        <v>108</v>
      </c>
      <c r="R423" s="14"/>
      <c r="S423" s="14"/>
      <c r="T423" s="14"/>
      <c r="U423" s="14">
        <f t="shared" si="281"/>
        <v>104.8</v>
      </c>
      <c r="V423" s="14">
        <f t="shared" si="282"/>
        <v>106</v>
      </c>
      <c r="W423" s="14">
        <f t="shared" si="283"/>
        <v>108</v>
      </c>
    </row>
    <row r="424" spans="1:23" x14ac:dyDescent="0.2">
      <c r="A424" s="65" t="s">
        <v>168</v>
      </c>
      <c r="B424" s="66">
        <v>78</v>
      </c>
      <c r="C424" s="60">
        <v>703</v>
      </c>
      <c r="D424" s="11" t="s">
        <v>145</v>
      </c>
      <c r="E424" s="12" t="s">
        <v>3</v>
      </c>
      <c r="F424" s="11" t="s">
        <v>2</v>
      </c>
      <c r="G424" s="67" t="s">
        <v>167</v>
      </c>
      <c r="H424" s="10" t="s">
        <v>7</v>
      </c>
      <c r="I424" s="14">
        <f>I425</f>
        <v>150</v>
      </c>
      <c r="J424" s="14">
        <f t="shared" ref="J424:K424" si="323">J425</f>
        <v>150</v>
      </c>
      <c r="K424" s="14">
        <f t="shared" si="323"/>
        <v>150</v>
      </c>
      <c r="L424" s="14"/>
      <c r="M424" s="14"/>
      <c r="N424" s="14"/>
      <c r="O424" s="14">
        <f t="shared" si="320"/>
        <v>150</v>
      </c>
      <c r="P424" s="14">
        <f t="shared" si="321"/>
        <v>150</v>
      </c>
      <c r="Q424" s="14">
        <f t="shared" si="322"/>
        <v>150</v>
      </c>
      <c r="R424" s="14"/>
      <c r="S424" s="14"/>
      <c r="T424" s="14"/>
      <c r="U424" s="14">
        <f t="shared" si="281"/>
        <v>150</v>
      </c>
      <c r="V424" s="14">
        <f t="shared" si="282"/>
        <v>150</v>
      </c>
      <c r="W424" s="14">
        <f t="shared" si="283"/>
        <v>150</v>
      </c>
    </row>
    <row r="425" spans="1:23" ht="22.5" x14ac:dyDescent="0.2">
      <c r="A425" s="65" t="s">
        <v>77</v>
      </c>
      <c r="B425" s="66">
        <v>78</v>
      </c>
      <c r="C425" s="60">
        <v>703</v>
      </c>
      <c r="D425" s="11" t="s">
        <v>145</v>
      </c>
      <c r="E425" s="12" t="s">
        <v>3</v>
      </c>
      <c r="F425" s="11" t="s">
        <v>2</v>
      </c>
      <c r="G425" s="67" t="s">
        <v>167</v>
      </c>
      <c r="H425" s="10">
        <v>600</v>
      </c>
      <c r="I425" s="14">
        <f>I426</f>
        <v>150</v>
      </c>
      <c r="J425" s="14">
        <f t="shared" ref="J425:K425" si="324">J426</f>
        <v>150</v>
      </c>
      <c r="K425" s="14">
        <f t="shared" si="324"/>
        <v>150</v>
      </c>
      <c r="L425" s="14"/>
      <c r="M425" s="14"/>
      <c r="N425" s="14"/>
      <c r="O425" s="14">
        <f t="shared" si="320"/>
        <v>150</v>
      </c>
      <c r="P425" s="14">
        <f t="shared" si="321"/>
        <v>150</v>
      </c>
      <c r="Q425" s="14">
        <f t="shared" si="322"/>
        <v>150</v>
      </c>
      <c r="R425" s="14"/>
      <c r="S425" s="14"/>
      <c r="T425" s="14"/>
      <c r="U425" s="14">
        <f t="shared" si="281"/>
        <v>150</v>
      </c>
      <c r="V425" s="14">
        <f t="shared" si="282"/>
        <v>150</v>
      </c>
      <c r="W425" s="14">
        <f t="shared" si="283"/>
        <v>150</v>
      </c>
    </row>
    <row r="426" spans="1:23" ht="19.149999999999999" customHeight="1" x14ac:dyDescent="0.2">
      <c r="A426" s="65" t="s">
        <v>146</v>
      </c>
      <c r="B426" s="66">
        <v>78</v>
      </c>
      <c r="C426" s="60">
        <v>703</v>
      </c>
      <c r="D426" s="11" t="s">
        <v>145</v>
      </c>
      <c r="E426" s="12" t="s">
        <v>3</v>
      </c>
      <c r="F426" s="11" t="s">
        <v>2</v>
      </c>
      <c r="G426" s="67" t="s">
        <v>167</v>
      </c>
      <c r="H426" s="10">
        <v>610</v>
      </c>
      <c r="I426" s="14">
        <v>150</v>
      </c>
      <c r="J426" s="14">
        <v>150</v>
      </c>
      <c r="K426" s="14">
        <v>150</v>
      </c>
      <c r="L426" s="14"/>
      <c r="M426" s="14"/>
      <c r="N426" s="14"/>
      <c r="O426" s="14">
        <f t="shared" si="320"/>
        <v>150</v>
      </c>
      <c r="P426" s="14">
        <f t="shared" si="321"/>
        <v>150</v>
      </c>
      <c r="Q426" s="14">
        <f t="shared" si="322"/>
        <v>150</v>
      </c>
      <c r="R426" s="14"/>
      <c r="S426" s="14"/>
      <c r="T426" s="14"/>
      <c r="U426" s="14">
        <f t="shared" si="281"/>
        <v>150</v>
      </c>
      <c r="V426" s="14">
        <f t="shared" si="282"/>
        <v>150</v>
      </c>
      <c r="W426" s="14">
        <f t="shared" si="283"/>
        <v>150</v>
      </c>
    </row>
    <row r="427" spans="1:23" ht="46.15" customHeight="1" x14ac:dyDescent="0.2">
      <c r="A427" s="65" t="s">
        <v>166</v>
      </c>
      <c r="B427" s="66">
        <v>78</v>
      </c>
      <c r="C427" s="60">
        <v>703</v>
      </c>
      <c r="D427" s="11" t="s">
        <v>145</v>
      </c>
      <c r="E427" s="12" t="s">
        <v>3</v>
      </c>
      <c r="F427" s="11" t="s">
        <v>2</v>
      </c>
      <c r="G427" s="67" t="s">
        <v>165</v>
      </c>
      <c r="H427" s="10" t="s">
        <v>7</v>
      </c>
      <c r="I427" s="14">
        <f>I428</f>
        <v>10099</v>
      </c>
      <c r="J427" s="14">
        <f t="shared" ref="J427:K427" si="325">J428</f>
        <v>10297</v>
      </c>
      <c r="K427" s="14">
        <f t="shared" si="325"/>
        <v>11846.5</v>
      </c>
      <c r="L427" s="14"/>
      <c r="M427" s="14"/>
      <c r="N427" s="14"/>
      <c r="O427" s="14">
        <f t="shared" si="320"/>
        <v>10099</v>
      </c>
      <c r="P427" s="14">
        <f t="shared" si="321"/>
        <v>10297</v>
      </c>
      <c r="Q427" s="14">
        <f t="shared" si="322"/>
        <v>11846.5</v>
      </c>
      <c r="R427" s="14"/>
      <c r="S427" s="14"/>
      <c r="T427" s="14"/>
      <c r="U427" s="14">
        <f t="shared" si="281"/>
        <v>10099</v>
      </c>
      <c r="V427" s="14">
        <f t="shared" si="282"/>
        <v>10297</v>
      </c>
      <c r="W427" s="14">
        <f t="shared" si="283"/>
        <v>11846.5</v>
      </c>
    </row>
    <row r="428" spans="1:23" ht="22.5" customHeight="1" x14ac:dyDescent="0.2">
      <c r="A428" s="65" t="s">
        <v>77</v>
      </c>
      <c r="B428" s="66">
        <v>78</v>
      </c>
      <c r="C428" s="60">
        <v>703</v>
      </c>
      <c r="D428" s="11" t="s">
        <v>145</v>
      </c>
      <c r="E428" s="12" t="s">
        <v>3</v>
      </c>
      <c r="F428" s="11" t="s">
        <v>2</v>
      </c>
      <c r="G428" s="67" t="s">
        <v>165</v>
      </c>
      <c r="H428" s="10">
        <v>600</v>
      </c>
      <c r="I428" s="14">
        <f>I429</f>
        <v>10099</v>
      </c>
      <c r="J428" s="14">
        <f t="shared" ref="J428:K428" si="326">J429</f>
        <v>10297</v>
      </c>
      <c r="K428" s="14">
        <f t="shared" si="326"/>
        <v>11846.5</v>
      </c>
      <c r="L428" s="14"/>
      <c r="M428" s="14"/>
      <c r="N428" s="14"/>
      <c r="O428" s="14">
        <f t="shared" si="320"/>
        <v>10099</v>
      </c>
      <c r="P428" s="14">
        <f t="shared" si="321"/>
        <v>10297</v>
      </c>
      <c r="Q428" s="14">
        <f t="shared" si="322"/>
        <v>11846.5</v>
      </c>
      <c r="R428" s="14"/>
      <c r="S428" s="14"/>
      <c r="T428" s="14"/>
      <c r="U428" s="14">
        <f t="shared" si="281"/>
        <v>10099</v>
      </c>
      <c r="V428" s="14">
        <f t="shared" si="282"/>
        <v>10297</v>
      </c>
      <c r="W428" s="14">
        <f t="shared" si="283"/>
        <v>11846.5</v>
      </c>
    </row>
    <row r="429" spans="1:23" x14ac:dyDescent="0.2">
      <c r="A429" s="65" t="s">
        <v>146</v>
      </c>
      <c r="B429" s="66">
        <v>78</v>
      </c>
      <c r="C429" s="60">
        <v>703</v>
      </c>
      <c r="D429" s="11" t="s">
        <v>145</v>
      </c>
      <c r="E429" s="12" t="s">
        <v>3</v>
      </c>
      <c r="F429" s="11" t="s">
        <v>2</v>
      </c>
      <c r="G429" s="67" t="s">
        <v>165</v>
      </c>
      <c r="H429" s="10">
        <v>610</v>
      </c>
      <c r="I429" s="14">
        <v>10099</v>
      </c>
      <c r="J429" s="14">
        <v>10297</v>
      </c>
      <c r="K429" s="14">
        <v>11846.5</v>
      </c>
      <c r="L429" s="14"/>
      <c r="M429" s="14"/>
      <c r="N429" s="14"/>
      <c r="O429" s="14">
        <f t="shared" si="320"/>
        <v>10099</v>
      </c>
      <c r="P429" s="14">
        <f t="shared" si="321"/>
        <v>10297</v>
      </c>
      <c r="Q429" s="14">
        <f t="shared" si="322"/>
        <v>11846.5</v>
      </c>
      <c r="R429" s="14"/>
      <c r="S429" s="14"/>
      <c r="T429" s="14"/>
      <c r="U429" s="14">
        <f t="shared" si="281"/>
        <v>10099</v>
      </c>
      <c r="V429" s="14">
        <f t="shared" si="282"/>
        <v>10297</v>
      </c>
      <c r="W429" s="14">
        <f t="shared" si="283"/>
        <v>11846.5</v>
      </c>
    </row>
    <row r="430" spans="1:23" x14ac:dyDescent="0.2">
      <c r="A430" s="65" t="s">
        <v>60</v>
      </c>
      <c r="B430" s="66">
        <v>78</v>
      </c>
      <c r="C430" s="60">
        <v>707</v>
      </c>
      <c r="D430" s="11" t="s">
        <v>7</v>
      </c>
      <c r="E430" s="12" t="s">
        <v>7</v>
      </c>
      <c r="F430" s="11" t="s">
        <v>7</v>
      </c>
      <c r="G430" s="67" t="s">
        <v>7</v>
      </c>
      <c r="H430" s="10" t="s">
        <v>7</v>
      </c>
      <c r="I430" s="14">
        <f>I431</f>
        <v>2446.3497499999999</v>
      </c>
      <c r="J430" s="14">
        <f t="shared" ref="J430:K431" si="327">J431</f>
        <v>2471.8031000000001</v>
      </c>
      <c r="K430" s="14">
        <f t="shared" si="327"/>
        <v>2497.2564499999999</v>
      </c>
      <c r="L430" s="14"/>
      <c r="M430" s="14"/>
      <c r="N430" s="14"/>
      <c r="O430" s="14">
        <f t="shared" si="320"/>
        <v>2446.3497499999999</v>
      </c>
      <c r="P430" s="14">
        <f t="shared" si="321"/>
        <v>2471.8031000000001</v>
      </c>
      <c r="Q430" s="14">
        <f t="shared" si="322"/>
        <v>2497.2564499999999</v>
      </c>
      <c r="R430" s="14"/>
      <c r="S430" s="14"/>
      <c r="T430" s="14"/>
      <c r="U430" s="14">
        <f t="shared" ref="U430:U499" si="328">O430+R430</f>
        <v>2446.3497499999999</v>
      </c>
      <c r="V430" s="14">
        <f t="shared" ref="V430:V499" si="329">P430+S430</f>
        <v>2471.8031000000001</v>
      </c>
      <c r="W430" s="14">
        <f t="shared" ref="W430:W499" si="330">Q430+T430</f>
        <v>2497.2564499999999</v>
      </c>
    </row>
    <row r="431" spans="1:23" ht="35.65" customHeight="1" x14ac:dyDescent="0.2">
      <c r="A431" s="85" t="s">
        <v>270</v>
      </c>
      <c r="B431" s="66">
        <v>78</v>
      </c>
      <c r="C431" s="60">
        <v>707</v>
      </c>
      <c r="D431" s="11" t="s">
        <v>145</v>
      </c>
      <c r="E431" s="12" t="s">
        <v>3</v>
      </c>
      <c r="F431" s="11" t="s">
        <v>2</v>
      </c>
      <c r="G431" s="67" t="s">
        <v>9</v>
      </c>
      <c r="H431" s="10" t="s">
        <v>7</v>
      </c>
      <c r="I431" s="14">
        <f>I432</f>
        <v>2446.3497499999999</v>
      </c>
      <c r="J431" s="14">
        <f t="shared" si="327"/>
        <v>2471.8031000000001</v>
      </c>
      <c r="K431" s="14">
        <f t="shared" si="327"/>
        <v>2497.2564499999999</v>
      </c>
      <c r="L431" s="14"/>
      <c r="M431" s="14"/>
      <c r="N431" s="14"/>
      <c r="O431" s="14">
        <f t="shared" si="320"/>
        <v>2446.3497499999999</v>
      </c>
      <c r="P431" s="14">
        <f t="shared" si="321"/>
        <v>2471.8031000000001</v>
      </c>
      <c r="Q431" s="14">
        <f t="shared" si="322"/>
        <v>2497.2564499999999</v>
      </c>
      <c r="R431" s="14"/>
      <c r="S431" s="14"/>
      <c r="T431" s="14"/>
      <c r="U431" s="14">
        <f t="shared" si="328"/>
        <v>2446.3497499999999</v>
      </c>
      <c r="V431" s="14">
        <f t="shared" si="329"/>
        <v>2471.8031000000001</v>
      </c>
      <c r="W431" s="14">
        <f t="shared" si="330"/>
        <v>2497.2564499999999</v>
      </c>
    </row>
    <row r="432" spans="1:23" ht="48" customHeight="1" x14ac:dyDescent="0.2">
      <c r="A432" s="65" t="s">
        <v>323</v>
      </c>
      <c r="B432" s="66">
        <v>78</v>
      </c>
      <c r="C432" s="60">
        <v>707</v>
      </c>
      <c r="D432" s="11" t="s">
        <v>145</v>
      </c>
      <c r="E432" s="12" t="s">
        <v>3</v>
      </c>
      <c r="F432" s="11" t="s">
        <v>2</v>
      </c>
      <c r="G432" s="67" t="s">
        <v>163</v>
      </c>
      <c r="H432" s="10" t="s">
        <v>7</v>
      </c>
      <c r="I432" s="14">
        <f>I433</f>
        <v>2446.3497499999999</v>
      </c>
      <c r="J432" s="14">
        <f t="shared" ref="J432:K432" si="331">J433</f>
        <v>2471.8031000000001</v>
      </c>
      <c r="K432" s="14">
        <f t="shared" si="331"/>
        <v>2497.2564499999999</v>
      </c>
      <c r="L432" s="14"/>
      <c r="M432" s="14"/>
      <c r="N432" s="14"/>
      <c r="O432" s="14">
        <f t="shared" si="320"/>
        <v>2446.3497499999999</v>
      </c>
      <c r="P432" s="14">
        <f t="shared" si="321"/>
        <v>2471.8031000000001</v>
      </c>
      <c r="Q432" s="14">
        <f t="shared" si="322"/>
        <v>2497.2564499999999</v>
      </c>
      <c r="R432" s="14"/>
      <c r="S432" s="14"/>
      <c r="T432" s="14"/>
      <c r="U432" s="14">
        <f t="shared" si="328"/>
        <v>2446.3497499999999</v>
      </c>
      <c r="V432" s="14">
        <f t="shared" si="329"/>
        <v>2471.8031000000001</v>
      </c>
      <c r="W432" s="14">
        <f t="shared" si="330"/>
        <v>2497.2564499999999</v>
      </c>
    </row>
    <row r="433" spans="1:23" ht="30" customHeight="1" x14ac:dyDescent="0.2">
      <c r="A433" s="65" t="s">
        <v>77</v>
      </c>
      <c r="B433" s="66">
        <v>78</v>
      </c>
      <c r="C433" s="60">
        <v>707</v>
      </c>
      <c r="D433" s="11" t="s">
        <v>145</v>
      </c>
      <c r="E433" s="12" t="s">
        <v>3</v>
      </c>
      <c r="F433" s="11" t="s">
        <v>2</v>
      </c>
      <c r="G433" s="67" t="s">
        <v>163</v>
      </c>
      <c r="H433" s="10">
        <v>600</v>
      </c>
      <c r="I433" s="14">
        <f>I434</f>
        <v>2446.3497499999999</v>
      </c>
      <c r="J433" s="14">
        <f t="shared" ref="J433:K433" si="332">J434</f>
        <v>2471.8031000000001</v>
      </c>
      <c r="K433" s="14">
        <f t="shared" si="332"/>
        <v>2497.2564499999999</v>
      </c>
      <c r="L433" s="14"/>
      <c r="M433" s="14"/>
      <c r="N433" s="14"/>
      <c r="O433" s="14">
        <f t="shared" si="320"/>
        <v>2446.3497499999999</v>
      </c>
      <c r="P433" s="14">
        <f t="shared" si="321"/>
        <v>2471.8031000000001</v>
      </c>
      <c r="Q433" s="14">
        <f t="shared" si="322"/>
        <v>2497.2564499999999</v>
      </c>
      <c r="R433" s="14"/>
      <c r="S433" s="14"/>
      <c r="T433" s="14"/>
      <c r="U433" s="14">
        <f t="shared" si="328"/>
        <v>2446.3497499999999</v>
      </c>
      <c r="V433" s="14">
        <f t="shared" si="329"/>
        <v>2471.8031000000001</v>
      </c>
      <c r="W433" s="14">
        <f t="shared" si="330"/>
        <v>2497.2564499999999</v>
      </c>
    </row>
    <row r="434" spans="1:23" x14ac:dyDescent="0.2">
      <c r="A434" s="65" t="s">
        <v>146</v>
      </c>
      <c r="B434" s="66">
        <v>78</v>
      </c>
      <c r="C434" s="60">
        <v>707</v>
      </c>
      <c r="D434" s="11" t="s">
        <v>145</v>
      </c>
      <c r="E434" s="12" t="s">
        <v>3</v>
      </c>
      <c r="F434" s="11" t="s">
        <v>2</v>
      </c>
      <c r="G434" s="67" t="s">
        <v>163</v>
      </c>
      <c r="H434" s="10">
        <v>610</v>
      </c>
      <c r="I434" s="14">
        <v>2446.3497499999999</v>
      </c>
      <c r="J434" s="14">
        <v>2471.8031000000001</v>
      </c>
      <c r="K434" s="14">
        <v>2497.2564499999999</v>
      </c>
      <c r="L434" s="14"/>
      <c r="M434" s="14"/>
      <c r="N434" s="14"/>
      <c r="O434" s="14">
        <f t="shared" si="320"/>
        <v>2446.3497499999999</v>
      </c>
      <c r="P434" s="14">
        <f t="shared" si="321"/>
        <v>2471.8031000000001</v>
      </c>
      <c r="Q434" s="14">
        <f t="shared" si="322"/>
        <v>2497.2564499999999</v>
      </c>
      <c r="R434" s="14"/>
      <c r="S434" s="14"/>
      <c r="T434" s="14"/>
      <c r="U434" s="14">
        <f t="shared" si="328"/>
        <v>2446.3497499999999</v>
      </c>
      <c r="V434" s="14">
        <f t="shared" si="329"/>
        <v>2471.8031000000001</v>
      </c>
      <c r="W434" s="14">
        <f t="shared" si="330"/>
        <v>2497.2564499999999</v>
      </c>
    </row>
    <row r="435" spans="1:23" ht="20.65" customHeight="1" x14ac:dyDescent="0.2">
      <c r="A435" s="65" t="s">
        <v>162</v>
      </c>
      <c r="B435" s="66">
        <v>78</v>
      </c>
      <c r="C435" s="60">
        <v>709</v>
      </c>
      <c r="D435" s="11" t="s">
        <v>7</v>
      </c>
      <c r="E435" s="12" t="s">
        <v>7</v>
      </c>
      <c r="F435" s="11" t="s">
        <v>7</v>
      </c>
      <c r="G435" s="67" t="s">
        <v>7</v>
      </c>
      <c r="H435" s="10" t="s">
        <v>7</v>
      </c>
      <c r="I435" s="14">
        <f>I436+I441+I445+I469</f>
        <v>15190.8</v>
      </c>
      <c r="J435" s="14">
        <f>J436+J441+J445+J469</f>
        <v>15321.900000000001</v>
      </c>
      <c r="K435" s="14">
        <f>K436+K441+K445+K469</f>
        <v>15851.099999999999</v>
      </c>
      <c r="L435" s="14"/>
      <c r="M435" s="14"/>
      <c r="N435" s="14"/>
      <c r="O435" s="14">
        <f t="shared" si="320"/>
        <v>15190.8</v>
      </c>
      <c r="P435" s="14">
        <f t="shared" si="321"/>
        <v>15321.900000000001</v>
      </c>
      <c r="Q435" s="14">
        <f t="shared" si="322"/>
        <v>15851.099999999999</v>
      </c>
      <c r="R435" s="14">
        <f>SUM(R445)</f>
        <v>175</v>
      </c>
      <c r="S435" s="14"/>
      <c r="T435" s="14"/>
      <c r="U435" s="14">
        <f t="shared" si="328"/>
        <v>15365.8</v>
      </c>
      <c r="V435" s="14">
        <f t="shared" si="329"/>
        <v>15321.900000000001</v>
      </c>
      <c r="W435" s="14">
        <f t="shared" si="330"/>
        <v>15851.099999999999</v>
      </c>
    </row>
    <row r="436" spans="1:23" ht="38.1" customHeight="1" x14ac:dyDescent="0.2">
      <c r="A436" s="85" t="s">
        <v>269</v>
      </c>
      <c r="B436" s="66">
        <v>78</v>
      </c>
      <c r="C436" s="60">
        <v>709</v>
      </c>
      <c r="D436" s="11">
        <v>2</v>
      </c>
      <c r="E436" s="12">
        <v>0</v>
      </c>
      <c r="F436" s="11">
        <v>0</v>
      </c>
      <c r="G436" s="67">
        <v>0</v>
      </c>
      <c r="H436" s="10"/>
      <c r="I436" s="14">
        <f>I437</f>
        <v>300</v>
      </c>
      <c r="J436" s="14">
        <f t="shared" ref="J436:K436" si="333">J437</f>
        <v>300</v>
      </c>
      <c r="K436" s="14">
        <f t="shared" si="333"/>
        <v>300</v>
      </c>
      <c r="L436" s="14"/>
      <c r="M436" s="14"/>
      <c r="N436" s="14"/>
      <c r="O436" s="14">
        <f t="shared" si="320"/>
        <v>300</v>
      </c>
      <c r="P436" s="14">
        <f t="shared" si="321"/>
        <v>300</v>
      </c>
      <c r="Q436" s="14">
        <f t="shared" si="322"/>
        <v>300</v>
      </c>
      <c r="R436" s="14"/>
      <c r="S436" s="14"/>
      <c r="T436" s="14"/>
      <c r="U436" s="14">
        <f t="shared" si="328"/>
        <v>300</v>
      </c>
      <c r="V436" s="14">
        <f t="shared" si="329"/>
        <v>300</v>
      </c>
      <c r="W436" s="14">
        <f t="shared" si="330"/>
        <v>300</v>
      </c>
    </row>
    <row r="437" spans="1:23" ht="30.6" customHeight="1" x14ac:dyDescent="0.2">
      <c r="A437" s="85" t="s">
        <v>310</v>
      </c>
      <c r="B437" s="66">
        <v>78</v>
      </c>
      <c r="C437" s="60">
        <v>709</v>
      </c>
      <c r="D437" s="11">
        <v>2</v>
      </c>
      <c r="E437" s="12">
        <v>5</v>
      </c>
      <c r="F437" s="11">
        <v>0</v>
      </c>
      <c r="G437" s="67">
        <v>0</v>
      </c>
      <c r="H437" s="10"/>
      <c r="I437" s="14">
        <f>I438</f>
        <v>300</v>
      </c>
      <c r="J437" s="14">
        <f t="shared" ref="J437:K438" si="334">J438</f>
        <v>300</v>
      </c>
      <c r="K437" s="14">
        <f t="shared" si="334"/>
        <v>300</v>
      </c>
      <c r="L437" s="14"/>
      <c r="M437" s="14"/>
      <c r="N437" s="14"/>
      <c r="O437" s="14">
        <f t="shared" si="320"/>
        <v>300</v>
      </c>
      <c r="P437" s="14">
        <f t="shared" si="321"/>
        <v>300</v>
      </c>
      <c r="Q437" s="14">
        <f t="shared" si="322"/>
        <v>300</v>
      </c>
      <c r="R437" s="14"/>
      <c r="S437" s="14"/>
      <c r="T437" s="14"/>
      <c r="U437" s="14">
        <f t="shared" si="328"/>
        <v>300</v>
      </c>
      <c r="V437" s="14">
        <f t="shared" si="329"/>
        <v>300</v>
      </c>
      <c r="W437" s="14">
        <f t="shared" si="330"/>
        <v>300</v>
      </c>
    </row>
    <row r="438" spans="1:23" ht="22.5" x14ac:dyDescent="0.2">
      <c r="A438" s="65" t="s">
        <v>161</v>
      </c>
      <c r="B438" s="66">
        <v>78</v>
      </c>
      <c r="C438" s="60">
        <v>709</v>
      </c>
      <c r="D438" s="11">
        <v>2</v>
      </c>
      <c r="E438" s="12">
        <v>5</v>
      </c>
      <c r="F438" s="11">
        <v>0</v>
      </c>
      <c r="G438" s="67">
        <v>80690</v>
      </c>
      <c r="H438" s="10"/>
      <c r="I438" s="14">
        <f>I439</f>
        <v>300</v>
      </c>
      <c r="J438" s="14">
        <f t="shared" si="334"/>
        <v>300</v>
      </c>
      <c r="K438" s="14">
        <f t="shared" si="334"/>
        <v>300</v>
      </c>
      <c r="L438" s="14"/>
      <c r="M438" s="14"/>
      <c r="N438" s="14"/>
      <c r="O438" s="14">
        <f t="shared" si="320"/>
        <v>300</v>
      </c>
      <c r="P438" s="14">
        <f t="shared" si="321"/>
        <v>300</v>
      </c>
      <c r="Q438" s="14">
        <f t="shared" si="322"/>
        <v>300</v>
      </c>
      <c r="R438" s="14"/>
      <c r="S438" s="14"/>
      <c r="T438" s="14"/>
      <c r="U438" s="14">
        <f t="shared" si="328"/>
        <v>300</v>
      </c>
      <c r="V438" s="14">
        <f t="shared" si="329"/>
        <v>300</v>
      </c>
      <c r="W438" s="14">
        <f t="shared" si="330"/>
        <v>300</v>
      </c>
    </row>
    <row r="439" spans="1:23" ht="22.5" x14ac:dyDescent="0.2">
      <c r="A439" s="65" t="s">
        <v>77</v>
      </c>
      <c r="B439" s="66">
        <v>78</v>
      </c>
      <c r="C439" s="60">
        <v>709</v>
      </c>
      <c r="D439" s="11">
        <v>2</v>
      </c>
      <c r="E439" s="12">
        <v>5</v>
      </c>
      <c r="F439" s="11">
        <v>0</v>
      </c>
      <c r="G439" s="67">
        <v>80690</v>
      </c>
      <c r="H439" s="10">
        <v>600</v>
      </c>
      <c r="I439" s="14">
        <f>I440</f>
        <v>300</v>
      </c>
      <c r="J439" s="14">
        <f t="shared" ref="J439:K439" si="335">J440</f>
        <v>300</v>
      </c>
      <c r="K439" s="14">
        <f t="shared" si="335"/>
        <v>300</v>
      </c>
      <c r="L439" s="14"/>
      <c r="M439" s="14"/>
      <c r="N439" s="14"/>
      <c r="O439" s="14">
        <f t="shared" si="320"/>
        <v>300</v>
      </c>
      <c r="P439" s="14">
        <f t="shared" si="321"/>
        <v>300</v>
      </c>
      <c r="Q439" s="14">
        <f t="shared" si="322"/>
        <v>300</v>
      </c>
      <c r="R439" s="14"/>
      <c r="S439" s="14"/>
      <c r="T439" s="14"/>
      <c r="U439" s="14">
        <f t="shared" si="328"/>
        <v>300</v>
      </c>
      <c r="V439" s="14">
        <f t="shared" si="329"/>
        <v>300</v>
      </c>
      <c r="W439" s="14">
        <f t="shared" si="330"/>
        <v>300</v>
      </c>
    </row>
    <row r="440" spans="1:23" x14ac:dyDescent="0.2">
      <c r="A440" s="65" t="s">
        <v>146</v>
      </c>
      <c r="B440" s="66">
        <v>78</v>
      </c>
      <c r="C440" s="60">
        <v>709</v>
      </c>
      <c r="D440" s="11">
        <v>2</v>
      </c>
      <c r="E440" s="12">
        <v>5</v>
      </c>
      <c r="F440" s="11">
        <v>0</v>
      </c>
      <c r="G440" s="67">
        <v>80690</v>
      </c>
      <c r="H440" s="10">
        <v>610</v>
      </c>
      <c r="I440" s="14">
        <v>300</v>
      </c>
      <c r="J440" s="14">
        <v>300</v>
      </c>
      <c r="K440" s="14">
        <v>300</v>
      </c>
      <c r="L440" s="14"/>
      <c r="M440" s="14"/>
      <c r="N440" s="14"/>
      <c r="O440" s="14">
        <f t="shared" si="320"/>
        <v>300</v>
      </c>
      <c r="P440" s="14">
        <f t="shared" si="321"/>
        <v>300</v>
      </c>
      <c r="Q440" s="14">
        <f t="shared" si="322"/>
        <v>300</v>
      </c>
      <c r="R440" s="14"/>
      <c r="S440" s="14"/>
      <c r="T440" s="14"/>
      <c r="U440" s="14">
        <f t="shared" si="328"/>
        <v>300</v>
      </c>
      <c r="V440" s="14">
        <f t="shared" si="329"/>
        <v>300</v>
      </c>
      <c r="W440" s="14">
        <f t="shared" si="330"/>
        <v>300</v>
      </c>
    </row>
    <row r="441" spans="1:23" ht="50.1" customHeight="1" x14ac:dyDescent="0.2">
      <c r="A441" s="85" t="s">
        <v>271</v>
      </c>
      <c r="B441" s="66">
        <v>78</v>
      </c>
      <c r="C441" s="60">
        <v>709</v>
      </c>
      <c r="D441" s="11">
        <v>3</v>
      </c>
      <c r="E441" s="12" t="s">
        <v>3</v>
      </c>
      <c r="F441" s="11" t="s">
        <v>2</v>
      </c>
      <c r="G441" s="67" t="s">
        <v>9</v>
      </c>
      <c r="H441" s="10" t="s">
        <v>7</v>
      </c>
      <c r="I441" s="14">
        <f>I442</f>
        <v>173</v>
      </c>
      <c r="J441" s="14">
        <f t="shared" ref="J441:K441" si="336">J442</f>
        <v>173</v>
      </c>
      <c r="K441" s="14">
        <f t="shared" si="336"/>
        <v>173</v>
      </c>
      <c r="L441" s="14"/>
      <c r="M441" s="14"/>
      <c r="N441" s="14"/>
      <c r="O441" s="14">
        <f t="shared" si="320"/>
        <v>173</v>
      </c>
      <c r="P441" s="14">
        <f t="shared" si="321"/>
        <v>173</v>
      </c>
      <c r="Q441" s="14">
        <f t="shared" si="322"/>
        <v>173</v>
      </c>
      <c r="R441" s="14"/>
      <c r="S441" s="14"/>
      <c r="T441" s="14"/>
      <c r="U441" s="14">
        <f t="shared" si="328"/>
        <v>173</v>
      </c>
      <c r="V441" s="14">
        <f t="shared" si="329"/>
        <v>173</v>
      </c>
      <c r="W441" s="14">
        <f t="shared" si="330"/>
        <v>173</v>
      </c>
    </row>
    <row r="442" spans="1:23" x14ac:dyDescent="0.2">
      <c r="A442" s="65" t="s">
        <v>153</v>
      </c>
      <c r="B442" s="66">
        <v>78</v>
      </c>
      <c r="C442" s="60">
        <v>709</v>
      </c>
      <c r="D442" s="11">
        <v>3</v>
      </c>
      <c r="E442" s="12">
        <v>0</v>
      </c>
      <c r="F442" s="11" t="s">
        <v>2</v>
      </c>
      <c r="G442" s="67" t="s">
        <v>152</v>
      </c>
      <c r="H442" s="10" t="s">
        <v>7</v>
      </c>
      <c r="I442" s="14">
        <f>I443</f>
        <v>173</v>
      </c>
      <c r="J442" s="14">
        <f t="shared" ref="J442:K443" si="337">J443</f>
        <v>173</v>
      </c>
      <c r="K442" s="14">
        <f t="shared" si="337"/>
        <v>173</v>
      </c>
      <c r="L442" s="14"/>
      <c r="M442" s="14"/>
      <c r="N442" s="14"/>
      <c r="O442" s="14">
        <f t="shared" si="320"/>
        <v>173</v>
      </c>
      <c r="P442" s="14">
        <f t="shared" si="321"/>
        <v>173</v>
      </c>
      <c r="Q442" s="14">
        <f t="shared" si="322"/>
        <v>173</v>
      </c>
      <c r="R442" s="14"/>
      <c r="S442" s="14"/>
      <c r="T442" s="14"/>
      <c r="U442" s="14">
        <f t="shared" si="328"/>
        <v>173</v>
      </c>
      <c r="V442" s="14">
        <f t="shared" si="329"/>
        <v>173</v>
      </c>
      <c r="W442" s="14">
        <f t="shared" si="330"/>
        <v>173</v>
      </c>
    </row>
    <row r="443" spans="1:23" ht="22.5" x14ac:dyDescent="0.2">
      <c r="A443" s="65" t="s">
        <v>77</v>
      </c>
      <c r="B443" s="66">
        <v>78</v>
      </c>
      <c r="C443" s="60">
        <v>709</v>
      </c>
      <c r="D443" s="11">
        <v>3</v>
      </c>
      <c r="E443" s="12">
        <v>0</v>
      </c>
      <c r="F443" s="11" t="s">
        <v>2</v>
      </c>
      <c r="G443" s="67" t="s">
        <v>152</v>
      </c>
      <c r="H443" s="10">
        <v>600</v>
      </c>
      <c r="I443" s="14">
        <f>I444</f>
        <v>173</v>
      </c>
      <c r="J443" s="14">
        <f t="shared" si="337"/>
        <v>173</v>
      </c>
      <c r="K443" s="14">
        <f t="shared" si="337"/>
        <v>173</v>
      </c>
      <c r="L443" s="14"/>
      <c r="M443" s="14"/>
      <c r="N443" s="14"/>
      <c r="O443" s="14">
        <f t="shared" si="320"/>
        <v>173</v>
      </c>
      <c r="P443" s="14">
        <f t="shared" si="321"/>
        <v>173</v>
      </c>
      <c r="Q443" s="14">
        <f t="shared" si="322"/>
        <v>173</v>
      </c>
      <c r="R443" s="14"/>
      <c r="S443" s="14"/>
      <c r="T443" s="14"/>
      <c r="U443" s="14">
        <f t="shared" si="328"/>
        <v>173</v>
      </c>
      <c r="V443" s="14">
        <f t="shared" si="329"/>
        <v>173</v>
      </c>
      <c r="W443" s="14">
        <f t="shared" si="330"/>
        <v>173</v>
      </c>
    </row>
    <row r="444" spans="1:23" ht="17.100000000000001" customHeight="1" x14ac:dyDescent="0.2">
      <c r="A444" s="65" t="s">
        <v>146</v>
      </c>
      <c r="B444" s="66">
        <v>78</v>
      </c>
      <c r="C444" s="60">
        <v>709</v>
      </c>
      <c r="D444" s="11">
        <v>3</v>
      </c>
      <c r="E444" s="12">
        <v>0</v>
      </c>
      <c r="F444" s="11" t="s">
        <v>2</v>
      </c>
      <c r="G444" s="67" t="s">
        <v>152</v>
      </c>
      <c r="H444" s="10">
        <v>610</v>
      </c>
      <c r="I444" s="14">
        <v>173</v>
      </c>
      <c r="J444" s="14">
        <v>173</v>
      </c>
      <c r="K444" s="14">
        <v>173</v>
      </c>
      <c r="L444" s="14"/>
      <c r="M444" s="14"/>
      <c r="N444" s="14"/>
      <c r="O444" s="14">
        <f t="shared" si="320"/>
        <v>173</v>
      </c>
      <c r="P444" s="14">
        <f t="shared" si="321"/>
        <v>173</v>
      </c>
      <c r="Q444" s="14">
        <f t="shared" si="322"/>
        <v>173</v>
      </c>
      <c r="R444" s="14"/>
      <c r="S444" s="14"/>
      <c r="T444" s="14"/>
      <c r="U444" s="14">
        <f t="shared" si="328"/>
        <v>173</v>
      </c>
      <c r="V444" s="14">
        <f t="shared" si="329"/>
        <v>173</v>
      </c>
      <c r="W444" s="14">
        <f t="shared" si="330"/>
        <v>173</v>
      </c>
    </row>
    <row r="445" spans="1:23" ht="33.75" x14ac:dyDescent="0.2">
      <c r="A445" s="85" t="s">
        <v>270</v>
      </c>
      <c r="B445" s="66">
        <v>78</v>
      </c>
      <c r="C445" s="60">
        <v>709</v>
      </c>
      <c r="D445" s="11">
        <v>4</v>
      </c>
      <c r="E445" s="12" t="s">
        <v>3</v>
      </c>
      <c r="F445" s="11" t="s">
        <v>2</v>
      </c>
      <c r="G445" s="67" t="s">
        <v>9</v>
      </c>
      <c r="H445" s="10" t="s">
        <v>7</v>
      </c>
      <c r="I445" s="14">
        <f>I446+I453+I463+I466</f>
        <v>14687.8</v>
      </c>
      <c r="J445" s="14">
        <f t="shared" ref="J445:K445" si="338">J446+J453+J463+J466</f>
        <v>14818.900000000001</v>
      </c>
      <c r="K445" s="14">
        <f t="shared" si="338"/>
        <v>15348.099999999999</v>
      </c>
      <c r="L445" s="14"/>
      <c r="M445" s="14"/>
      <c r="N445" s="14"/>
      <c r="O445" s="14">
        <f t="shared" si="320"/>
        <v>14687.8</v>
      </c>
      <c r="P445" s="14">
        <f t="shared" si="321"/>
        <v>14818.900000000001</v>
      </c>
      <c r="Q445" s="14">
        <f t="shared" si="322"/>
        <v>15348.099999999999</v>
      </c>
      <c r="R445" s="14">
        <f>SUM(R460)</f>
        <v>175</v>
      </c>
      <c r="S445" s="14"/>
      <c r="T445" s="14"/>
      <c r="U445" s="14">
        <f t="shared" si="328"/>
        <v>14862.8</v>
      </c>
      <c r="V445" s="14">
        <f t="shared" si="329"/>
        <v>14818.900000000001</v>
      </c>
      <c r="W445" s="14">
        <f t="shared" si="330"/>
        <v>15348.099999999999</v>
      </c>
    </row>
    <row r="446" spans="1:23" ht="22.5" x14ac:dyDescent="0.2">
      <c r="A446" s="65" t="s">
        <v>158</v>
      </c>
      <c r="B446" s="66">
        <v>78</v>
      </c>
      <c r="C446" s="60">
        <v>709</v>
      </c>
      <c r="D446" s="11" t="s">
        <v>145</v>
      </c>
      <c r="E446" s="12" t="s">
        <v>3</v>
      </c>
      <c r="F446" s="11" t="s">
        <v>2</v>
      </c>
      <c r="G446" s="67" t="s">
        <v>11</v>
      </c>
      <c r="H446" s="10" t="s">
        <v>7</v>
      </c>
      <c r="I446" s="14">
        <f>I447+I449+I451</f>
        <v>4481.6999999999989</v>
      </c>
      <c r="J446" s="14">
        <f t="shared" ref="J446:K446" si="339">J447+J449+J451</f>
        <v>4523.5999999999995</v>
      </c>
      <c r="K446" s="14">
        <f t="shared" si="339"/>
        <v>4692.5999999999995</v>
      </c>
      <c r="L446" s="14"/>
      <c r="M446" s="14"/>
      <c r="N446" s="14"/>
      <c r="O446" s="14">
        <f t="shared" si="320"/>
        <v>4481.6999999999989</v>
      </c>
      <c r="P446" s="14">
        <f t="shared" si="321"/>
        <v>4523.5999999999995</v>
      </c>
      <c r="Q446" s="14">
        <f t="shared" si="322"/>
        <v>4692.5999999999995</v>
      </c>
      <c r="R446" s="14"/>
      <c r="S446" s="14"/>
      <c r="T446" s="14"/>
      <c r="U446" s="14">
        <f t="shared" si="328"/>
        <v>4481.6999999999989</v>
      </c>
      <c r="V446" s="14">
        <f t="shared" si="329"/>
        <v>4523.5999999999995</v>
      </c>
      <c r="W446" s="14">
        <f t="shared" si="330"/>
        <v>4692.5999999999995</v>
      </c>
    </row>
    <row r="447" spans="1:23" ht="56.25" x14ac:dyDescent="0.2">
      <c r="A447" s="65" t="s">
        <v>6</v>
      </c>
      <c r="B447" s="66">
        <v>78</v>
      </c>
      <c r="C447" s="60">
        <v>709</v>
      </c>
      <c r="D447" s="11" t="s">
        <v>145</v>
      </c>
      <c r="E447" s="12" t="s">
        <v>3</v>
      </c>
      <c r="F447" s="11" t="s">
        <v>2</v>
      </c>
      <c r="G447" s="67" t="s">
        <v>11</v>
      </c>
      <c r="H447" s="10">
        <v>100</v>
      </c>
      <c r="I447" s="14">
        <f>I448</f>
        <v>4419.2999999999993</v>
      </c>
      <c r="J447" s="14">
        <f t="shared" ref="J447:K447" si="340">J448</f>
        <v>4461.2</v>
      </c>
      <c r="K447" s="14">
        <f t="shared" si="340"/>
        <v>4630.2</v>
      </c>
      <c r="L447" s="14"/>
      <c r="M447" s="14"/>
      <c r="N447" s="14"/>
      <c r="O447" s="14">
        <f t="shared" si="320"/>
        <v>4419.2999999999993</v>
      </c>
      <c r="P447" s="14">
        <f t="shared" si="321"/>
        <v>4461.2</v>
      </c>
      <c r="Q447" s="14">
        <f t="shared" si="322"/>
        <v>4630.2</v>
      </c>
      <c r="R447" s="14"/>
      <c r="S447" s="14"/>
      <c r="T447" s="14"/>
      <c r="U447" s="14">
        <f t="shared" si="328"/>
        <v>4419.2999999999993</v>
      </c>
      <c r="V447" s="14">
        <f t="shared" si="329"/>
        <v>4461.2</v>
      </c>
      <c r="W447" s="14">
        <f t="shared" si="330"/>
        <v>4630.2</v>
      </c>
    </row>
    <row r="448" spans="1:23" ht="22.5" x14ac:dyDescent="0.2">
      <c r="A448" s="65" t="s">
        <v>5</v>
      </c>
      <c r="B448" s="66">
        <v>78</v>
      </c>
      <c r="C448" s="60">
        <v>709</v>
      </c>
      <c r="D448" s="11" t="s">
        <v>145</v>
      </c>
      <c r="E448" s="12" t="s">
        <v>3</v>
      </c>
      <c r="F448" s="11" t="s">
        <v>2</v>
      </c>
      <c r="G448" s="67" t="s">
        <v>11</v>
      </c>
      <c r="H448" s="10">
        <v>120</v>
      </c>
      <c r="I448" s="14">
        <f>4184.4+234.9</f>
        <v>4419.2999999999993</v>
      </c>
      <c r="J448" s="14">
        <v>4461.2</v>
      </c>
      <c r="K448" s="14">
        <v>4630.2</v>
      </c>
      <c r="L448" s="14"/>
      <c r="M448" s="14"/>
      <c r="N448" s="14"/>
      <c r="O448" s="14">
        <f t="shared" si="320"/>
        <v>4419.2999999999993</v>
      </c>
      <c r="P448" s="14">
        <f t="shared" si="321"/>
        <v>4461.2</v>
      </c>
      <c r="Q448" s="14">
        <f t="shared" si="322"/>
        <v>4630.2</v>
      </c>
      <c r="R448" s="14"/>
      <c r="S448" s="14"/>
      <c r="T448" s="14"/>
      <c r="U448" s="14">
        <f t="shared" si="328"/>
        <v>4419.2999999999993</v>
      </c>
      <c r="V448" s="14">
        <f t="shared" si="329"/>
        <v>4461.2</v>
      </c>
      <c r="W448" s="14">
        <f t="shared" si="330"/>
        <v>4630.2</v>
      </c>
    </row>
    <row r="449" spans="1:23" ht="22.5" x14ac:dyDescent="0.2">
      <c r="A449" s="65" t="s">
        <v>14</v>
      </c>
      <c r="B449" s="66">
        <v>78</v>
      </c>
      <c r="C449" s="60">
        <v>709</v>
      </c>
      <c r="D449" s="11" t="s">
        <v>145</v>
      </c>
      <c r="E449" s="12" t="s">
        <v>3</v>
      </c>
      <c r="F449" s="11" t="s">
        <v>2</v>
      </c>
      <c r="G449" s="67" t="s">
        <v>11</v>
      </c>
      <c r="H449" s="10">
        <v>200</v>
      </c>
      <c r="I449" s="14">
        <f>I450</f>
        <v>61.9</v>
      </c>
      <c r="J449" s="14">
        <f t="shared" ref="J449:K449" si="341">J450</f>
        <v>61.9</v>
      </c>
      <c r="K449" s="14">
        <f t="shared" si="341"/>
        <v>61.9</v>
      </c>
      <c r="L449" s="14"/>
      <c r="M449" s="14"/>
      <c r="N449" s="14"/>
      <c r="O449" s="14">
        <f t="shared" si="320"/>
        <v>61.9</v>
      </c>
      <c r="P449" s="14">
        <f t="shared" si="321"/>
        <v>61.9</v>
      </c>
      <c r="Q449" s="14">
        <f t="shared" si="322"/>
        <v>61.9</v>
      </c>
      <c r="R449" s="14"/>
      <c r="S449" s="14"/>
      <c r="T449" s="14"/>
      <c r="U449" s="14">
        <f t="shared" si="328"/>
        <v>61.9</v>
      </c>
      <c r="V449" s="14">
        <f t="shared" si="329"/>
        <v>61.9</v>
      </c>
      <c r="W449" s="14">
        <f t="shared" si="330"/>
        <v>61.9</v>
      </c>
    </row>
    <row r="450" spans="1:23" ht="22.5" x14ac:dyDescent="0.2">
      <c r="A450" s="65" t="s">
        <v>13</v>
      </c>
      <c r="B450" s="66">
        <v>78</v>
      </c>
      <c r="C450" s="60">
        <v>709</v>
      </c>
      <c r="D450" s="11" t="s">
        <v>145</v>
      </c>
      <c r="E450" s="12" t="s">
        <v>3</v>
      </c>
      <c r="F450" s="11" t="s">
        <v>2</v>
      </c>
      <c r="G450" s="67" t="s">
        <v>11</v>
      </c>
      <c r="H450" s="10">
        <v>240</v>
      </c>
      <c r="I450" s="14">
        <v>61.9</v>
      </c>
      <c r="J450" s="14">
        <v>61.9</v>
      </c>
      <c r="K450" s="14">
        <v>61.9</v>
      </c>
      <c r="L450" s="14"/>
      <c r="M450" s="14"/>
      <c r="N450" s="14"/>
      <c r="O450" s="14">
        <f t="shared" si="320"/>
        <v>61.9</v>
      </c>
      <c r="P450" s="14">
        <f t="shared" si="321"/>
        <v>61.9</v>
      </c>
      <c r="Q450" s="14">
        <f t="shared" si="322"/>
        <v>61.9</v>
      </c>
      <c r="R450" s="14"/>
      <c r="S450" s="14"/>
      <c r="T450" s="14"/>
      <c r="U450" s="14">
        <f t="shared" si="328"/>
        <v>61.9</v>
      </c>
      <c r="V450" s="14">
        <f t="shared" si="329"/>
        <v>61.9</v>
      </c>
      <c r="W450" s="14">
        <f t="shared" si="330"/>
        <v>61.9</v>
      </c>
    </row>
    <row r="451" spans="1:23" x14ac:dyDescent="0.2">
      <c r="A451" s="65" t="s">
        <v>71</v>
      </c>
      <c r="B451" s="66">
        <v>78</v>
      </c>
      <c r="C451" s="60">
        <v>709</v>
      </c>
      <c r="D451" s="11" t="s">
        <v>145</v>
      </c>
      <c r="E451" s="12" t="s">
        <v>3</v>
      </c>
      <c r="F451" s="11" t="s">
        <v>2</v>
      </c>
      <c r="G451" s="67" t="s">
        <v>11</v>
      </c>
      <c r="H451" s="10">
        <v>800</v>
      </c>
      <c r="I451" s="14">
        <f>I452</f>
        <v>0.5</v>
      </c>
      <c r="J451" s="14">
        <f t="shared" ref="J451:K451" si="342">J452</f>
        <v>0.5</v>
      </c>
      <c r="K451" s="14">
        <f t="shared" si="342"/>
        <v>0.5</v>
      </c>
      <c r="L451" s="14"/>
      <c r="M451" s="14"/>
      <c r="N451" s="14"/>
      <c r="O451" s="14">
        <f t="shared" si="320"/>
        <v>0.5</v>
      </c>
      <c r="P451" s="14">
        <f t="shared" si="321"/>
        <v>0.5</v>
      </c>
      <c r="Q451" s="14">
        <f t="shared" si="322"/>
        <v>0.5</v>
      </c>
      <c r="R451" s="14"/>
      <c r="S451" s="14"/>
      <c r="T451" s="14"/>
      <c r="U451" s="14">
        <f t="shared" si="328"/>
        <v>0.5</v>
      </c>
      <c r="V451" s="14">
        <f t="shared" si="329"/>
        <v>0.5</v>
      </c>
      <c r="W451" s="14">
        <f t="shared" si="330"/>
        <v>0.5</v>
      </c>
    </row>
    <row r="452" spans="1:23" x14ac:dyDescent="0.2">
      <c r="A452" s="65" t="s">
        <v>70</v>
      </c>
      <c r="B452" s="66">
        <v>78</v>
      </c>
      <c r="C452" s="60">
        <v>709</v>
      </c>
      <c r="D452" s="11" t="s">
        <v>145</v>
      </c>
      <c r="E452" s="12" t="s">
        <v>3</v>
      </c>
      <c r="F452" s="11" t="s">
        <v>2</v>
      </c>
      <c r="G452" s="67" t="s">
        <v>11</v>
      </c>
      <c r="H452" s="10">
        <v>850</v>
      </c>
      <c r="I452" s="14">
        <v>0.5</v>
      </c>
      <c r="J452" s="14">
        <v>0.5</v>
      </c>
      <c r="K452" s="14">
        <v>0.5</v>
      </c>
      <c r="L452" s="14"/>
      <c r="M452" s="14"/>
      <c r="N452" s="14"/>
      <c r="O452" s="14">
        <f t="shared" si="320"/>
        <v>0.5</v>
      </c>
      <c r="P452" s="14">
        <f t="shared" si="321"/>
        <v>0.5</v>
      </c>
      <c r="Q452" s="14">
        <f t="shared" si="322"/>
        <v>0.5</v>
      </c>
      <c r="R452" s="14"/>
      <c r="S452" s="14"/>
      <c r="T452" s="14"/>
      <c r="U452" s="14">
        <f t="shared" si="328"/>
        <v>0.5</v>
      </c>
      <c r="V452" s="14">
        <f t="shared" si="329"/>
        <v>0.5</v>
      </c>
      <c r="W452" s="14">
        <f t="shared" si="330"/>
        <v>0.5</v>
      </c>
    </row>
    <row r="453" spans="1:23" ht="22.5" x14ac:dyDescent="0.2">
      <c r="A453" s="65" t="s">
        <v>73</v>
      </c>
      <c r="B453" s="66">
        <v>78</v>
      </c>
      <c r="C453" s="60">
        <v>709</v>
      </c>
      <c r="D453" s="11" t="s">
        <v>145</v>
      </c>
      <c r="E453" s="12" t="s">
        <v>3</v>
      </c>
      <c r="F453" s="11" t="s">
        <v>2</v>
      </c>
      <c r="G453" s="67" t="s">
        <v>69</v>
      </c>
      <c r="H453" s="10" t="s">
        <v>7</v>
      </c>
      <c r="I453" s="14">
        <f>I454+I456+I458</f>
        <v>9807.1</v>
      </c>
      <c r="J453" s="14">
        <f t="shared" ref="J453:K453" si="343">J454+J456+J458</f>
        <v>9896.3000000000011</v>
      </c>
      <c r="K453" s="14">
        <f t="shared" si="343"/>
        <v>10256.5</v>
      </c>
      <c r="L453" s="14"/>
      <c r="M453" s="14"/>
      <c r="N453" s="14"/>
      <c r="O453" s="14">
        <f t="shared" si="320"/>
        <v>9807.1</v>
      </c>
      <c r="P453" s="14">
        <f t="shared" si="321"/>
        <v>9896.3000000000011</v>
      </c>
      <c r="Q453" s="14">
        <f t="shared" si="322"/>
        <v>10256.5</v>
      </c>
      <c r="R453" s="14"/>
      <c r="S453" s="14"/>
      <c r="T453" s="14"/>
      <c r="U453" s="14">
        <f t="shared" si="328"/>
        <v>9807.1</v>
      </c>
      <c r="V453" s="14">
        <f t="shared" si="329"/>
        <v>9896.3000000000011</v>
      </c>
      <c r="W453" s="14">
        <f t="shared" si="330"/>
        <v>10256.5</v>
      </c>
    </row>
    <row r="454" spans="1:23" ht="56.25" x14ac:dyDescent="0.2">
      <c r="A454" s="65" t="s">
        <v>6</v>
      </c>
      <c r="B454" s="66">
        <v>78</v>
      </c>
      <c r="C454" s="60">
        <v>709</v>
      </c>
      <c r="D454" s="11" t="s">
        <v>145</v>
      </c>
      <c r="E454" s="12" t="s">
        <v>3</v>
      </c>
      <c r="F454" s="11" t="s">
        <v>2</v>
      </c>
      <c r="G454" s="67" t="s">
        <v>69</v>
      </c>
      <c r="H454" s="10">
        <v>100</v>
      </c>
      <c r="I454" s="14">
        <f>I455</f>
        <v>9115.4</v>
      </c>
      <c r="J454" s="14">
        <f t="shared" ref="J454:K454" si="344">J455</f>
        <v>9204.6</v>
      </c>
      <c r="K454" s="14">
        <f t="shared" si="344"/>
        <v>9564.7999999999993</v>
      </c>
      <c r="L454" s="14"/>
      <c r="M454" s="14"/>
      <c r="N454" s="14"/>
      <c r="O454" s="14">
        <f t="shared" si="320"/>
        <v>9115.4</v>
      </c>
      <c r="P454" s="14">
        <f t="shared" si="321"/>
        <v>9204.6</v>
      </c>
      <c r="Q454" s="14">
        <f t="shared" si="322"/>
        <v>9564.7999999999993</v>
      </c>
      <c r="R454" s="14"/>
      <c r="S454" s="14"/>
      <c r="T454" s="14"/>
      <c r="U454" s="14">
        <f t="shared" si="328"/>
        <v>9115.4</v>
      </c>
      <c r="V454" s="14">
        <f t="shared" si="329"/>
        <v>9204.6</v>
      </c>
      <c r="W454" s="14">
        <f t="shared" si="330"/>
        <v>9564.7999999999993</v>
      </c>
    </row>
    <row r="455" spans="1:23" x14ac:dyDescent="0.2">
      <c r="A455" s="65" t="s">
        <v>72</v>
      </c>
      <c r="B455" s="66">
        <v>78</v>
      </c>
      <c r="C455" s="60">
        <v>709</v>
      </c>
      <c r="D455" s="11" t="s">
        <v>145</v>
      </c>
      <c r="E455" s="12" t="s">
        <v>3</v>
      </c>
      <c r="F455" s="11" t="s">
        <v>2</v>
      </c>
      <c r="G455" s="67" t="s">
        <v>69</v>
      </c>
      <c r="H455" s="10">
        <v>110</v>
      </c>
      <c r="I455" s="14">
        <f>6169.7+2945.7</f>
        <v>9115.4</v>
      </c>
      <c r="J455" s="14">
        <f>2974.1+6230.5</f>
        <v>9204.6</v>
      </c>
      <c r="K455" s="14">
        <f>3088.8+6476</f>
        <v>9564.7999999999993</v>
      </c>
      <c r="L455" s="14"/>
      <c r="M455" s="14"/>
      <c r="N455" s="14"/>
      <c r="O455" s="14">
        <f t="shared" si="320"/>
        <v>9115.4</v>
      </c>
      <c r="P455" s="14">
        <f t="shared" si="321"/>
        <v>9204.6</v>
      </c>
      <c r="Q455" s="14">
        <f t="shared" si="322"/>
        <v>9564.7999999999993</v>
      </c>
      <c r="R455" s="14"/>
      <c r="S455" s="14"/>
      <c r="T455" s="14"/>
      <c r="U455" s="14">
        <f t="shared" si="328"/>
        <v>9115.4</v>
      </c>
      <c r="V455" s="14">
        <f t="shared" si="329"/>
        <v>9204.6</v>
      </c>
      <c r="W455" s="14">
        <f t="shared" si="330"/>
        <v>9564.7999999999993</v>
      </c>
    </row>
    <row r="456" spans="1:23" ht="22.5" x14ac:dyDescent="0.2">
      <c r="A456" s="65" t="s">
        <v>14</v>
      </c>
      <c r="B456" s="66">
        <v>78</v>
      </c>
      <c r="C456" s="60">
        <v>709</v>
      </c>
      <c r="D456" s="11" t="s">
        <v>145</v>
      </c>
      <c r="E456" s="12" t="s">
        <v>3</v>
      </c>
      <c r="F456" s="11" t="s">
        <v>2</v>
      </c>
      <c r="G456" s="67" t="s">
        <v>69</v>
      </c>
      <c r="H456" s="10">
        <v>200</v>
      </c>
      <c r="I456" s="14">
        <f>I457</f>
        <v>685.5</v>
      </c>
      <c r="J456" s="14">
        <f t="shared" ref="J456:K456" si="345">J457</f>
        <v>685.5</v>
      </c>
      <c r="K456" s="14">
        <f t="shared" si="345"/>
        <v>685.5</v>
      </c>
      <c r="L456" s="14"/>
      <c r="M456" s="14"/>
      <c r="N456" s="14"/>
      <c r="O456" s="14">
        <f t="shared" si="320"/>
        <v>685.5</v>
      </c>
      <c r="P456" s="14">
        <f t="shared" si="321"/>
        <v>685.5</v>
      </c>
      <c r="Q456" s="14">
        <f t="shared" si="322"/>
        <v>685.5</v>
      </c>
      <c r="R456" s="14"/>
      <c r="S456" s="14"/>
      <c r="T456" s="14"/>
      <c r="U456" s="14">
        <f t="shared" si="328"/>
        <v>685.5</v>
      </c>
      <c r="V456" s="14">
        <f t="shared" si="329"/>
        <v>685.5</v>
      </c>
      <c r="W456" s="14">
        <f t="shared" si="330"/>
        <v>685.5</v>
      </c>
    </row>
    <row r="457" spans="1:23" ht="22.5" x14ac:dyDescent="0.2">
      <c r="A457" s="65" t="s">
        <v>13</v>
      </c>
      <c r="B457" s="66">
        <v>78</v>
      </c>
      <c r="C457" s="60">
        <v>709</v>
      </c>
      <c r="D457" s="11" t="s">
        <v>145</v>
      </c>
      <c r="E457" s="12" t="s">
        <v>3</v>
      </c>
      <c r="F457" s="11" t="s">
        <v>2</v>
      </c>
      <c r="G457" s="67" t="s">
        <v>69</v>
      </c>
      <c r="H457" s="10">
        <v>240</v>
      </c>
      <c r="I457" s="14">
        <v>685.5</v>
      </c>
      <c r="J457" s="14">
        <v>685.5</v>
      </c>
      <c r="K457" s="14">
        <v>685.5</v>
      </c>
      <c r="L457" s="14"/>
      <c r="M457" s="14"/>
      <c r="N457" s="14"/>
      <c r="O457" s="14">
        <f t="shared" si="320"/>
        <v>685.5</v>
      </c>
      <c r="P457" s="14">
        <f t="shared" si="321"/>
        <v>685.5</v>
      </c>
      <c r="Q457" s="14">
        <f t="shared" si="322"/>
        <v>685.5</v>
      </c>
      <c r="R457" s="14"/>
      <c r="S457" s="14"/>
      <c r="T457" s="14"/>
      <c r="U457" s="14">
        <f t="shared" si="328"/>
        <v>685.5</v>
      </c>
      <c r="V457" s="14">
        <f t="shared" si="329"/>
        <v>685.5</v>
      </c>
      <c r="W457" s="14">
        <f t="shared" si="330"/>
        <v>685.5</v>
      </c>
    </row>
    <row r="458" spans="1:23" x14ac:dyDescent="0.2">
      <c r="A458" s="65" t="s">
        <v>71</v>
      </c>
      <c r="B458" s="66">
        <v>78</v>
      </c>
      <c r="C458" s="60">
        <v>709</v>
      </c>
      <c r="D458" s="11" t="s">
        <v>145</v>
      </c>
      <c r="E458" s="12" t="s">
        <v>3</v>
      </c>
      <c r="F458" s="11" t="s">
        <v>2</v>
      </c>
      <c r="G458" s="67" t="s">
        <v>69</v>
      </c>
      <c r="H458" s="10">
        <v>800</v>
      </c>
      <c r="I458" s="14">
        <f>I459</f>
        <v>6.2</v>
      </c>
      <c r="J458" s="14">
        <f t="shared" ref="J458:K458" si="346">J459</f>
        <v>6.2</v>
      </c>
      <c r="K458" s="14">
        <f t="shared" si="346"/>
        <v>6.2</v>
      </c>
      <c r="L458" s="14"/>
      <c r="M458" s="14"/>
      <c r="N458" s="14"/>
      <c r="O458" s="14">
        <f t="shared" si="320"/>
        <v>6.2</v>
      </c>
      <c r="P458" s="14">
        <f t="shared" si="321"/>
        <v>6.2</v>
      </c>
      <c r="Q458" s="14">
        <f t="shared" si="322"/>
        <v>6.2</v>
      </c>
      <c r="R458" s="14"/>
      <c r="S458" s="14"/>
      <c r="T458" s="14"/>
      <c r="U458" s="14">
        <f t="shared" si="328"/>
        <v>6.2</v>
      </c>
      <c r="V458" s="14">
        <f t="shared" si="329"/>
        <v>6.2</v>
      </c>
      <c r="W458" s="14">
        <f t="shared" si="330"/>
        <v>6.2</v>
      </c>
    </row>
    <row r="459" spans="1:23" x14ac:dyDescent="0.2">
      <c r="A459" s="65" t="s">
        <v>70</v>
      </c>
      <c r="B459" s="66">
        <v>78</v>
      </c>
      <c r="C459" s="60">
        <v>709</v>
      </c>
      <c r="D459" s="11" t="s">
        <v>145</v>
      </c>
      <c r="E459" s="12" t="s">
        <v>3</v>
      </c>
      <c r="F459" s="11" t="s">
        <v>2</v>
      </c>
      <c r="G459" s="67" t="s">
        <v>69</v>
      </c>
      <c r="H459" s="10">
        <v>850</v>
      </c>
      <c r="I459" s="14">
        <v>6.2</v>
      </c>
      <c r="J459" s="14">
        <v>6.2</v>
      </c>
      <c r="K459" s="14">
        <v>6.2</v>
      </c>
      <c r="L459" s="14"/>
      <c r="M459" s="14"/>
      <c r="N459" s="14"/>
      <c r="O459" s="14">
        <f t="shared" si="320"/>
        <v>6.2</v>
      </c>
      <c r="P459" s="14">
        <f t="shared" si="321"/>
        <v>6.2</v>
      </c>
      <c r="Q459" s="14">
        <f t="shared" si="322"/>
        <v>6.2</v>
      </c>
      <c r="R459" s="14"/>
      <c r="S459" s="14"/>
      <c r="T459" s="14"/>
      <c r="U459" s="14">
        <f t="shared" si="328"/>
        <v>6.2</v>
      </c>
      <c r="V459" s="14">
        <f t="shared" si="329"/>
        <v>6.2</v>
      </c>
      <c r="W459" s="14">
        <f t="shared" si="330"/>
        <v>6.2</v>
      </c>
    </row>
    <row r="460" spans="1:23" ht="62.25" customHeight="1" x14ac:dyDescent="0.2">
      <c r="A460" s="65" t="s">
        <v>418</v>
      </c>
      <c r="B460" s="66">
        <v>78</v>
      </c>
      <c r="C460" s="60">
        <v>709</v>
      </c>
      <c r="D460" s="11" t="s">
        <v>145</v>
      </c>
      <c r="E460" s="12" t="s">
        <v>3</v>
      </c>
      <c r="F460" s="11" t="s">
        <v>2</v>
      </c>
      <c r="G460" s="67" t="s">
        <v>419</v>
      </c>
      <c r="H460" s="10" t="s">
        <v>7</v>
      </c>
      <c r="I460" s="14"/>
      <c r="J460" s="14"/>
      <c r="K460" s="14"/>
      <c r="L460" s="14"/>
      <c r="M460" s="14"/>
      <c r="N460" s="14"/>
      <c r="O460" s="14"/>
      <c r="P460" s="14"/>
      <c r="Q460" s="14"/>
      <c r="R460" s="14">
        <f>SUM(R461)</f>
        <v>175</v>
      </c>
      <c r="S460" s="14"/>
      <c r="T460" s="14"/>
      <c r="U460" s="14">
        <f t="shared" si="328"/>
        <v>175</v>
      </c>
      <c r="V460" s="14">
        <f t="shared" si="329"/>
        <v>0</v>
      </c>
      <c r="W460" s="14">
        <f t="shared" si="330"/>
        <v>0</v>
      </c>
    </row>
    <row r="461" spans="1:23" ht="22.5" x14ac:dyDescent="0.2">
      <c r="A461" s="65" t="s">
        <v>77</v>
      </c>
      <c r="B461" s="66">
        <v>78</v>
      </c>
      <c r="C461" s="60">
        <v>709</v>
      </c>
      <c r="D461" s="11" t="s">
        <v>145</v>
      </c>
      <c r="E461" s="12" t="s">
        <v>3</v>
      </c>
      <c r="F461" s="11" t="s">
        <v>2</v>
      </c>
      <c r="G461" s="67" t="s">
        <v>419</v>
      </c>
      <c r="H461" s="10">
        <v>600</v>
      </c>
      <c r="I461" s="14"/>
      <c r="J461" s="14"/>
      <c r="K461" s="14"/>
      <c r="L461" s="14"/>
      <c r="M461" s="14"/>
      <c r="N461" s="14"/>
      <c r="O461" s="14"/>
      <c r="P461" s="14"/>
      <c r="Q461" s="14"/>
      <c r="R461" s="14">
        <f>SUM(R462)</f>
        <v>175</v>
      </c>
      <c r="S461" s="14"/>
      <c r="T461" s="14"/>
      <c r="U461" s="14">
        <f t="shared" si="328"/>
        <v>175</v>
      </c>
      <c r="V461" s="14">
        <f t="shared" si="329"/>
        <v>0</v>
      </c>
      <c r="W461" s="14">
        <f t="shared" si="330"/>
        <v>0</v>
      </c>
    </row>
    <row r="462" spans="1:23" ht="22.5" x14ac:dyDescent="0.2">
      <c r="A462" s="65" t="s">
        <v>420</v>
      </c>
      <c r="B462" s="66">
        <v>78</v>
      </c>
      <c r="C462" s="60">
        <v>709</v>
      </c>
      <c r="D462" s="11" t="s">
        <v>145</v>
      </c>
      <c r="E462" s="12" t="s">
        <v>3</v>
      </c>
      <c r="F462" s="11" t="s">
        <v>2</v>
      </c>
      <c r="G462" s="67" t="s">
        <v>419</v>
      </c>
      <c r="H462" s="10">
        <v>630</v>
      </c>
      <c r="I462" s="14"/>
      <c r="J462" s="14"/>
      <c r="K462" s="14"/>
      <c r="L462" s="14"/>
      <c r="M462" s="14"/>
      <c r="N462" s="14"/>
      <c r="O462" s="14"/>
      <c r="P462" s="14"/>
      <c r="Q462" s="14"/>
      <c r="R462" s="14">
        <v>175</v>
      </c>
      <c r="S462" s="14"/>
      <c r="T462" s="14"/>
      <c r="U462" s="14">
        <f t="shared" si="328"/>
        <v>175</v>
      </c>
      <c r="V462" s="14">
        <f t="shared" si="329"/>
        <v>0</v>
      </c>
      <c r="W462" s="14">
        <f t="shared" si="330"/>
        <v>0</v>
      </c>
    </row>
    <row r="463" spans="1:23" ht="50.1" customHeight="1" x14ac:dyDescent="0.2">
      <c r="A463" s="65" t="s">
        <v>240</v>
      </c>
      <c r="B463" s="66">
        <v>78</v>
      </c>
      <c r="C463" s="60">
        <v>709</v>
      </c>
      <c r="D463" s="11" t="s">
        <v>145</v>
      </c>
      <c r="E463" s="12" t="s">
        <v>3</v>
      </c>
      <c r="F463" s="11" t="s">
        <v>2</v>
      </c>
      <c r="G463" s="67" t="s">
        <v>157</v>
      </c>
      <c r="H463" s="10" t="s">
        <v>7</v>
      </c>
      <c r="I463" s="14">
        <f>I464</f>
        <v>279</v>
      </c>
      <c r="J463" s="14">
        <f t="shared" ref="J463:K463" si="347">J464</f>
        <v>279</v>
      </c>
      <c r="K463" s="14">
        <f t="shared" si="347"/>
        <v>279</v>
      </c>
      <c r="L463" s="14"/>
      <c r="M463" s="14"/>
      <c r="N463" s="14"/>
      <c r="O463" s="14">
        <f t="shared" si="320"/>
        <v>279</v>
      </c>
      <c r="P463" s="14">
        <f t="shared" si="321"/>
        <v>279</v>
      </c>
      <c r="Q463" s="14">
        <f t="shared" si="322"/>
        <v>279</v>
      </c>
      <c r="R463" s="14"/>
      <c r="S463" s="14"/>
      <c r="T463" s="14"/>
      <c r="U463" s="14">
        <f t="shared" si="328"/>
        <v>279</v>
      </c>
      <c r="V463" s="14">
        <f t="shared" si="329"/>
        <v>279</v>
      </c>
      <c r="W463" s="14">
        <f t="shared" si="330"/>
        <v>279</v>
      </c>
    </row>
    <row r="464" spans="1:23" ht="22.5" x14ac:dyDescent="0.2">
      <c r="A464" s="65" t="s">
        <v>77</v>
      </c>
      <c r="B464" s="66">
        <v>78</v>
      </c>
      <c r="C464" s="60">
        <v>709</v>
      </c>
      <c r="D464" s="11" t="s">
        <v>145</v>
      </c>
      <c r="E464" s="12" t="s">
        <v>3</v>
      </c>
      <c r="F464" s="11" t="s">
        <v>2</v>
      </c>
      <c r="G464" s="67" t="s">
        <v>157</v>
      </c>
      <c r="H464" s="10">
        <v>600</v>
      </c>
      <c r="I464" s="14">
        <f>I465</f>
        <v>279</v>
      </c>
      <c r="J464" s="14">
        <f t="shared" ref="J464:K464" si="348">J465</f>
        <v>279</v>
      </c>
      <c r="K464" s="14">
        <f t="shared" si="348"/>
        <v>279</v>
      </c>
      <c r="L464" s="14"/>
      <c r="M464" s="14"/>
      <c r="N464" s="14"/>
      <c r="O464" s="14">
        <f t="shared" si="320"/>
        <v>279</v>
      </c>
      <c r="P464" s="14">
        <f t="shared" si="321"/>
        <v>279</v>
      </c>
      <c r="Q464" s="14">
        <f t="shared" si="322"/>
        <v>279</v>
      </c>
      <c r="R464" s="14"/>
      <c r="S464" s="14"/>
      <c r="T464" s="14"/>
      <c r="U464" s="14">
        <f t="shared" si="328"/>
        <v>279</v>
      </c>
      <c r="V464" s="14">
        <f t="shared" si="329"/>
        <v>279</v>
      </c>
      <c r="W464" s="14">
        <f t="shared" si="330"/>
        <v>279</v>
      </c>
    </row>
    <row r="465" spans="1:23" x14ac:dyDescent="0.2">
      <c r="A465" s="65" t="s">
        <v>146</v>
      </c>
      <c r="B465" s="66">
        <v>78</v>
      </c>
      <c r="C465" s="60">
        <v>709</v>
      </c>
      <c r="D465" s="11" t="s">
        <v>145</v>
      </c>
      <c r="E465" s="12" t="s">
        <v>3</v>
      </c>
      <c r="F465" s="11" t="s">
        <v>2</v>
      </c>
      <c r="G465" s="67" t="s">
        <v>157</v>
      </c>
      <c r="H465" s="10">
        <v>610</v>
      </c>
      <c r="I465" s="14">
        <v>279</v>
      </c>
      <c r="J465" s="14">
        <v>279</v>
      </c>
      <c r="K465" s="14">
        <v>279</v>
      </c>
      <c r="L465" s="14"/>
      <c r="M465" s="14"/>
      <c r="N465" s="14"/>
      <c r="O465" s="14">
        <f t="shared" si="320"/>
        <v>279</v>
      </c>
      <c r="P465" s="14">
        <f t="shared" si="321"/>
        <v>279</v>
      </c>
      <c r="Q465" s="14">
        <f t="shared" si="322"/>
        <v>279</v>
      </c>
      <c r="R465" s="14"/>
      <c r="S465" s="14"/>
      <c r="T465" s="14"/>
      <c r="U465" s="14">
        <f t="shared" si="328"/>
        <v>279</v>
      </c>
      <c r="V465" s="14">
        <f t="shared" si="329"/>
        <v>279</v>
      </c>
      <c r="W465" s="14">
        <f t="shared" si="330"/>
        <v>279</v>
      </c>
    </row>
    <row r="466" spans="1:23" ht="41.1" customHeight="1" x14ac:dyDescent="0.2">
      <c r="A466" s="65" t="s">
        <v>156</v>
      </c>
      <c r="B466" s="66">
        <v>78</v>
      </c>
      <c r="C466" s="60">
        <v>709</v>
      </c>
      <c r="D466" s="11" t="s">
        <v>145</v>
      </c>
      <c r="E466" s="12" t="s">
        <v>3</v>
      </c>
      <c r="F466" s="11" t="s">
        <v>2</v>
      </c>
      <c r="G466" s="67" t="s">
        <v>154</v>
      </c>
      <c r="H466" s="10" t="s">
        <v>7</v>
      </c>
      <c r="I466" s="14">
        <f>I467</f>
        <v>120</v>
      </c>
      <c r="J466" s="14">
        <f t="shared" ref="J466:K466" si="349">J467</f>
        <v>120</v>
      </c>
      <c r="K466" s="14">
        <f t="shared" si="349"/>
        <v>120</v>
      </c>
      <c r="L466" s="14"/>
      <c r="M466" s="14"/>
      <c r="N466" s="14"/>
      <c r="O466" s="14">
        <f t="shared" si="320"/>
        <v>120</v>
      </c>
      <c r="P466" s="14">
        <f t="shared" si="321"/>
        <v>120</v>
      </c>
      <c r="Q466" s="14">
        <f t="shared" si="322"/>
        <v>120</v>
      </c>
      <c r="R466" s="14"/>
      <c r="S466" s="14"/>
      <c r="T466" s="14"/>
      <c r="U466" s="14">
        <f t="shared" si="328"/>
        <v>120</v>
      </c>
      <c r="V466" s="14">
        <f t="shared" si="329"/>
        <v>120</v>
      </c>
      <c r="W466" s="14">
        <f t="shared" si="330"/>
        <v>120</v>
      </c>
    </row>
    <row r="467" spans="1:23" x14ac:dyDescent="0.2">
      <c r="A467" s="65" t="s">
        <v>40</v>
      </c>
      <c r="B467" s="66">
        <v>78</v>
      </c>
      <c r="C467" s="60">
        <v>709</v>
      </c>
      <c r="D467" s="11" t="s">
        <v>145</v>
      </c>
      <c r="E467" s="12" t="s">
        <v>3</v>
      </c>
      <c r="F467" s="11" t="s">
        <v>2</v>
      </c>
      <c r="G467" s="67" t="s">
        <v>154</v>
      </c>
      <c r="H467" s="10">
        <v>300</v>
      </c>
      <c r="I467" s="14">
        <f>I468</f>
        <v>120</v>
      </c>
      <c r="J467" s="14">
        <f t="shared" ref="J467:K467" si="350">J468</f>
        <v>120</v>
      </c>
      <c r="K467" s="14">
        <f t="shared" si="350"/>
        <v>120</v>
      </c>
      <c r="L467" s="14"/>
      <c r="M467" s="14"/>
      <c r="N467" s="14"/>
      <c r="O467" s="14">
        <f t="shared" si="320"/>
        <v>120</v>
      </c>
      <c r="P467" s="14">
        <f t="shared" si="321"/>
        <v>120</v>
      </c>
      <c r="Q467" s="14">
        <f t="shared" si="322"/>
        <v>120</v>
      </c>
      <c r="R467" s="14"/>
      <c r="S467" s="14"/>
      <c r="T467" s="14"/>
      <c r="U467" s="14">
        <f t="shared" si="328"/>
        <v>120</v>
      </c>
      <c r="V467" s="14">
        <f t="shared" si="329"/>
        <v>120</v>
      </c>
      <c r="W467" s="14">
        <f t="shared" si="330"/>
        <v>120</v>
      </c>
    </row>
    <row r="468" spans="1:23" x14ac:dyDescent="0.2">
      <c r="A468" s="65" t="s">
        <v>155</v>
      </c>
      <c r="B468" s="66">
        <v>78</v>
      </c>
      <c r="C468" s="60">
        <v>709</v>
      </c>
      <c r="D468" s="11" t="s">
        <v>145</v>
      </c>
      <c r="E468" s="12" t="s">
        <v>3</v>
      </c>
      <c r="F468" s="11" t="s">
        <v>2</v>
      </c>
      <c r="G468" s="67" t="s">
        <v>154</v>
      </c>
      <c r="H468" s="10">
        <v>340</v>
      </c>
      <c r="I468" s="14">
        <v>120</v>
      </c>
      <c r="J468" s="14">
        <v>120</v>
      </c>
      <c r="K468" s="14">
        <v>120</v>
      </c>
      <c r="L468" s="14"/>
      <c r="M468" s="14"/>
      <c r="N468" s="14"/>
      <c r="O468" s="14">
        <f t="shared" si="320"/>
        <v>120</v>
      </c>
      <c r="P468" s="14">
        <f t="shared" si="321"/>
        <v>120</v>
      </c>
      <c r="Q468" s="14">
        <f t="shared" si="322"/>
        <v>120</v>
      </c>
      <c r="R468" s="14"/>
      <c r="S468" s="14"/>
      <c r="T468" s="14"/>
      <c r="U468" s="14">
        <f t="shared" si="328"/>
        <v>120</v>
      </c>
      <c r="V468" s="14">
        <f t="shared" si="329"/>
        <v>120</v>
      </c>
      <c r="W468" s="14">
        <f t="shared" si="330"/>
        <v>120</v>
      </c>
    </row>
    <row r="469" spans="1:23" ht="57.75" customHeight="1" x14ac:dyDescent="0.2">
      <c r="A469" s="85" t="s">
        <v>266</v>
      </c>
      <c r="B469" s="66">
        <v>78</v>
      </c>
      <c r="C469" s="60">
        <v>709</v>
      </c>
      <c r="D469" s="11">
        <v>12</v>
      </c>
      <c r="E469" s="12">
        <v>0</v>
      </c>
      <c r="F469" s="11">
        <v>0</v>
      </c>
      <c r="G469" s="67">
        <v>0</v>
      </c>
      <c r="H469" s="10"/>
      <c r="I469" s="14">
        <f>I470</f>
        <v>30</v>
      </c>
      <c r="J469" s="14">
        <f t="shared" ref="J469:K471" si="351">J470</f>
        <v>30</v>
      </c>
      <c r="K469" s="14">
        <f t="shared" si="351"/>
        <v>30</v>
      </c>
      <c r="L469" s="14"/>
      <c r="M469" s="14"/>
      <c r="N469" s="14"/>
      <c r="O469" s="14">
        <f t="shared" si="320"/>
        <v>30</v>
      </c>
      <c r="P469" s="14">
        <f t="shared" si="321"/>
        <v>30</v>
      </c>
      <c r="Q469" s="14">
        <f t="shared" si="322"/>
        <v>30</v>
      </c>
      <c r="R469" s="14"/>
      <c r="S469" s="14"/>
      <c r="T469" s="14"/>
      <c r="U469" s="14">
        <f t="shared" si="328"/>
        <v>30</v>
      </c>
      <c r="V469" s="14">
        <f t="shared" si="329"/>
        <v>30</v>
      </c>
      <c r="W469" s="14">
        <f t="shared" si="330"/>
        <v>30</v>
      </c>
    </row>
    <row r="470" spans="1:23" ht="12.6" customHeight="1" x14ac:dyDescent="0.2">
      <c r="A470" s="65" t="s">
        <v>326</v>
      </c>
      <c r="B470" s="66">
        <v>78</v>
      </c>
      <c r="C470" s="60">
        <v>709</v>
      </c>
      <c r="D470" s="11">
        <v>12</v>
      </c>
      <c r="E470" s="12">
        <v>0</v>
      </c>
      <c r="F470" s="11">
        <v>0</v>
      </c>
      <c r="G470" s="67">
        <v>80680</v>
      </c>
      <c r="H470" s="10"/>
      <c r="I470" s="14">
        <f>I471</f>
        <v>30</v>
      </c>
      <c r="J470" s="14">
        <f t="shared" si="351"/>
        <v>30</v>
      </c>
      <c r="K470" s="14">
        <f t="shared" si="351"/>
        <v>30</v>
      </c>
      <c r="L470" s="14"/>
      <c r="M470" s="14"/>
      <c r="N470" s="14"/>
      <c r="O470" s="14">
        <f t="shared" si="320"/>
        <v>30</v>
      </c>
      <c r="P470" s="14">
        <f t="shared" si="321"/>
        <v>30</v>
      </c>
      <c r="Q470" s="14">
        <f t="shared" si="322"/>
        <v>30</v>
      </c>
      <c r="R470" s="14"/>
      <c r="S470" s="14"/>
      <c r="T470" s="14"/>
      <c r="U470" s="14">
        <f t="shared" si="328"/>
        <v>30</v>
      </c>
      <c r="V470" s="14">
        <f t="shared" si="329"/>
        <v>30</v>
      </c>
      <c r="W470" s="14">
        <f t="shared" si="330"/>
        <v>30</v>
      </c>
    </row>
    <row r="471" spans="1:23" ht="22.5" customHeight="1" x14ac:dyDescent="0.2">
      <c r="A471" s="65" t="s">
        <v>77</v>
      </c>
      <c r="B471" s="66">
        <v>78</v>
      </c>
      <c r="C471" s="60">
        <v>709</v>
      </c>
      <c r="D471" s="11">
        <v>12</v>
      </c>
      <c r="E471" s="12">
        <v>0</v>
      </c>
      <c r="F471" s="11">
        <v>0</v>
      </c>
      <c r="G471" s="67">
        <v>80680</v>
      </c>
      <c r="H471" s="10">
        <v>600</v>
      </c>
      <c r="I471" s="14">
        <f>I472</f>
        <v>30</v>
      </c>
      <c r="J471" s="14">
        <f t="shared" si="351"/>
        <v>30</v>
      </c>
      <c r="K471" s="14">
        <f t="shared" si="351"/>
        <v>30</v>
      </c>
      <c r="L471" s="14"/>
      <c r="M471" s="14"/>
      <c r="N471" s="14"/>
      <c r="O471" s="14">
        <f t="shared" si="320"/>
        <v>30</v>
      </c>
      <c r="P471" s="14">
        <f t="shared" si="321"/>
        <v>30</v>
      </c>
      <c r="Q471" s="14">
        <f t="shared" si="322"/>
        <v>30</v>
      </c>
      <c r="R471" s="14"/>
      <c r="S471" s="14"/>
      <c r="T471" s="14"/>
      <c r="U471" s="14">
        <f t="shared" si="328"/>
        <v>30</v>
      </c>
      <c r="V471" s="14">
        <f t="shared" si="329"/>
        <v>30</v>
      </c>
      <c r="W471" s="14">
        <f t="shared" si="330"/>
        <v>30</v>
      </c>
    </row>
    <row r="472" spans="1:23" ht="12.75" customHeight="1" x14ac:dyDescent="0.2">
      <c r="A472" s="65" t="s">
        <v>146</v>
      </c>
      <c r="B472" s="66">
        <v>78</v>
      </c>
      <c r="C472" s="60">
        <v>709</v>
      </c>
      <c r="D472" s="11">
        <v>12</v>
      </c>
      <c r="E472" s="12">
        <v>0</v>
      </c>
      <c r="F472" s="11">
        <v>0</v>
      </c>
      <c r="G472" s="67">
        <v>80680</v>
      </c>
      <c r="H472" s="10">
        <v>610</v>
      </c>
      <c r="I472" s="14">
        <v>30</v>
      </c>
      <c r="J472" s="14">
        <v>30</v>
      </c>
      <c r="K472" s="14">
        <v>30</v>
      </c>
      <c r="L472" s="14"/>
      <c r="M472" s="14"/>
      <c r="N472" s="14"/>
      <c r="O472" s="14">
        <f t="shared" si="320"/>
        <v>30</v>
      </c>
      <c r="P472" s="14">
        <f t="shared" si="321"/>
        <v>30</v>
      </c>
      <c r="Q472" s="14">
        <f t="shared" si="322"/>
        <v>30</v>
      </c>
      <c r="R472" s="14"/>
      <c r="S472" s="14"/>
      <c r="T472" s="14"/>
      <c r="U472" s="14">
        <f t="shared" si="328"/>
        <v>30</v>
      </c>
      <c r="V472" s="14">
        <f t="shared" si="329"/>
        <v>30</v>
      </c>
      <c r="W472" s="14">
        <f t="shared" si="330"/>
        <v>30</v>
      </c>
    </row>
    <row r="473" spans="1:23" x14ac:dyDescent="0.2">
      <c r="A473" s="65" t="s">
        <v>55</v>
      </c>
      <c r="B473" s="66">
        <v>78</v>
      </c>
      <c r="C473" s="60">
        <v>1000</v>
      </c>
      <c r="D473" s="11" t="s">
        <v>7</v>
      </c>
      <c r="E473" s="12" t="s">
        <v>7</v>
      </c>
      <c r="F473" s="11" t="s">
        <v>7</v>
      </c>
      <c r="G473" s="67" t="s">
        <v>7</v>
      </c>
      <c r="H473" s="10" t="s">
        <v>7</v>
      </c>
      <c r="I473" s="14">
        <f>I474</f>
        <v>21291.48</v>
      </c>
      <c r="J473" s="14">
        <f t="shared" ref="J473:K473" si="352">J474</f>
        <v>23378.940000000002</v>
      </c>
      <c r="K473" s="14">
        <f t="shared" si="352"/>
        <v>8645.7999999999993</v>
      </c>
      <c r="L473" s="14">
        <f>L474</f>
        <v>-73.527200000000448</v>
      </c>
      <c r="M473" s="14">
        <f t="shared" ref="M473:N473" si="353">M474</f>
        <v>-169.91330000000016</v>
      </c>
      <c r="N473" s="14">
        <f t="shared" si="353"/>
        <v>15158.784300000001</v>
      </c>
      <c r="O473" s="14">
        <f t="shared" si="320"/>
        <v>21217.952799999999</v>
      </c>
      <c r="P473" s="14">
        <f t="shared" si="321"/>
        <v>23209.026700000002</v>
      </c>
      <c r="Q473" s="14">
        <f t="shared" si="322"/>
        <v>23804.584300000002</v>
      </c>
      <c r="R473" s="14">
        <f>R474</f>
        <v>17.922129999999999</v>
      </c>
      <c r="S473" s="14">
        <f t="shared" ref="S473:T474" si="354">S474</f>
        <v>0</v>
      </c>
      <c r="T473" s="14">
        <f t="shared" si="354"/>
        <v>0</v>
      </c>
      <c r="U473" s="14">
        <f t="shared" si="328"/>
        <v>21235.874929999998</v>
      </c>
      <c r="V473" s="14">
        <f t="shared" si="329"/>
        <v>23209.026700000002</v>
      </c>
      <c r="W473" s="14">
        <f t="shared" si="330"/>
        <v>23804.584300000002</v>
      </c>
    </row>
    <row r="474" spans="1:23" x14ac:dyDescent="0.2">
      <c r="A474" s="65" t="s">
        <v>102</v>
      </c>
      <c r="B474" s="66">
        <v>78</v>
      </c>
      <c r="C474" s="60">
        <v>1004</v>
      </c>
      <c r="D474" s="11" t="s">
        <v>7</v>
      </c>
      <c r="E474" s="12" t="s">
        <v>7</v>
      </c>
      <c r="F474" s="11" t="s">
        <v>7</v>
      </c>
      <c r="G474" s="67" t="s">
        <v>7</v>
      </c>
      <c r="H474" s="10" t="s">
        <v>7</v>
      </c>
      <c r="I474" s="14">
        <f>I475</f>
        <v>21291.48</v>
      </c>
      <c r="J474" s="14">
        <f t="shared" ref="J474:K474" si="355">J475</f>
        <v>23378.940000000002</v>
      </c>
      <c r="K474" s="14">
        <f t="shared" si="355"/>
        <v>8645.7999999999993</v>
      </c>
      <c r="L474" s="14">
        <f>L475</f>
        <v>-73.527200000000448</v>
      </c>
      <c r="M474" s="14">
        <f t="shared" ref="M474:N474" si="356">M475</f>
        <v>-169.91330000000016</v>
      </c>
      <c r="N474" s="14">
        <f t="shared" si="356"/>
        <v>15158.784300000001</v>
      </c>
      <c r="O474" s="14">
        <f t="shared" si="320"/>
        <v>21217.952799999999</v>
      </c>
      <c r="P474" s="14">
        <f t="shared" si="321"/>
        <v>23209.026700000002</v>
      </c>
      <c r="Q474" s="14">
        <f t="shared" si="322"/>
        <v>23804.584300000002</v>
      </c>
      <c r="R474" s="14">
        <f>R475</f>
        <v>17.922129999999999</v>
      </c>
      <c r="S474" s="14">
        <f t="shared" si="354"/>
        <v>0</v>
      </c>
      <c r="T474" s="14">
        <f t="shared" si="354"/>
        <v>0</v>
      </c>
      <c r="U474" s="14">
        <f t="shared" si="328"/>
        <v>21235.874929999998</v>
      </c>
      <c r="V474" s="14">
        <f t="shared" si="329"/>
        <v>23209.026700000002</v>
      </c>
      <c r="W474" s="14">
        <f t="shared" si="330"/>
        <v>23804.584300000002</v>
      </c>
    </row>
    <row r="475" spans="1:23" ht="33.75" x14ac:dyDescent="0.2">
      <c r="A475" s="85" t="s">
        <v>270</v>
      </c>
      <c r="B475" s="66">
        <v>78</v>
      </c>
      <c r="C475" s="60">
        <v>1004</v>
      </c>
      <c r="D475" s="11" t="s">
        <v>145</v>
      </c>
      <c r="E475" s="12" t="s">
        <v>3</v>
      </c>
      <c r="F475" s="11" t="s">
        <v>2</v>
      </c>
      <c r="G475" s="67" t="s">
        <v>9</v>
      </c>
      <c r="H475" s="10" t="s">
        <v>7</v>
      </c>
      <c r="I475" s="14">
        <f>I476+I479+I484+I493</f>
        <v>21291.48</v>
      </c>
      <c r="J475" s="14">
        <f t="shared" ref="J475:K475" si="357">J476+J479+J484+J493</f>
        <v>23378.940000000002</v>
      </c>
      <c r="K475" s="14">
        <f t="shared" si="357"/>
        <v>8645.7999999999993</v>
      </c>
      <c r="L475" s="14">
        <f>L479+L484+L487</f>
        <v>-73.527200000000448</v>
      </c>
      <c r="M475" s="14">
        <f t="shared" ref="M475:N475" si="358">M479+M484+M487</f>
        <v>-169.91330000000016</v>
      </c>
      <c r="N475" s="14">
        <f t="shared" si="358"/>
        <v>15158.784300000001</v>
      </c>
      <c r="O475" s="14">
        <f t="shared" si="320"/>
        <v>21217.952799999999</v>
      </c>
      <c r="P475" s="14">
        <f t="shared" si="321"/>
        <v>23209.026700000002</v>
      </c>
      <c r="Q475" s="14">
        <f t="shared" si="322"/>
        <v>23804.584300000002</v>
      </c>
      <c r="R475" s="14">
        <f>R476+R490+R487</f>
        <v>17.922129999999999</v>
      </c>
      <c r="S475" s="14">
        <f t="shared" ref="S475:T475" si="359">S476+S490</f>
        <v>0</v>
      </c>
      <c r="T475" s="14">
        <f t="shared" si="359"/>
        <v>0</v>
      </c>
      <c r="U475" s="14">
        <f t="shared" si="328"/>
        <v>21235.874929999998</v>
      </c>
      <c r="V475" s="14">
        <f t="shared" si="329"/>
        <v>23209.026700000002</v>
      </c>
      <c r="W475" s="14">
        <f t="shared" si="330"/>
        <v>23804.584300000002</v>
      </c>
    </row>
    <row r="476" spans="1:23" s="178" customFormat="1" ht="56.25" x14ac:dyDescent="0.2">
      <c r="A476" s="65" t="s">
        <v>322</v>
      </c>
      <c r="B476" s="66">
        <v>78</v>
      </c>
      <c r="C476" s="60">
        <v>1004</v>
      </c>
      <c r="D476" s="11" t="s">
        <v>145</v>
      </c>
      <c r="E476" s="12" t="s">
        <v>3</v>
      </c>
      <c r="F476" s="11" t="s">
        <v>2</v>
      </c>
      <c r="G476" s="67">
        <v>76600</v>
      </c>
      <c r="H476" s="10" t="s">
        <v>7</v>
      </c>
      <c r="I476" s="14">
        <f>I477</f>
        <v>20.399999999999999</v>
      </c>
      <c r="J476" s="14">
        <f t="shared" ref="J476:K476" si="360">J477</f>
        <v>0</v>
      </c>
      <c r="K476" s="14">
        <f t="shared" si="360"/>
        <v>0</v>
      </c>
      <c r="L476" s="14"/>
      <c r="M476" s="14"/>
      <c r="N476" s="14"/>
      <c r="O476" s="14">
        <f t="shared" si="320"/>
        <v>20.399999999999999</v>
      </c>
      <c r="P476" s="14">
        <f t="shared" si="321"/>
        <v>0</v>
      </c>
      <c r="Q476" s="14">
        <f t="shared" si="322"/>
        <v>0</v>
      </c>
      <c r="R476" s="14">
        <f>R477</f>
        <v>-20.399999999999999</v>
      </c>
      <c r="S476" s="14">
        <f t="shared" ref="S476:T477" si="361">S477</f>
        <v>0</v>
      </c>
      <c r="T476" s="14">
        <f t="shared" si="361"/>
        <v>0</v>
      </c>
      <c r="U476" s="14">
        <f t="shared" si="328"/>
        <v>0</v>
      </c>
      <c r="V476" s="14">
        <f t="shared" si="329"/>
        <v>0</v>
      </c>
      <c r="W476" s="14">
        <f t="shared" si="330"/>
        <v>0</v>
      </c>
    </row>
    <row r="477" spans="1:23" s="178" customFormat="1" ht="22.5" x14ac:dyDescent="0.2">
      <c r="A477" s="65" t="s">
        <v>77</v>
      </c>
      <c r="B477" s="66">
        <v>78</v>
      </c>
      <c r="C477" s="60">
        <v>1004</v>
      </c>
      <c r="D477" s="11" t="s">
        <v>145</v>
      </c>
      <c r="E477" s="12" t="s">
        <v>3</v>
      </c>
      <c r="F477" s="11" t="s">
        <v>2</v>
      </c>
      <c r="G477" s="67">
        <v>76600</v>
      </c>
      <c r="H477" s="10">
        <v>600</v>
      </c>
      <c r="I477" s="14">
        <f>I478</f>
        <v>20.399999999999999</v>
      </c>
      <c r="J477" s="14">
        <f t="shared" ref="J477:K477" si="362">J478</f>
        <v>0</v>
      </c>
      <c r="K477" s="14">
        <f t="shared" si="362"/>
        <v>0</v>
      </c>
      <c r="L477" s="14"/>
      <c r="M477" s="14"/>
      <c r="N477" s="14"/>
      <c r="O477" s="14">
        <f t="shared" si="320"/>
        <v>20.399999999999999</v>
      </c>
      <c r="P477" s="14">
        <f t="shared" si="321"/>
        <v>0</v>
      </c>
      <c r="Q477" s="14">
        <f t="shared" si="322"/>
        <v>0</v>
      </c>
      <c r="R477" s="14">
        <f>R478</f>
        <v>-20.399999999999999</v>
      </c>
      <c r="S477" s="14">
        <f t="shared" si="361"/>
        <v>0</v>
      </c>
      <c r="T477" s="14">
        <f t="shared" si="361"/>
        <v>0</v>
      </c>
      <c r="U477" s="14">
        <f t="shared" si="328"/>
        <v>0</v>
      </c>
      <c r="V477" s="14">
        <f t="shared" si="329"/>
        <v>0</v>
      </c>
      <c r="W477" s="14">
        <f t="shared" si="330"/>
        <v>0</v>
      </c>
    </row>
    <row r="478" spans="1:23" s="178" customFormat="1" x14ac:dyDescent="0.2">
      <c r="A478" s="65" t="s">
        <v>146</v>
      </c>
      <c r="B478" s="66">
        <v>78</v>
      </c>
      <c r="C478" s="60">
        <v>1004</v>
      </c>
      <c r="D478" s="11" t="s">
        <v>145</v>
      </c>
      <c r="E478" s="12" t="s">
        <v>3</v>
      </c>
      <c r="F478" s="11" t="s">
        <v>2</v>
      </c>
      <c r="G478" s="67">
        <v>76600</v>
      </c>
      <c r="H478" s="10">
        <v>610</v>
      </c>
      <c r="I478" s="14">
        <v>20.399999999999999</v>
      </c>
      <c r="J478" s="14">
        <v>0</v>
      </c>
      <c r="K478" s="14">
        <v>0</v>
      </c>
      <c r="L478" s="14"/>
      <c r="M478" s="14"/>
      <c r="N478" s="14"/>
      <c r="O478" s="14">
        <f t="shared" si="320"/>
        <v>20.399999999999999</v>
      </c>
      <c r="P478" s="14">
        <f t="shared" si="321"/>
        <v>0</v>
      </c>
      <c r="Q478" s="14">
        <f t="shared" si="322"/>
        <v>0</v>
      </c>
      <c r="R478" s="14">
        <f>-O478</f>
        <v>-20.399999999999999</v>
      </c>
      <c r="S478" s="14">
        <v>0</v>
      </c>
      <c r="T478" s="14">
        <v>0</v>
      </c>
      <c r="U478" s="14">
        <f t="shared" si="328"/>
        <v>0</v>
      </c>
      <c r="V478" s="14">
        <f t="shared" si="329"/>
        <v>0</v>
      </c>
      <c r="W478" s="14">
        <f t="shared" si="330"/>
        <v>0</v>
      </c>
    </row>
    <row r="479" spans="1:23" ht="36" customHeight="1" x14ac:dyDescent="0.2">
      <c r="A479" s="65" t="s">
        <v>324</v>
      </c>
      <c r="B479" s="66">
        <v>78</v>
      </c>
      <c r="C479" s="60">
        <v>1004</v>
      </c>
      <c r="D479" s="11" t="s">
        <v>145</v>
      </c>
      <c r="E479" s="12" t="s">
        <v>3</v>
      </c>
      <c r="F479" s="11" t="s">
        <v>2</v>
      </c>
      <c r="G479" s="67" t="s">
        <v>150</v>
      </c>
      <c r="H479" s="10" t="s">
        <v>7</v>
      </c>
      <c r="I479" s="14">
        <f>I480+I482</f>
        <v>7141.98</v>
      </c>
      <c r="J479" s="14">
        <f t="shared" ref="J479:K479" si="363">J480+J482</f>
        <v>8256.34</v>
      </c>
      <c r="K479" s="14">
        <f t="shared" si="363"/>
        <v>8325.7999999999993</v>
      </c>
      <c r="L479" s="14"/>
      <c r="M479" s="14"/>
      <c r="N479" s="14">
        <f>N480</f>
        <v>-169.3</v>
      </c>
      <c r="O479" s="14">
        <f t="shared" si="320"/>
        <v>7141.98</v>
      </c>
      <c r="P479" s="14">
        <f t="shared" si="321"/>
        <v>8256.34</v>
      </c>
      <c r="Q479" s="14">
        <f t="shared" si="322"/>
        <v>8156.4999999999991</v>
      </c>
      <c r="R479" s="14"/>
      <c r="S479" s="14"/>
      <c r="T479" s="14"/>
      <c r="U479" s="14">
        <f t="shared" si="328"/>
        <v>7141.98</v>
      </c>
      <c r="V479" s="14">
        <f t="shared" si="329"/>
        <v>8256.34</v>
      </c>
      <c r="W479" s="14">
        <f t="shared" si="330"/>
        <v>8156.4999999999991</v>
      </c>
    </row>
    <row r="480" spans="1:23" ht="26.65" customHeight="1" x14ac:dyDescent="0.2">
      <c r="A480" s="65" t="s">
        <v>77</v>
      </c>
      <c r="B480" s="66">
        <v>78</v>
      </c>
      <c r="C480" s="60">
        <v>1004</v>
      </c>
      <c r="D480" s="11" t="s">
        <v>145</v>
      </c>
      <c r="E480" s="12" t="s">
        <v>3</v>
      </c>
      <c r="F480" s="11" t="s">
        <v>2</v>
      </c>
      <c r="G480" s="67" t="s">
        <v>150</v>
      </c>
      <c r="H480" s="10">
        <v>600</v>
      </c>
      <c r="I480" s="14">
        <f>I481</f>
        <v>7047.78</v>
      </c>
      <c r="J480" s="14">
        <f t="shared" ref="J480:K480" si="364">J481</f>
        <v>8090.14</v>
      </c>
      <c r="K480" s="14">
        <f t="shared" si="364"/>
        <v>8067.7999999999993</v>
      </c>
      <c r="L480" s="14"/>
      <c r="M480" s="14"/>
      <c r="N480" s="14">
        <f>N481</f>
        <v>-169.3</v>
      </c>
      <c r="O480" s="14">
        <f t="shared" si="320"/>
        <v>7047.78</v>
      </c>
      <c r="P480" s="14">
        <f t="shared" si="321"/>
        <v>8090.14</v>
      </c>
      <c r="Q480" s="14">
        <f t="shared" si="322"/>
        <v>7898.4999999999991</v>
      </c>
      <c r="R480" s="14"/>
      <c r="S480" s="14"/>
      <c r="T480" s="14"/>
      <c r="U480" s="14">
        <f t="shared" si="328"/>
        <v>7047.78</v>
      </c>
      <c r="V480" s="14">
        <f t="shared" si="329"/>
        <v>8090.14</v>
      </c>
      <c r="W480" s="14">
        <f t="shared" si="330"/>
        <v>7898.4999999999991</v>
      </c>
    </row>
    <row r="481" spans="1:23" x14ac:dyDescent="0.2">
      <c r="A481" s="65" t="s">
        <v>146</v>
      </c>
      <c r="B481" s="66">
        <v>78</v>
      </c>
      <c r="C481" s="60">
        <v>1004</v>
      </c>
      <c r="D481" s="11" t="s">
        <v>145</v>
      </c>
      <c r="E481" s="12" t="s">
        <v>3</v>
      </c>
      <c r="F481" s="11" t="s">
        <v>2</v>
      </c>
      <c r="G481" s="67" t="s">
        <v>150</v>
      </c>
      <c r="H481" s="10">
        <v>610</v>
      </c>
      <c r="I481" s="14">
        <f>7141.98-94.2</f>
        <v>7047.78</v>
      </c>
      <c r="J481" s="14">
        <f>8256.34-166.2</f>
        <v>8090.14</v>
      </c>
      <c r="K481" s="14">
        <f>8325.8-258</f>
        <v>8067.7999999999993</v>
      </c>
      <c r="L481" s="14"/>
      <c r="M481" s="14"/>
      <c r="N481" s="14">
        <v>-169.3</v>
      </c>
      <c r="O481" s="14">
        <f t="shared" si="320"/>
        <v>7047.78</v>
      </c>
      <c r="P481" s="14">
        <f t="shared" si="321"/>
        <v>8090.14</v>
      </c>
      <c r="Q481" s="14">
        <f t="shared" si="322"/>
        <v>7898.4999999999991</v>
      </c>
      <c r="R481" s="14"/>
      <c r="S481" s="14"/>
      <c r="T481" s="14"/>
      <c r="U481" s="14">
        <f t="shared" si="328"/>
        <v>7047.78</v>
      </c>
      <c r="V481" s="14">
        <f t="shared" si="329"/>
        <v>8090.14</v>
      </c>
      <c r="W481" s="14">
        <f t="shared" si="330"/>
        <v>7898.4999999999991</v>
      </c>
    </row>
    <row r="482" spans="1:23" x14ac:dyDescent="0.2">
      <c r="A482" s="65" t="s">
        <v>71</v>
      </c>
      <c r="B482" s="66">
        <v>78</v>
      </c>
      <c r="C482" s="60">
        <v>1004</v>
      </c>
      <c r="D482" s="11" t="s">
        <v>145</v>
      </c>
      <c r="E482" s="12" t="s">
        <v>3</v>
      </c>
      <c r="F482" s="11" t="s">
        <v>2</v>
      </c>
      <c r="G482" s="67" t="s">
        <v>150</v>
      </c>
      <c r="H482" s="10">
        <v>800</v>
      </c>
      <c r="I482" s="14">
        <f>I483</f>
        <v>94.2</v>
      </c>
      <c r="J482" s="14">
        <f t="shared" ref="J482:K482" si="365">J483</f>
        <v>166.2</v>
      </c>
      <c r="K482" s="14">
        <f t="shared" si="365"/>
        <v>258</v>
      </c>
      <c r="L482" s="14"/>
      <c r="M482" s="14"/>
      <c r="N482" s="14"/>
      <c r="O482" s="14">
        <f t="shared" si="320"/>
        <v>94.2</v>
      </c>
      <c r="P482" s="14">
        <f t="shared" si="321"/>
        <v>166.2</v>
      </c>
      <c r="Q482" s="14">
        <f t="shared" si="322"/>
        <v>258</v>
      </c>
      <c r="R482" s="14"/>
      <c r="S482" s="14"/>
      <c r="T482" s="14"/>
      <c r="U482" s="14">
        <f t="shared" si="328"/>
        <v>94.2</v>
      </c>
      <c r="V482" s="14">
        <f t="shared" si="329"/>
        <v>166.2</v>
      </c>
      <c r="W482" s="14">
        <f t="shared" si="330"/>
        <v>258</v>
      </c>
    </row>
    <row r="483" spans="1:23" ht="45" x14ac:dyDescent="0.2">
      <c r="A483" s="65" t="s">
        <v>112</v>
      </c>
      <c r="B483" s="66">
        <v>78</v>
      </c>
      <c r="C483" s="60">
        <v>1004</v>
      </c>
      <c r="D483" s="11" t="s">
        <v>145</v>
      </c>
      <c r="E483" s="12" t="s">
        <v>3</v>
      </c>
      <c r="F483" s="11" t="s">
        <v>2</v>
      </c>
      <c r="G483" s="67" t="s">
        <v>150</v>
      </c>
      <c r="H483" s="10">
        <v>810</v>
      </c>
      <c r="I483" s="14">
        <v>94.2</v>
      </c>
      <c r="J483" s="14">
        <v>166.2</v>
      </c>
      <c r="K483" s="14">
        <v>258</v>
      </c>
      <c r="L483" s="14"/>
      <c r="M483" s="14"/>
      <c r="N483" s="14"/>
      <c r="O483" s="14">
        <f t="shared" si="320"/>
        <v>94.2</v>
      </c>
      <c r="P483" s="14">
        <f t="shared" si="321"/>
        <v>166.2</v>
      </c>
      <c r="Q483" s="14">
        <f t="shared" si="322"/>
        <v>258</v>
      </c>
      <c r="R483" s="14"/>
      <c r="S483" s="14"/>
      <c r="T483" s="14"/>
      <c r="U483" s="14">
        <f t="shared" si="328"/>
        <v>94.2</v>
      </c>
      <c r="V483" s="14">
        <f t="shared" si="329"/>
        <v>166.2</v>
      </c>
      <c r="W483" s="14">
        <f t="shared" si="330"/>
        <v>258</v>
      </c>
    </row>
    <row r="484" spans="1:23" ht="39.6" customHeight="1" x14ac:dyDescent="0.2">
      <c r="A484" s="65" t="s">
        <v>317</v>
      </c>
      <c r="B484" s="66">
        <v>78</v>
      </c>
      <c r="C484" s="60">
        <v>1004</v>
      </c>
      <c r="D484" s="11" t="s">
        <v>145</v>
      </c>
      <c r="E484" s="12" t="s">
        <v>3</v>
      </c>
      <c r="F484" s="11" t="s">
        <v>2</v>
      </c>
      <c r="G484" s="148" t="s">
        <v>357</v>
      </c>
      <c r="H484" s="10"/>
      <c r="I484" s="14">
        <f>I485</f>
        <v>13803.6</v>
      </c>
      <c r="J484" s="14">
        <f t="shared" ref="J484:K484" si="366">J485</f>
        <v>14802.6</v>
      </c>
      <c r="K484" s="14">
        <f t="shared" si="366"/>
        <v>0</v>
      </c>
      <c r="L484" s="14">
        <f>L485</f>
        <v>-13803.6</v>
      </c>
      <c r="M484" s="14">
        <f>M485</f>
        <v>-14802.6</v>
      </c>
      <c r="N484" s="14"/>
      <c r="O484" s="14">
        <f t="shared" si="320"/>
        <v>0</v>
      </c>
      <c r="P484" s="14">
        <f t="shared" si="321"/>
        <v>0</v>
      </c>
      <c r="Q484" s="14">
        <f t="shared" si="322"/>
        <v>0</v>
      </c>
      <c r="R484" s="14"/>
      <c r="S484" s="14"/>
      <c r="T484" s="14"/>
      <c r="U484" s="14">
        <f t="shared" si="328"/>
        <v>0</v>
      </c>
      <c r="V484" s="14">
        <f t="shared" si="329"/>
        <v>0</v>
      </c>
      <c r="W484" s="14">
        <f t="shared" si="330"/>
        <v>0</v>
      </c>
    </row>
    <row r="485" spans="1:23" ht="22.5" x14ac:dyDescent="0.2">
      <c r="A485" s="65" t="s">
        <v>77</v>
      </c>
      <c r="B485" s="66">
        <v>78</v>
      </c>
      <c r="C485" s="60">
        <v>1004</v>
      </c>
      <c r="D485" s="11" t="s">
        <v>145</v>
      </c>
      <c r="E485" s="12" t="s">
        <v>3</v>
      </c>
      <c r="F485" s="11" t="s">
        <v>2</v>
      </c>
      <c r="G485" s="67" t="s">
        <v>318</v>
      </c>
      <c r="H485" s="10">
        <v>600</v>
      </c>
      <c r="I485" s="14">
        <f>I486</f>
        <v>13803.6</v>
      </c>
      <c r="J485" s="14">
        <f t="shared" ref="J485:K485" si="367">J486</f>
        <v>14802.6</v>
      </c>
      <c r="K485" s="14">
        <f t="shared" si="367"/>
        <v>0</v>
      </c>
      <c r="L485" s="14">
        <f>L486</f>
        <v>-13803.6</v>
      </c>
      <c r="M485" s="14">
        <f>M486</f>
        <v>-14802.6</v>
      </c>
      <c r="N485" s="14"/>
      <c r="O485" s="14">
        <f t="shared" si="320"/>
        <v>0</v>
      </c>
      <c r="P485" s="14">
        <f t="shared" si="321"/>
        <v>0</v>
      </c>
      <c r="Q485" s="14">
        <f t="shared" si="322"/>
        <v>0</v>
      </c>
      <c r="R485" s="14"/>
      <c r="S485" s="14"/>
      <c r="T485" s="14"/>
      <c r="U485" s="14">
        <f t="shared" si="328"/>
        <v>0</v>
      </c>
      <c r="V485" s="14">
        <f t="shared" si="329"/>
        <v>0</v>
      </c>
      <c r="W485" s="14">
        <f t="shared" si="330"/>
        <v>0</v>
      </c>
    </row>
    <row r="486" spans="1:23" x14ac:dyDescent="0.2">
      <c r="A486" s="65" t="s">
        <v>146</v>
      </c>
      <c r="B486" s="66">
        <v>78</v>
      </c>
      <c r="C486" s="60">
        <v>1004</v>
      </c>
      <c r="D486" s="11" t="s">
        <v>145</v>
      </c>
      <c r="E486" s="12" t="s">
        <v>3</v>
      </c>
      <c r="F486" s="11" t="s">
        <v>2</v>
      </c>
      <c r="G486" s="67" t="s">
        <v>318</v>
      </c>
      <c r="H486" s="10">
        <v>610</v>
      </c>
      <c r="I486" s="14">
        <v>13803.6</v>
      </c>
      <c r="J486" s="14">
        <v>14802.6</v>
      </c>
      <c r="K486" s="14">
        <v>0</v>
      </c>
      <c r="L486" s="14">
        <f>-I486</f>
        <v>-13803.6</v>
      </c>
      <c r="M486" s="14">
        <f>-J486</f>
        <v>-14802.6</v>
      </c>
      <c r="N486" s="14"/>
      <c r="O486" s="14">
        <f t="shared" si="320"/>
        <v>0</v>
      </c>
      <c r="P486" s="14">
        <f t="shared" si="321"/>
        <v>0</v>
      </c>
      <c r="Q486" s="14">
        <f t="shared" si="322"/>
        <v>0</v>
      </c>
      <c r="R486" s="14"/>
      <c r="S486" s="14"/>
      <c r="T486" s="14"/>
      <c r="U486" s="14">
        <f t="shared" si="328"/>
        <v>0</v>
      </c>
      <c r="V486" s="14">
        <f t="shared" si="329"/>
        <v>0</v>
      </c>
      <c r="W486" s="14">
        <f t="shared" si="330"/>
        <v>0</v>
      </c>
    </row>
    <row r="487" spans="1:23" s="178" customFormat="1" ht="56.25" x14ac:dyDescent="0.2">
      <c r="A487" s="65" t="s">
        <v>382</v>
      </c>
      <c r="B487" s="66">
        <v>78</v>
      </c>
      <c r="C487" s="60">
        <v>1004</v>
      </c>
      <c r="D487" s="11" t="s">
        <v>145</v>
      </c>
      <c r="E487" s="12" t="s">
        <v>3</v>
      </c>
      <c r="F487" s="11" t="s">
        <v>2</v>
      </c>
      <c r="G487" s="148" t="s">
        <v>381</v>
      </c>
      <c r="H487" s="10"/>
      <c r="I487" s="14"/>
      <c r="J487" s="14"/>
      <c r="K487" s="14"/>
      <c r="L487" s="14">
        <f>L488</f>
        <v>13730.0728</v>
      </c>
      <c r="M487" s="14">
        <f t="shared" ref="M487:N488" si="368">M488</f>
        <v>14632.6867</v>
      </c>
      <c r="N487" s="14">
        <f t="shared" si="368"/>
        <v>15328.0843</v>
      </c>
      <c r="O487" s="14">
        <f t="shared" ref="O487:O489" si="369">I487+L487</f>
        <v>13730.0728</v>
      </c>
      <c r="P487" s="14">
        <f t="shared" ref="P487:P489" si="370">J487+M487</f>
        <v>14632.6867</v>
      </c>
      <c r="Q487" s="14">
        <f t="shared" ref="Q487:Q489" si="371">K487+N487</f>
        <v>15328.0843</v>
      </c>
      <c r="R487" s="14">
        <f>R488</f>
        <v>13.743819999999999</v>
      </c>
      <c r="S487" s="14">
        <f t="shared" ref="S487:T488" si="372">S488</f>
        <v>0</v>
      </c>
      <c r="T487" s="14">
        <f t="shared" si="372"/>
        <v>0</v>
      </c>
      <c r="U487" s="14">
        <f t="shared" si="328"/>
        <v>13743.81662</v>
      </c>
      <c r="V487" s="14">
        <f t="shared" si="329"/>
        <v>14632.6867</v>
      </c>
      <c r="W487" s="14">
        <f t="shared" si="330"/>
        <v>15328.0843</v>
      </c>
    </row>
    <row r="488" spans="1:23" s="178" customFormat="1" ht="22.5" x14ac:dyDescent="0.2">
      <c r="A488" s="65" t="s">
        <v>77</v>
      </c>
      <c r="B488" s="66">
        <v>78</v>
      </c>
      <c r="C488" s="60">
        <v>1004</v>
      </c>
      <c r="D488" s="11" t="s">
        <v>145</v>
      </c>
      <c r="E488" s="12" t="s">
        <v>3</v>
      </c>
      <c r="F488" s="11" t="s">
        <v>2</v>
      </c>
      <c r="G488" s="67" t="s">
        <v>381</v>
      </c>
      <c r="H488" s="10">
        <v>600</v>
      </c>
      <c r="I488" s="14"/>
      <c r="J488" s="14"/>
      <c r="K488" s="14"/>
      <c r="L488" s="14">
        <f>L489</f>
        <v>13730.0728</v>
      </c>
      <c r="M488" s="14">
        <f t="shared" si="368"/>
        <v>14632.6867</v>
      </c>
      <c r="N488" s="14">
        <f t="shared" si="368"/>
        <v>15328.0843</v>
      </c>
      <c r="O488" s="14">
        <f t="shared" si="369"/>
        <v>13730.0728</v>
      </c>
      <c r="P488" s="14">
        <f t="shared" si="370"/>
        <v>14632.6867</v>
      </c>
      <c r="Q488" s="14">
        <f t="shared" si="371"/>
        <v>15328.0843</v>
      </c>
      <c r="R488" s="14">
        <f>R489</f>
        <v>13.743819999999999</v>
      </c>
      <c r="S488" s="14">
        <f t="shared" si="372"/>
        <v>0</v>
      </c>
      <c r="T488" s="14">
        <f t="shared" si="372"/>
        <v>0</v>
      </c>
      <c r="U488" s="14">
        <f t="shared" si="328"/>
        <v>13743.81662</v>
      </c>
      <c r="V488" s="14">
        <f t="shared" si="329"/>
        <v>14632.6867</v>
      </c>
      <c r="W488" s="14">
        <f t="shared" si="330"/>
        <v>15328.0843</v>
      </c>
    </row>
    <row r="489" spans="1:23" s="178" customFormat="1" x14ac:dyDescent="0.2">
      <c r="A489" s="65" t="s">
        <v>146</v>
      </c>
      <c r="B489" s="66">
        <v>78</v>
      </c>
      <c r="C489" s="60">
        <v>1004</v>
      </c>
      <c r="D489" s="11" t="s">
        <v>145</v>
      </c>
      <c r="E489" s="12" t="s">
        <v>3</v>
      </c>
      <c r="F489" s="11" t="s">
        <v>2</v>
      </c>
      <c r="G489" s="67" t="s">
        <v>381</v>
      </c>
      <c r="H489" s="10">
        <v>610</v>
      </c>
      <c r="I489" s="14"/>
      <c r="J489" s="14"/>
      <c r="K489" s="14"/>
      <c r="L489" s="14">
        <v>13730.0728</v>
      </c>
      <c r="M489" s="14">
        <v>14632.6867</v>
      </c>
      <c r="N489" s="14">
        <v>15328.0843</v>
      </c>
      <c r="O489" s="14">
        <f t="shared" si="369"/>
        <v>13730.0728</v>
      </c>
      <c r="P489" s="14">
        <f t="shared" si="370"/>
        <v>14632.6867</v>
      </c>
      <c r="Q489" s="14">
        <f t="shared" si="371"/>
        <v>15328.0843</v>
      </c>
      <c r="R489" s="14">
        <v>13.743819999999999</v>
      </c>
      <c r="S489" s="14"/>
      <c r="T489" s="14"/>
      <c r="U489" s="14">
        <f t="shared" si="328"/>
        <v>13743.81662</v>
      </c>
      <c r="V489" s="14">
        <f t="shared" si="329"/>
        <v>14632.6867</v>
      </c>
      <c r="W489" s="14">
        <f t="shared" si="330"/>
        <v>15328.0843</v>
      </c>
    </row>
    <row r="490" spans="1:23" ht="56.25" x14ac:dyDescent="0.2">
      <c r="A490" s="65" t="s">
        <v>322</v>
      </c>
      <c r="B490" s="66">
        <v>78</v>
      </c>
      <c r="C490" s="60">
        <v>1004</v>
      </c>
      <c r="D490" s="11" t="s">
        <v>145</v>
      </c>
      <c r="E490" s="12" t="s">
        <v>3</v>
      </c>
      <c r="F490" s="11" t="s">
        <v>2</v>
      </c>
      <c r="G490" s="67" t="s">
        <v>407</v>
      </c>
      <c r="H490" s="10" t="s">
        <v>7</v>
      </c>
      <c r="I490" s="14"/>
      <c r="J490" s="14"/>
      <c r="K490" s="14"/>
      <c r="L490" s="14"/>
      <c r="M490" s="14"/>
      <c r="N490" s="14"/>
      <c r="O490" s="14"/>
      <c r="P490" s="14"/>
      <c r="Q490" s="14"/>
      <c r="R490" s="14">
        <f>R491</f>
        <v>24.578309999999998</v>
      </c>
      <c r="S490" s="14">
        <f t="shared" ref="S490:T491" si="373">S491</f>
        <v>0</v>
      </c>
      <c r="T490" s="14">
        <f t="shared" si="373"/>
        <v>0</v>
      </c>
      <c r="U490" s="14">
        <f t="shared" ref="U490:U492" si="374">O490+R490</f>
        <v>24.578309999999998</v>
      </c>
      <c r="V490" s="14">
        <f t="shared" ref="V490:V492" si="375">P490+S490</f>
        <v>0</v>
      </c>
      <c r="W490" s="14">
        <f t="shared" ref="W490:W492" si="376">Q490+T490</f>
        <v>0</v>
      </c>
    </row>
    <row r="491" spans="1:23" ht="22.5" x14ac:dyDescent="0.2">
      <c r="A491" s="65" t="s">
        <v>77</v>
      </c>
      <c r="B491" s="66">
        <v>78</v>
      </c>
      <c r="C491" s="60">
        <v>1004</v>
      </c>
      <c r="D491" s="11" t="s">
        <v>145</v>
      </c>
      <c r="E491" s="12" t="s">
        <v>3</v>
      </c>
      <c r="F491" s="11" t="s">
        <v>2</v>
      </c>
      <c r="G491" s="67" t="s">
        <v>407</v>
      </c>
      <c r="H491" s="10">
        <v>600</v>
      </c>
      <c r="I491" s="14"/>
      <c r="J491" s="14"/>
      <c r="K491" s="14"/>
      <c r="L491" s="14"/>
      <c r="M491" s="14"/>
      <c r="N491" s="14"/>
      <c r="O491" s="14"/>
      <c r="P491" s="14"/>
      <c r="Q491" s="14"/>
      <c r="R491" s="14">
        <f>R492</f>
        <v>24.578309999999998</v>
      </c>
      <c r="S491" s="14">
        <f t="shared" si="373"/>
        <v>0</v>
      </c>
      <c r="T491" s="14">
        <f t="shared" si="373"/>
        <v>0</v>
      </c>
      <c r="U491" s="14">
        <f t="shared" si="374"/>
        <v>24.578309999999998</v>
      </c>
      <c r="V491" s="14">
        <f t="shared" si="375"/>
        <v>0</v>
      </c>
      <c r="W491" s="14">
        <f t="shared" si="376"/>
        <v>0</v>
      </c>
    </row>
    <row r="492" spans="1:23" x14ac:dyDescent="0.2">
      <c r="A492" s="65" t="s">
        <v>146</v>
      </c>
      <c r="B492" s="66">
        <v>78</v>
      </c>
      <c r="C492" s="60">
        <v>1004</v>
      </c>
      <c r="D492" s="11" t="s">
        <v>145</v>
      </c>
      <c r="E492" s="12" t="s">
        <v>3</v>
      </c>
      <c r="F492" s="11" t="s">
        <v>2</v>
      </c>
      <c r="G492" s="67" t="s">
        <v>407</v>
      </c>
      <c r="H492" s="10">
        <v>610</v>
      </c>
      <c r="I492" s="14"/>
      <c r="J492" s="14"/>
      <c r="K492" s="14"/>
      <c r="L492" s="14"/>
      <c r="M492" s="14"/>
      <c r="N492" s="14"/>
      <c r="O492" s="14"/>
      <c r="P492" s="14"/>
      <c r="Q492" s="14"/>
      <c r="R492" s="14">
        <f>20.4+4.17831</f>
        <v>24.578309999999998</v>
      </c>
      <c r="S492" s="14">
        <v>0</v>
      </c>
      <c r="T492" s="14">
        <v>0</v>
      </c>
      <c r="U492" s="14">
        <f t="shared" si="374"/>
        <v>24.578309999999998</v>
      </c>
      <c r="V492" s="14">
        <f t="shared" si="375"/>
        <v>0</v>
      </c>
      <c r="W492" s="14">
        <f t="shared" si="376"/>
        <v>0</v>
      </c>
    </row>
    <row r="493" spans="1:23" ht="45" x14ac:dyDescent="0.2">
      <c r="A493" s="65" t="s">
        <v>151</v>
      </c>
      <c r="B493" s="66">
        <v>78</v>
      </c>
      <c r="C493" s="60">
        <v>1004</v>
      </c>
      <c r="D493" s="11" t="s">
        <v>145</v>
      </c>
      <c r="E493" s="12">
        <v>0</v>
      </c>
      <c r="F493" s="11" t="s">
        <v>2</v>
      </c>
      <c r="G493" s="67" t="s">
        <v>149</v>
      </c>
      <c r="H493" s="10" t="s">
        <v>7</v>
      </c>
      <c r="I493" s="14">
        <f>I494</f>
        <v>325.5</v>
      </c>
      <c r="J493" s="14">
        <f t="shared" ref="J493:K494" si="377">J494</f>
        <v>320</v>
      </c>
      <c r="K493" s="14">
        <f t="shared" si="377"/>
        <v>320</v>
      </c>
      <c r="L493" s="14"/>
      <c r="M493" s="14"/>
      <c r="N493" s="14"/>
      <c r="O493" s="14">
        <f t="shared" si="320"/>
        <v>325.5</v>
      </c>
      <c r="P493" s="14">
        <f t="shared" si="321"/>
        <v>320</v>
      </c>
      <c r="Q493" s="14">
        <f t="shared" si="322"/>
        <v>320</v>
      </c>
      <c r="R493" s="14"/>
      <c r="S493" s="14"/>
      <c r="T493" s="14"/>
      <c r="U493" s="14">
        <f t="shared" si="328"/>
        <v>325.5</v>
      </c>
      <c r="V493" s="14">
        <f t="shared" si="329"/>
        <v>320</v>
      </c>
      <c r="W493" s="14">
        <f t="shared" si="330"/>
        <v>320</v>
      </c>
    </row>
    <row r="494" spans="1:23" ht="22.5" x14ac:dyDescent="0.2">
      <c r="A494" s="65" t="s">
        <v>77</v>
      </c>
      <c r="B494" s="66">
        <v>78</v>
      </c>
      <c r="C494" s="60">
        <v>1004</v>
      </c>
      <c r="D494" s="11" t="s">
        <v>145</v>
      </c>
      <c r="E494" s="12" t="s">
        <v>3</v>
      </c>
      <c r="F494" s="11" t="s">
        <v>2</v>
      </c>
      <c r="G494" s="67" t="s">
        <v>149</v>
      </c>
      <c r="H494" s="10">
        <v>600</v>
      </c>
      <c r="I494" s="14">
        <f>I495</f>
        <v>325.5</v>
      </c>
      <c r="J494" s="14">
        <f t="shared" si="377"/>
        <v>320</v>
      </c>
      <c r="K494" s="14">
        <f t="shared" si="377"/>
        <v>320</v>
      </c>
      <c r="L494" s="14"/>
      <c r="M494" s="14"/>
      <c r="N494" s="14"/>
      <c r="O494" s="14">
        <f t="shared" si="320"/>
        <v>325.5</v>
      </c>
      <c r="P494" s="14">
        <f t="shared" si="321"/>
        <v>320</v>
      </c>
      <c r="Q494" s="14">
        <f t="shared" si="322"/>
        <v>320</v>
      </c>
      <c r="R494" s="14"/>
      <c r="S494" s="14"/>
      <c r="T494" s="14"/>
      <c r="U494" s="14">
        <f t="shared" si="328"/>
        <v>325.5</v>
      </c>
      <c r="V494" s="14">
        <f t="shared" si="329"/>
        <v>320</v>
      </c>
      <c r="W494" s="14">
        <f t="shared" si="330"/>
        <v>320</v>
      </c>
    </row>
    <row r="495" spans="1:23" x14ac:dyDescent="0.2">
      <c r="A495" s="65" t="s">
        <v>146</v>
      </c>
      <c r="B495" s="66">
        <v>78</v>
      </c>
      <c r="C495" s="60">
        <v>1004</v>
      </c>
      <c r="D495" s="11" t="s">
        <v>145</v>
      </c>
      <c r="E495" s="12" t="s">
        <v>3</v>
      </c>
      <c r="F495" s="11" t="s">
        <v>2</v>
      </c>
      <c r="G495" s="67" t="s">
        <v>149</v>
      </c>
      <c r="H495" s="10">
        <v>610</v>
      </c>
      <c r="I495" s="14">
        <f>292.5+33</f>
        <v>325.5</v>
      </c>
      <c r="J495" s="14">
        <f>292.5+27.5</f>
        <v>320</v>
      </c>
      <c r="K495" s="14">
        <f>292.5+27.5</f>
        <v>320</v>
      </c>
      <c r="L495" s="14"/>
      <c r="M495" s="14"/>
      <c r="N495" s="14"/>
      <c r="O495" s="14">
        <f t="shared" si="320"/>
        <v>325.5</v>
      </c>
      <c r="P495" s="14">
        <f t="shared" si="321"/>
        <v>320</v>
      </c>
      <c r="Q495" s="14">
        <f t="shared" si="322"/>
        <v>320</v>
      </c>
      <c r="R495" s="14"/>
      <c r="S495" s="14"/>
      <c r="T495" s="14"/>
      <c r="U495" s="14">
        <f t="shared" si="328"/>
        <v>325.5</v>
      </c>
      <c r="V495" s="14">
        <f t="shared" si="329"/>
        <v>320</v>
      </c>
      <c r="W495" s="14">
        <f t="shared" si="330"/>
        <v>320</v>
      </c>
    </row>
    <row r="496" spans="1:23" x14ac:dyDescent="0.2">
      <c r="A496" s="65" t="s">
        <v>39</v>
      </c>
      <c r="B496" s="66">
        <v>78</v>
      </c>
      <c r="C496" s="60">
        <v>1100</v>
      </c>
      <c r="D496" s="11" t="s">
        <v>7</v>
      </c>
      <c r="E496" s="12" t="s">
        <v>7</v>
      </c>
      <c r="F496" s="11" t="s">
        <v>7</v>
      </c>
      <c r="G496" s="67" t="s">
        <v>7</v>
      </c>
      <c r="H496" s="10" t="s">
        <v>7</v>
      </c>
      <c r="I496" s="14">
        <f>I497+I502</f>
        <v>1252</v>
      </c>
      <c r="J496" s="14">
        <f>J497+J502</f>
        <v>1252</v>
      </c>
      <c r="K496" s="14">
        <f>K497+K502</f>
        <v>1256.0999999999999</v>
      </c>
      <c r="L496" s="14"/>
      <c r="M496" s="14"/>
      <c r="N496" s="14"/>
      <c r="O496" s="14">
        <f t="shared" ref="O496:O562" si="378">I496+L496</f>
        <v>1252</v>
      </c>
      <c r="P496" s="14">
        <f t="shared" ref="P496:P562" si="379">J496+M496</f>
        <v>1252</v>
      </c>
      <c r="Q496" s="14">
        <f t="shared" ref="Q496:Q562" si="380">K496+N496</f>
        <v>1256.0999999999999</v>
      </c>
      <c r="R496" s="14"/>
      <c r="S496" s="14"/>
      <c r="T496" s="14"/>
      <c r="U496" s="14">
        <f t="shared" si="328"/>
        <v>1252</v>
      </c>
      <c r="V496" s="14">
        <f t="shared" si="329"/>
        <v>1252</v>
      </c>
      <c r="W496" s="14">
        <f t="shared" si="330"/>
        <v>1256.0999999999999</v>
      </c>
    </row>
    <row r="497" spans="1:23" x14ac:dyDescent="0.2">
      <c r="A497" s="65" t="s">
        <v>38</v>
      </c>
      <c r="B497" s="66">
        <v>78</v>
      </c>
      <c r="C497" s="60">
        <v>1102</v>
      </c>
      <c r="D497" s="11" t="s">
        <v>7</v>
      </c>
      <c r="E497" s="12" t="s">
        <v>7</v>
      </c>
      <c r="F497" s="11" t="s">
        <v>7</v>
      </c>
      <c r="G497" s="67" t="s">
        <v>7</v>
      </c>
      <c r="H497" s="10" t="s">
        <v>7</v>
      </c>
      <c r="I497" s="14">
        <f>I498</f>
        <v>750</v>
      </c>
      <c r="J497" s="14">
        <f t="shared" ref="J497:K498" si="381">J498</f>
        <v>750</v>
      </c>
      <c r="K497" s="14">
        <f t="shared" si="381"/>
        <v>754.1</v>
      </c>
      <c r="L497" s="14"/>
      <c r="M497" s="14"/>
      <c r="N497" s="14"/>
      <c r="O497" s="14">
        <f t="shared" si="378"/>
        <v>750</v>
      </c>
      <c r="P497" s="14">
        <f t="shared" si="379"/>
        <v>750</v>
      </c>
      <c r="Q497" s="14">
        <f t="shared" si="380"/>
        <v>754.1</v>
      </c>
      <c r="R497" s="14"/>
      <c r="S497" s="14"/>
      <c r="T497" s="14"/>
      <c r="U497" s="14">
        <f t="shared" si="328"/>
        <v>750</v>
      </c>
      <c r="V497" s="14">
        <f t="shared" si="329"/>
        <v>750</v>
      </c>
      <c r="W497" s="14">
        <f t="shared" si="330"/>
        <v>754.1</v>
      </c>
    </row>
    <row r="498" spans="1:23" ht="33.75" x14ac:dyDescent="0.2">
      <c r="A498" s="85" t="s">
        <v>270</v>
      </c>
      <c r="B498" s="66">
        <v>78</v>
      </c>
      <c r="C498" s="60">
        <v>1102</v>
      </c>
      <c r="D498" s="11" t="s">
        <v>145</v>
      </c>
      <c r="E498" s="12" t="s">
        <v>3</v>
      </c>
      <c r="F498" s="11" t="s">
        <v>2</v>
      </c>
      <c r="G498" s="67" t="s">
        <v>9</v>
      </c>
      <c r="H498" s="10" t="s">
        <v>7</v>
      </c>
      <c r="I498" s="14">
        <f>I499</f>
        <v>750</v>
      </c>
      <c r="J498" s="14">
        <f t="shared" si="381"/>
        <v>750</v>
      </c>
      <c r="K498" s="14">
        <f t="shared" si="381"/>
        <v>754.1</v>
      </c>
      <c r="L498" s="14"/>
      <c r="M498" s="14"/>
      <c r="N498" s="14"/>
      <c r="O498" s="14">
        <f t="shared" si="378"/>
        <v>750</v>
      </c>
      <c r="P498" s="14">
        <f t="shared" si="379"/>
        <v>750</v>
      </c>
      <c r="Q498" s="14">
        <f t="shared" si="380"/>
        <v>754.1</v>
      </c>
      <c r="R498" s="14"/>
      <c r="S498" s="14"/>
      <c r="T498" s="14"/>
      <c r="U498" s="14">
        <f t="shared" si="328"/>
        <v>750</v>
      </c>
      <c r="V498" s="14">
        <f t="shared" si="329"/>
        <v>750</v>
      </c>
      <c r="W498" s="14">
        <f t="shared" si="330"/>
        <v>754.1</v>
      </c>
    </row>
    <row r="499" spans="1:23" ht="56.25" x14ac:dyDescent="0.2">
      <c r="A499" s="65" t="s">
        <v>369</v>
      </c>
      <c r="B499" s="66">
        <v>78</v>
      </c>
      <c r="C499" s="60">
        <v>1102</v>
      </c>
      <c r="D499" s="11" t="s">
        <v>145</v>
      </c>
      <c r="E499" s="12" t="s">
        <v>3</v>
      </c>
      <c r="F499" s="11" t="s">
        <v>2</v>
      </c>
      <c r="G499" s="67">
        <v>84160</v>
      </c>
      <c r="H499" s="10"/>
      <c r="I499" s="14">
        <f>I500</f>
        <v>750</v>
      </c>
      <c r="J499" s="14">
        <f t="shared" ref="J499:K500" si="382">J500</f>
        <v>750</v>
      </c>
      <c r="K499" s="14">
        <f t="shared" si="382"/>
        <v>754.1</v>
      </c>
      <c r="L499" s="14"/>
      <c r="M499" s="14"/>
      <c r="N499" s="14"/>
      <c r="O499" s="14">
        <f t="shared" si="378"/>
        <v>750</v>
      </c>
      <c r="P499" s="14">
        <f t="shared" si="379"/>
        <v>750</v>
      </c>
      <c r="Q499" s="14">
        <f t="shared" si="380"/>
        <v>754.1</v>
      </c>
      <c r="R499" s="14"/>
      <c r="S499" s="14"/>
      <c r="T499" s="14"/>
      <c r="U499" s="14">
        <f t="shared" si="328"/>
        <v>750</v>
      </c>
      <c r="V499" s="14">
        <f t="shared" si="329"/>
        <v>750</v>
      </c>
      <c r="W499" s="14">
        <f t="shared" si="330"/>
        <v>754.1</v>
      </c>
    </row>
    <row r="500" spans="1:23" ht="22.5" x14ac:dyDescent="0.2">
      <c r="A500" s="65" t="s">
        <v>77</v>
      </c>
      <c r="B500" s="66">
        <v>78</v>
      </c>
      <c r="C500" s="60">
        <v>1102</v>
      </c>
      <c r="D500" s="11" t="s">
        <v>145</v>
      </c>
      <c r="E500" s="12" t="s">
        <v>3</v>
      </c>
      <c r="F500" s="11" t="s">
        <v>2</v>
      </c>
      <c r="G500" s="67">
        <v>84160</v>
      </c>
      <c r="H500" s="10">
        <v>600</v>
      </c>
      <c r="I500" s="14">
        <f>I501</f>
        <v>750</v>
      </c>
      <c r="J500" s="14">
        <f t="shared" si="382"/>
        <v>750</v>
      </c>
      <c r="K500" s="14">
        <f t="shared" si="382"/>
        <v>754.1</v>
      </c>
      <c r="L500" s="14"/>
      <c r="M500" s="14"/>
      <c r="N500" s="14"/>
      <c r="O500" s="14">
        <f t="shared" si="378"/>
        <v>750</v>
      </c>
      <c r="P500" s="14">
        <f t="shared" si="379"/>
        <v>750</v>
      </c>
      <c r="Q500" s="14">
        <f t="shared" si="380"/>
        <v>754.1</v>
      </c>
      <c r="R500" s="14"/>
      <c r="S500" s="14"/>
      <c r="T500" s="14"/>
      <c r="U500" s="14">
        <f t="shared" ref="U500:U566" si="383">O500+R500</f>
        <v>750</v>
      </c>
      <c r="V500" s="14">
        <f t="shared" ref="V500:V566" si="384">P500+S500</f>
        <v>750</v>
      </c>
      <c r="W500" s="14">
        <f t="shared" ref="W500:W566" si="385">Q500+T500</f>
        <v>754.1</v>
      </c>
    </row>
    <row r="501" spans="1:23" x14ac:dyDescent="0.2">
      <c r="A501" s="65" t="s">
        <v>146</v>
      </c>
      <c r="B501" s="66">
        <v>78</v>
      </c>
      <c r="C501" s="60">
        <v>1102</v>
      </c>
      <c r="D501" s="11" t="s">
        <v>145</v>
      </c>
      <c r="E501" s="12" t="s">
        <v>3</v>
      </c>
      <c r="F501" s="11" t="s">
        <v>2</v>
      </c>
      <c r="G501" s="67">
        <v>84160</v>
      </c>
      <c r="H501" s="10">
        <v>610</v>
      </c>
      <c r="I501" s="14">
        <v>750</v>
      </c>
      <c r="J501" s="14">
        <v>750</v>
      </c>
      <c r="K501" s="14">
        <v>754.1</v>
      </c>
      <c r="L501" s="14"/>
      <c r="M501" s="14"/>
      <c r="N501" s="14"/>
      <c r="O501" s="14">
        <f t="shared" si="378"/>
        <v>750</v>
      </c>
      <c r="P501" s="14">
        <f t="shared" si="379"/>
        <v>750</v>
      </c>
      <c r="Q501" s="14">
        <f t="shared" si="380"/>
        <v>754.1</v>
      </c>
      <c r="R501" s="14"/>
      <c r="S501" s="14"/>
      <c r="T501" s="14"/>
      <c r="U501" s="14">
        <f t="shared" si="383"/>
        <v>750</v>
      </c>
      <c r="V501" s="14">
        <f t="shared" si="384"/>
        <v>750</v>
      </c>
      <c r="W501" s="14">
        <f t="shared" si="385"/>
        <v>754.1</v>
      </c>
    </row>
    <row r="502" spans="1:23" x14ac:dyDescent="0.2">
      <c r="A502" s="65" t="s">
        <v>148</v>
      </c>
      <c r="B502" s="66">
        <v>78</v>
      </c>
      <c r="C502" s="60">
        <v>1105</v>
      </c>
      <c r="D502" s="11" t="s">
        <v>7</v>
      </c>
      <c r="E502" s="12" t="s">
        <v>7</v>
      </c>
      <c r="F502" s="11" t="s">
        <v>7</v>
      </c>
      <c r="G502" s="67" t="s">
        <v>7</v>
      </c>
      <c r="H502" s="10" t="s">
        <v>7</v>
      </c>
      <c r="I502" s="14">
        <f>I503</f>
        <v>502</v>
      </c>
      <c r="J502" s="14">
        <f t="shared" ref="J502:K505" si="386">J503</f>
        <v>502</v>
      </c>
      <c r="K502" s="14">
        <f t="shared" si="386"/>
        <v>502</v>
      </c>
      <c r="L502" s="14"/>
      <c r="M502" s="14"/>
      <c r="N502" s="14"/>
      <c r="O502" s="14">
        <f t="shared" si="378"/>
        <v>502</v>
      </c>
      <c r="P502" s="14">
        <f t="shared" si="379"/>
        <v>502</v>
      </c>
      <c r="Q502" s="14">
        <f t="shared" si="380"/>
        <v>502</v>
      </c>
      <c r="R502" s="14"/>
      <c r="S502" s="14"/>
      <c r="T502" s="14"/>
      <c r="U502" s="14">
        <f t="shared" si="383"/>
        <v>502</v>
      </c>
      <c r="V502" s="14">
        <f t="shared" si="384"/>
        <v>502</v>
      </c>
      <c r="W502" s="14">
        <f t="shared" si="385"/>
        <v>502</v>
      </c>
    </row>
    <row r="503" spans="1:23" ht="33.75" x14ac:dyDescent="0.2">
      <c r="A503" s="85" t="s">
        <v>270</v>
      </c>
      <c r="B503" s="66">
        <v>78</v>
      </c>
      <c r="C503" s="60">
        <v>1105</v>
      </c>
      <c r="D503" s="11" t="s">
        <v>145</v>
      </c>
      <c r="E503" s="12" t="s">
        <v>3</v>
      </c>
      <c r="F503" s="11" t="s">
        <v>2</v>
      </c>
      <c r="G503" s="67" t="s">
        <v>9</v>
      </c>
      <c r="H503" s="10" t="s">
        <v>7</v>
      </c>
      <c r="I503" s="14">
        <f>I504</f>
        <v>502</v>
      </c>
      <c r="J503" s="14">
        <f t="shared" si="386"/>
        <v>502</v>
      </c>
      <c r="K503" s="14">
        <f t="shared" si="386"/>
        <v>502</v>
      </c>
      <c r="L503" s="14"/>
      <c r="M503" s="14"/>
      <c r="N503" s="14"/>
      <c r="O503" s="14">
        <f t="shared" si="378"/>
        <v>502</v>
      </c>
      <c r="P503" s="14">
        <f t="shared" si="379"/>
        <v>502</v>
      </c>
      <c r="Q503" s="14">
        <f t="shared" si="380"/>
        <v>502</v>
      </c>
      <c r="R503" s="14"/>
      <c r="S503" s="14"/>
      <c r="T503" s="14"/>
      <c r="U503" s="14">
        <f t="shared" si="383"/>
        <v>502</v>
      </c>
      <c r="V503" s="14">
        <f t="shared" si="384"/>
        <v>502</v>
      </c>
      <c r="W503" s="14">
        <f t="shared" si="385"/>
        <v>502</v>
      </c>
    </row>
    <row r="504" spans="1:23" ht="45" x14ac:dyDescent="0.2">
      <c r="A504" s="65" t="s">
        <v>147</v>
      </c>
      <c r="B504" s="66">
        <v>78</v>
      </c>
      <c r="C504" s="60">
        <v>1105</v>
      </c>
      <c r="D504" s="11" t="s">
        <v>145</v>
      </c>
      <c r="E504" s="12" t="s">
        <v>3</v>
      </c>
      <c r="F504" s="11" t="s">
        <v>2</v>
      </c>
      <c r="G504" s="67" t="s">
        <v>144</v>
      </c>
      <c r="H504" s="10" t="s">
        <v>7</v>
      </c>
      <c r="I504" s="14">
        <f>I505</f>
        <v>502</v>
      </c>
      <c r="J504" s="14">
        <f t="shared" si="386"/>
        <v>502</v>
      </c>
      <c r="K504" s="14">
        <f t="shared" si="386"/>
        <v>502</v>
      </c>
      <c r="L504" s="14"/>
      <c r="M504" s="14"/>
      <c r="N504" s="14"/>
      <c r="O504" s="14">
        <f t="shared" si="378"/>
        <v>502</v>
      </c>
      <c r="P504" s="14">
        <f t="shared" si="379"/>
        <v>502</v>
      </c>
      <c r="Q504" s="14">
        <f t="shared" si="380"/>
        <v>502</v>
      </c>
      <c r="R504" s="14"/>
      <c r="S504" s="14"/>
      <c r="T504" s="14"/>
      <c r="U504" s="14">
        <f t="shared" si="383"/>
        <v>502</v>
      </c>
      <c r="V504" s="14">
        <f t="shared" si="384"/>
        <v>502</v>
      </c>
      <c r="W504" s="14">
        <f t="shared" si="385"/>
        <v>502</v>
      </c>
    </row>
    <row r="505" spans="1:23" ht="22.5" x14ac:dyDescent="0.2">
      <c r="A505" s="65" t="s">
        <v>77</v>
      </c>
      <c r="B505" s="66">
        <v>78</v>
      </c>
      <c r="C505" s="60">
        <v>1105</v>
      </c>
      <c r="D505" s="11" t="s">
        <v>145</v>
      </c>
      <c r="E505" s="12" t="s">
        <v>3</v>
      </c>
      <c r="F505" s="11" t="s">
        <v>2</v>
      </c>
      <c r="G505" s="67" t="s">
        <v>144</v>
      </c>
      <c r="H505" s="10">
        <v>600</v>
      </c>
      <c r="I505" s="14">
        <f>I506</f>
        <v>502</v>
      </c>
      <c r="J505" s="14">
        <f t="shared" si="386"/>
        <v>502</v>
      </c>
      <c r="K505" s="14">
        <f t="shared" si="386"/>
        <v>502</v>
      </c>
      <c r="L505" s="14"/>
      <c r="M505" s="14"/>
      <c r="N505" s="14"/>
      <c r="O505" s="14">
        <f t="shared" si="378"/>
        <v>502</v>
      </c>
      <c r="P505" s="14">
        <f t="shared" si="379"/>
        <v>502</v>
      </c>
      <c r="Q505" s="14">
        <f t="shared" si="380"/>
        <v>502</v>
      </c>
      <c r="R505" s="14"/>
      <c r="S505" s="14"/>
      <c r="T505" s="14"/>
      <c r="U505" s="14">
        <f t="shared" si="383"/>
        <v>502</v>
      </c>
      <c r="V505" s="14">
        <f t="shared" si="384"/>
        <v>502</v>
      </c>
      <c r="W505" s="14">
        <f t="shared" si="385"/>
        <v>502</v>
      </c>
    </row>
    <row r="506" spans="1:23" x14ac:dyDescent="0.2">
      <c r="A506" s="65" t="s">
        <v>146</v>
      </c>
      <c r="B506" s="66">
        <v>78</v>
      </c>
      <c r="C506" s="60">
        <v>1105</v>
      </c>
      <c r="D506" s="11" t="s">
        <v>145</v>
      </c>
      <c r="E506" s="12" t="s">
        <v>3</v>
      </c>
      <c r="F506" s="11" t="s">
        <v>2</v>
      </c>
      <c r="G506" s="67" t="s">
        <v>144</v>
      </c>
      <c r="H506" s="10">
        <v>610</v>
      </c>
      <c r="I506" s="14">
        <v>502</v>
      </c>
      <c r="J506" s="14">
        <v>502</v>
      </c>
      <c r="K506" s="14">
        <v>502</v>
      </c>
      <c r="L506" s="14"/>
      <c r="M506" s="14"/>
      <c r="N506" s="14"/>
      <c r="O506" s="14">
        <f t="shared" si="378"/>
        <v>502</v>
      </c>
      <c r="P506" s="14">
        <f t="shared" si="379"/>
        <v>502</v>
      </c>
      <c r="Q506" s="14">
        <f t="shared" si="380"/>
        <v>502</v>
      </c>
      <c r="R506" s="14"/>
      <c r="S506" s="14"/>
      <c r="T506" s="14"/>
      <c r="U506" s="14">
        <f t="shared" si="383"/>
        <v>502</v>
      </c>
      <c r="V506" s="14">
        <f t="shared" si="384"/>
        <v>502</v>
      </c>
      <c r="W506" s="14">
        <f t="shared" si="385"/>
        <v>502</v>
      </c>
    </row>
    <row r="507" spans="1:23" ht="35.65" customHeight="1" x14ac:dyDescent="0.2">
      <c r="A507" s="85" t="s">
        <v>143</v>
      </c>
      <c r="B507" s="98">
        <v>94</v>
      </c>
      <c r="C507" s="50" t="s">
        <v>7</v>
      </c>
      <c r="D507" s="19" t="s">
        <v>7</v>
      </c>
      <c r="E507" s="20" t="s">
        <v>7</v>
      </c>
      <c r="F507" s="19" t="s">
        <v>7</v>
      </c>
      <c r="G507" s="21" t="s">
        <v>7</v>
      </c>
      <c r="H507" s="6" t="s">
        <v>7</v>
      </c>
      <c r="I507" s="27">
        <f>I508+I537+I549+I555+I543</f>
        <v>70843.618099999992</v>
      </c>
      <c r="J507" s="27">
        <f t="shared" ref="J507" si="387">J508+J537+J549+J555+J543</f>
        <v>55276.208940000004</v>
      </c>
      <c r="K507" s="27">
        <f>K508+K537+K549+K555+K543</f>
        <v>47095.13824</v>
      </c>
      <c r="L507" s="27">
        <f>L508+L537+L543+L549+L555</f>
        <v>-403.94135000000006</v>
      </c>
      <c r="M507" s="27">
        <f t="shared" ref="M507:N507" si="388">M508+M537+M543+M549+M555</f>
        <v>-651.12670000000003</v>
      </c>
      <c r="N507" s="27">
        <f t="shared" si="388"/>
        <v>-304.53719000000001</v>
      </c>
      <c r="O507" s="27">
        <f t="shared" si="378"/>
        <v>70439.676749999999</v>
      </c>
      <c r="P507" s="27">
        <f t="shared" si="379"/>
        <v>54625.082240000003</v>
      </c>
      <c r="Q507" s="27">
        <f t="shared" si="380"/>
        <v>46790.601049999997</v>
      </c>
      <c r="R507" s="27">
        <f>R508</f>
        <v>8957.8031099999989</v>
      </c>
      <c r="S507" s="27">
        <f t="shared" ref="S507:T507" si="389">S508</f>
        <v>-2473.49539</v>
      </c>
      <c r="T507" s="27">
        <f t="shared" si="389"/>
        <v>0</v>
      </c>
      <c r="U507" s="27">
        <f t="shared" si="383"/>
        <v>79397.479859999992</v>
      </c>
      <c r="V507" s="27">
        <f t="shared" si="384"/>
        <v>52151.586850000007</v>
      </c>
      <c r="W507" s="27">
        <f t="shared" si="385"/>
        <v>46790.601049999997</v>
      </c>
    </row>
    <row r="508" spans="1:23" x14ac:dyDescent="0.2">
      <c r="A508" s="65" t="s">
        <v>26</v>
      </c>
      <c r="B508" s="66">
        <v>94</v>
      </c>
      <c r="C508" s="60">
        <v>100</v>
      </c>
      <c r="D508" s="11" t="s">
        <v>7</v>
      </c>
      <c r="E508" s="12" t="s">
        <v>7</v>
      </c>
      <c r="F508" s="11" t="s">
        <v>7</v>
      </c>
      <c r="G508" s="67" t="s">
        <v>7</v>
      </c>
      <c r="H508" s="10" t="s">
        <v>7</v>
      </c>
      <c r="I508" s="14">
        <f>I509+I516+I521</f>
        <v>33508.1</v>
      </c>
      <c r="J508" s="14">
        <f>J509+J516+J521</f>
        <v>40048.400000000001</v>
      </c>
      <c r="K508" s="14">
        <f>K509+K516+K521</f>
        <v>30809.300000000003</v>
      </c>
      <c r="L508" s="14">
        <f>L509+L516+L521</f>
        <v>-1192.44676</v>
      </c>
      <c r="M508" s="14">
        <f t="shared" ref="M508:N508" si="390">M509+M516+M521</f>
        <v>-651.12670000000003</v>
      </c>
      <c r="N508" s="14">
        <f t="shared" si="390"/>
        <v>-304.53719000000001</v>
      </c>
      <c r="O508" s="14">
        <f t="shared" si="378"/>
        <v>32315.65324</v>
      </c>
      <c r="P508" s="14">
        <f t="shared" si="379"/>
        <v>39397.273300000001</v>
      </c>
      <c r="Q508" s="14">
        <f t="shared" si="380"/>
        <v>30504.762810000004</v>
      </c>
      <c r="R508" s="14">
        <f>R509+R516+R521</f>
        <v>8957.8031099999989</v>
      </c>
      <c r="S508" s="14">
        <f t="shared" ref="S508:T508" si="391">S509+S516+S521</f>
        <v>-2473.49539</v>
      </c>
      <c r="T508" s="14">
        <f t="shared" si="391"/>
        <v>0</v>
      </c>
      <c r="U508" s="14">
        <f t="shared" si="383"/>
        <v>41273.45635</v>
      </c>
      <c r="V508" s="14">
        <f t="shared" si="384"/>
        <v>36923.777910000004</v>
      </c>
      <c r="W508" s="14">
        <f t="shared" si="385"/>
        <v>30504.762810000004</v>
      </c>
    </row>
    <row r="509" spans="1:23" ht="33.75" x14ac:dyDescent="0.2">
      <c r="A509" s="65" t="s">
        <v>17</v>
      </c>
      <c r="B509" s="66">
        <v>94</v>
      </c>
      <c r="C509" s="60">
        <v>106</v>
      </c>
      <c r="D509" s="11" t="s">
        <v>7</v>
      </c>
      <c r="E509" s="12" t="s">
        <v>7</v>
      </c>
      <c r="F509" s="11" t="s">
        <v>7</v>
      </c>
      <c r="G509" s="67" t="s">
        <v>7</v>
      </c>
      <c r="H509" s="10" t="s">
        <v>7</v>
      </c>
      <c r="I509" s="14">
        <f>I510</f>
        <v>13112.5</v>
      </c>
      <c r="J509" s="14">
        <f t="shared" ref="J509:K510" si="392">J510</f>
        <v>13283.5</v>
      </c>
      <c r="K509" s="14">
        <f t="shared" si="392"/>
        <v>13772.800000000001</v>
      </c>
      <c r="L509" s="14"/>
      <c r="M509" s="14"/>
      <c r="N509" s="14"/>
      <c r="O509" s="14">
        <f t="shared" si="378"/>
        <v>13112.5</v>
      </c>
      <c r="P509" s="14">
        <f t="shared" si="379"/>
        <v>13283.5</v>
      </c>
      <c r="Q509" s="14">
        <f t="shared" si="380"/>
        <v>13772.800000000001</v>
      </c>
      <c r="R509" s="14"/>
      <c r="S509" s="14"/>
      <c r="T509" s="14"/>
      <c r="U509" s="14">
        <f t="shared" si="383"/>
        <v>13112.5</v>
      </c>
      <c r="V509" s="14">
        <f t="shared" si="384"/>
        <v>13283.5</v>
      </c>
      <c r="W509" s="14">
        <f t="shared" si="385"/>
        <v>13772.800000000001</v>
      </c>
    </row>
    <row r="510" spans="1:23" ht="56.25" x14ac:dyDescent="0.2">
      <c r="A510" s="85" t="s">
        <v>266</v>
      </c>
      <c r="B510" s="66">
        <v>94</v>
      </c>
      <c r="C510" s="60">
        <v>106</v>
      </c>
      <c r="D510" s="11">
        <v>12</v>
      </c>
      <c r="E510" s="12" t="s">
        <v>3</v>
      </c>
      <c r="F510" s="11" t="s">
        <v>2</v>
      </c>
      <c r="G510" s="67" t="s">
        <v>9</v>
      </c>
      <c r="H510" s="10" t="s">
        <v>7</v>
      </c>
      <c r="I510" s="14">
        <f>I511</f>
        <v>13112.5</v>
      </c>
      <c r="J510" s="14">
        <f t="shared" si="392"/>
        <v>13283.5</v>
      </c>
      <c r="K510" s="14">
        <f t="shared" si="392"/>
        <v>13772.800000000001</v>
      </c>
      <c r="L510" s="14"/>
      <c r="M510" s="14"/>
      <c r="N510" s="14"/>
      <c r="O510" s="14">
        <f t="shared" si="378"/>
        <v>13112.5</v>
      </c>
      <c r="P510" s="14">
        <f t="shared" si="379"/>
        <v>13283.5</v>
      </c>
      <c r="Q510" s="14">
        <f t="shared" si="380"/>
        <v>13772.800000000001</v>
      </c>
      <c r="R510" s="14"/>
      <c r="S510" s="14"/>
      <c r="T510" s="14"/>
      <c r="U510" s="14">
        <f t="shared" si="383"/>
        <v>13112.5</v>
      </c>
      <c r="V510" s="14">
        <f t="shared" si="384"/>
        <v>13283.5</v>
      </c>
      <c r="W510" s="14">
        <f t="shared" si="385"/>
        <v>13772.800000000001</v>
      </c>
    </row>
    <row r="511" spans="1:23" ht="22.5" x14ac:dyDescent="0.2">
      <c r="A511" s="65" t="s">
        <v>15</v>
      </c>
      <c r="B511" s="66">
        <v>94</v>
      </c>
      <c r="C511" s="60">
        <v>106</v>
      </c>
      <c r="D511" s="11">
        <v>12</v>
      </c>
      <c r="E511" s="12" t="s">
        <v>3</v>
      </c>
      <c r="F511" s="11" t="s">
        <v>2</v>
      </c>
      <c r="G511" s="67" t="s">
        <v>11</v>
      </c>
      <c r="H511" s="10" t="s">
        <v>7</v>
      </c>
      <c r="I511" s="14">
        <f>I512+I514</f>
        <v>13112.5</v>
      </c>
      <c r="J511" s="14">
        <f t="shared" ref="J511:K511" si="393">J512+J514</f>
        <v>13283.5</v>
      </c>
      <c r="K511" s="14">
        <f t="shared" si="393"/>
        <v>13772.800000000001</v>
      </c>
      <c r="L511" s="14"/>
      <c r="M511" s="14"/>
      <c r="N511" s="14"/>
      <c r="O511" s="14">
        <f t="shared" si="378"/>
        <v>13112.5</v>
      </c>
      <c r="P511" s="14">
        <f t="shared" si="379"/>
        <v>13283.5</v>
      </c>
      <c r="Q511" s="14">
        <f t="shared" si="380"/>
        <v>13772.800000000001</v>
      </c>
      <c r="R511" s="14"/>
      <c r="S511" s="14"/>
      <c r="T511" s="14"/>
      <c r="U511" s="14">
        <f t="shared" si="383"/>
        <v>13112.5</v>
      </c>
      <c r="V511" s="14">
        <f t="shared" si="384"/>
        <v>13283.5</v>
      </c>
      <c r="W511" s="14">
        <f t="shared" si="385"/>
        <v>13772.800000000001</v>
      </c>
    </row>
    <row r="512" spans="1:23" ht="51" customHeight="1" x14ac:dyDescent="0.2">
      <c r="A512" s="65" t="s">
        <v>6</v>
      </c>
      <c r="B512" s="66">
        <v>94</v>
      </c>
      <c r="C512" s="60">
        <v>106</v>
      </c>
      <c r="D512" s="11">
        <v>12</v>
      </c>
      <c r="E512" s="12" t="s">
        <v>3</v>
      </c>
      <c r="F512" s="11" t="s">
        <v>2</v>
      </c>
      <c r="G512" s="67" t="s">
        <v>11</v>
      </c>
      <c r="H512" s="10">
        <v>100</v>
      </c>
      <c r="I512" s="14">
        <f>I513</f>
        <v>12571.3</v>
      </c>
      <c r="J512" s="14">
        <f t="shared" ref="J512:K512" si="394">J513</f>
        <v>12692.3</v>
      </c>
      <c r="K512" s="14">
        <f t="shared" si="394"/>
        <v>13181.6</v>
      </c>
      <c r="L512" s="14"/>
      <c r="M512" s="14"/>
      <c r="N512" s="14"/>
      <c r="O512" s="14">
        <f t="shared" si="378"/>
        <v>12571.3</v>
      </c>
      <c r="P512" s="14">
        <f t="shared" si="379"/>
        <v>12692.3</v>
      </c>
      <c r="Q512" s="14">
        <f t="shared" si="380"/>
        <v>13181.6</v>
      </c>
      <c r="R512" s="14"/>
      <c r="S512" s="14"/>
      <c r="T512" s="14"/>
      <c r="U512" s="14">
        <f t="shared" si="383"/>
        <v>12571.3</v>
      </c>
      <c r="V512" s="14">
        <f t="shared" si="384"/>
        <v>12692.3</v>
      </c>
      <c r="W512" s="14">
        <f t="shared" si="385"/>
        <v>13181.6</v>
      </c>
    </row>
    <row r="513" spans="1:23" ht="22.5" x14ac:dyDescent="0.2">
      <c r="A513" s="65" t="s">
        <v>5</v>
      </c>
      <c r="B513" s="66">
        <v>94</v>
      </c>
      <c r="C513" s="60">
        <v>106</v>
      </c>
      <c r="D513" s="11">
        <v>12</v>
      </c>
      <c r="E513" s="12" t="s">
        <v>3</v>
      </c>
      <c r="F513" s="11" t="s">
        <v>2</v>
      </c>
      <c r="G513" s="67" t="s">
        <v>11</v>
      </c>
      <c r="H513" s="10">
        <v>120</v>
      </c>
      <c r="I513" s="14">
        <v>12571.3</v>
      </c>
      <c r="J513" s="14">
        <v>12692.3</v>
      </c>
      <c r="K513" s="14">
        <v>13181.6</v>
      </c>
      <c r="L513" s="14"/>
      <c r="M513" s="14"/>
      <c r="N513" s="14"/>
      <c r="O513" s="14">
        <f t="shared" si="378"/>
        <v>12571.3</v>
      </c>
      <c r="P513" s="14">
        <f t="shared" si="379"/>
        <v>12692.3</v>
      </c>
      <c r="Q513" s="14">
        <f t="shared" si="380"/>
        <v>13181.6</v>
      </c>
      <c r="R513" s="14"/>
      <c r="S513" s="14"/>
      <c r="T513" s="14"/>
      <c r="U513" s="14">
        <f t="shared" si="383"/>
        <v>12571.3</v>
      </c>
      <c r="V513" s="14">
        <f t="shared" si="384"/>
        <v>12692.3</v>
      </c>
      <c r="W513" s="14">
        <f t="shared" si="385"/>
        <v>13181.6</v>
      </c>
    </row>
    <row r="514" spans="1:23" ht="22.5" x14ac:dyDescent="0.2">
      <c r="A514" s="65" t="s">
        <v>14</v>
      </c>
      <c r="B514" s="66">
        <v>94</v>
      </c>
      <c r="C514" s="60">
        <v>106</v>
      </c>
      <c r="D514" s="11">
        <v>12</v>
      </c>
      <c r="E514" s="12" t="s">
        <v>3</v>
      </c>
      <c r="F514" s="11" t="s">
        <v>2</v>
      </c>
      <c r="G514" s="67" t="s">
        <v>11</v>
      </c>
      <c r="H514" s="10">
        <v>200</v>
      </c>
      <c r="I514" s="14">
        <f>I515</f>
        <v>541.20000000000005</v>
      </c>
      <c r="J514" s="14">
        <f t="shared" ref="J514:K514" si="395">J515</f>
        <v>591.20000000000005</v>
      </c>
      <c r="K514" s="14">
        <f t="shared" si="395"/>
        <v>591.20000000000005</v>
      </c>
      <c r="L514" s="14"/>
      <c r="M514" s="14"/>
      <c r="N514" s="14"/>
      <c r="O514" s="14">
        <f t="shared" si="378"/>
        <v>541.20000000000005</v>
      </c>
      <c r="P514" s="14">
        <f t="shared" si="379"/>
        <v>591.20000000000005</v>
      </c>
      <c r="Q514" s="14">
        <f t="shared" si="380"/>
        <v>591.20000000000005</v>
      </c>
      <c r="R514" s="14"/>
      <c r="S514" s="14"/>
      <c r="T514" s="14"/>
      <c r="U514" s="14">
        <f t="shared" si="383"/>
        <v>541.20000000000005</v>
      </c>
      <c r="V514" s="14">
        <f t="shared" si="384"/>
        <v>591.20000000000005</v>
      </c>
      <c r="W514" s="14">
        <f t="shared" si="385"/>
        <v>591.20000000000005</v>
      </c>
    </row>
    <row r="515" spans="1:23" ht="22.5" x14ac:dyDescent="0.2">
      <c r="A515" s="65" t="s">
        <v>13</v>
      </c>
      <c r="B515" s="66">
        <v>94</v>
      </c>
      <c r="C515" s="60">
        <v>106</v>
      </c>
      <c r="D515" s="11">
        <v>12</v>
      </c>
      <c r="E515" s="12" t="s">
        <v>3</v>
      </c>
      <c r="F515" s="11" t="s">
        <v>2</v>
      </c>
      <c r="G515" s="67" t="s">
        <v>11</v>
      </c>
      <c r="H515" s="10">
        <v>240</v>
      </c>
      <c r="I515" s="14">
        <v>541.20000000000005</v>
      </c>
      <c r="J515" s="14">
        <v>591.20000000000005</v>
      </c>
      <c r="K515" s="14">
        <v>591.20000000000005</v>
      </c>
      <c r="L515" s="14"/>
      <c r="M515" s="14"/>
      <c r="N515" s="14"/>
      <c r="O515" s="14">
        <f t="shared" si="378"/>
        <v>541.20000000000005</v>
      </c>
      <c r="P515" s="14">
        <f t="shared" si="379"/>
        <v>591.20000000000005</v>
      </c>
      <c r="Q515" s="14">
        <f t="shared" si="380"/>
        <v>591.20000000000005</v>
      </c>
      <c r="R515" s="14"/>
      <c r="S515" s="14"/>
      <c r="T515" s="14"/>
      <c r="U515" s="14">
        <f t="shared" si="383"/>
        <v>541.20000000000005</v>
      </c>
      <c r="V515" s="14">
        <f t="shared" si="384"/>
        <v>591.20000000000005</v>
      </c>
      <c r="W515" s="14">
        <f t="shared" si="385"/>
        <v>591.20000000000005</v>
      </c>
    </row>
    <row r="516" spans="1:23" s="178" customFormat="1" x14ac:dyDescent="0.2">
      <c r="A516" s="65" t="s">
        <v>141</v>
      </c>
      <c r="B516" s="66">
        <v>94</v>
      </c>
      <c r="C516" s="60">
        <v>111</v>
      </c>
      <c r="D516" s="11" t="s">
        <v>7</v>
      </c>
      <c r="E516" s="12" t="s">
        <v>7</v>
      </c>
      <c r="F516" s="11" t="s">
        <v>7</v>
      </c>
      <c r="G516" s="67" t="s">
        <v>7</v>
      </c>
      <c r="H516" s="10" t="s">
        <v>7</v>
      </c>
      <c r="I516" s="14">
        <f>I517</f>
        <v>3000</v>
      </c>
      <c r="J516" s="14">
        <f t="shared" ref="J516:K516" si="396">J517</f>
        <v>5000</v>
      </c>
      <c r="K516" s="14">
        <f t="shared" si="396"/>
        <v>5000</v>
      </c>
      <c r="L516" s="14">
        <f>L517</f>
        <v>-432.60154999999986</v>
      </c>
      <c r="M516" s="14"/>
      <c r="N516" s="14"/>
      <c r="O516" s="14">
        <f t="shared" si="378"/>
        <v>2567.3984500000001</v>
      </c>
      <c r="P516" s="14">
        <f t="shared" si="379"/>
        <v>5000</v>
      </c>
      <c r="Q516" s="14">
        <f t="shared" si="380"/>
        <v>5000</v>
      </c>
      <c r="R516" s="14">
        <f>R517</f>
        <v>2428.6384499999999</v>
      </c>
      <c r="S516" s="14">
        <f t="shared" ref="S516:T519" si="397">S517</f>
        <v>0</v>
      </c>
      <c r="T516" s="14">
        <f t="shared" si="397"/>
        <v>0</v>
      </c>
      <c r="U516" s="14">
        <f t="shared" si="383"/>
        <v>4996.0369000000001</v>
      </c>
      <c r="V516" s="14">
        <f t="shared" si="384"/>
        <v>5000</v>
      </c>
      <c r="W516" s="14">
        <f t="shared" si="385"/>
        <v>5000</v>
      </c>
    </row>
    <row r="517" spans="1:23" s="178" customFormat="1" ht="22.5" x14ac:dyDescent="0.2">
      <c r="A517" s="146" t="s">
        <v>32</v>
      </c>
      <c r="B517" s="66">
        <v>94</v>
      </c>
      <c r="C517" s="60">
        <v>111</v>
      </c>
      <c r="D517" s="11" t="s">
        <v>31</v>
      </c>
      <c r="E517" s="12" t="s">
        <v>3</v>
      </c>
      <c r="F517" s="11" t="s">
        <v>2</v>
      </c>
      <c r="G517" s="67" t="s">
        <v>9</v>
      </c>
      <c r="H517" s="10" t="s">
        <v>7</v>
      </c>
      <c r="I517" s="14">
        <f>I518</f>
        <v>3000</v>
      </c>
      <c r="J517" s="14">
        <f t="shared" ref="J517:K517" si="398">J518</f>
        <v>5000</v>
      </c>
      <c r="K517" s="14">
        <f t="shared" si="398"/>
        <v>5000</v>
      </c>
      <c r="L517" s="14">
        <f>L518</f>
        <v>-432.60154999999986</v>
      </c>
      <c r="M517" s="14"/>
      <c r="N517" s="14"/>
      <c r="O517" s="14">
        <f t="shared" si="378"/>
        <v>2567.3984500000001</v>
      </c>
      <c r="P517" s="14">
        <f t="shared" si="379"/>
        <v>5000</v>
      </c>
      <c r="Q517" s="14">
        <f t="shared" si="380"/>
        <v>5000</v>
      </c>
      <c r="R517" s="14">
        <f>R518</f>
        <v>2428.6384499999999</v>
      </c>
      <c r="S517" s="14">
        <f t="shared" si="397"/>
        <v>0</v>
      </c>
      <c r="T517" s="14">
        <f t="shared" si="397"/>
        <v>0</v>
      </c>
      <c r="U517" s="14">
        <f t="shared" si="383"/>
        <v>4996.0369000000001</v>
      </c>
      <c r="V517" s="14">
        <f t="shared" si="384"/>
        <v>5000</v>
      </c>
      <c r="W517" s="14">
        <f t="shared" si="385"/>
        <v>5000</v>
      </c>
    </row>
    <row r="518" spans="1:23" s="178" customFormat="1" ht="22.5" x14ac:dyDescent="0.2">
      <c r="A518" s="146" t="s">
        <v>32</v>
      </c>
      <c r="B518" s="66">
        <v>94</v>
      </c>
      <c r="C518" s="60">
        <v>111</v>
      </c>
      <c r="D518" s="11" t="s">
        <v>31</v>
      </c>
      <c r="E518" s="12" t="s">
        <v>3</v>
      </c>
      <c r="F518" s="11" t="s">
        <v>2</v>
      </c>
      <c r="G518" s="67" t="s">
        <v>30</v>
      </c>
      <c r="H518" s="10" t="s">
        <v>7</v>
      </c>
      <c r="I518" s="14">
        <f>I519</f>
        <v>3000</v>
      </c>
      <c r="J518" s="14">
        <f t="shared" ref="J518:K518" si="399">J519</f>
        <v>5000</v>
      </c>
      <c r="K518" s="14">
        <f t="shared" si="399"/>
        <v>5000</v>
      </c>
      <c r="L518" s="14">
        <f>L519</f>
        <v>-432.60154999999986</v>
      </c>
      <c r="M518" s="14"/>
      <c r="N518" s="14"/>
      <c r="O518" s="14">
        <f t="shared" si="378"/>
        <v>2567.3984500000001</v>
      </c>
      <c r="P518" s="14">
        <f t="shared" si="379"/>
        <v>5000</v>
      </c>
      <c r="Q518" s="14">
        <f t="shared" si="380"/>
        <v>5000</v>
      </c>
      <c r="R518" s="14">
        <f>R519</f>
        <v>2428.6384499999999</v>
      </c>
      <c r="S518" s="14">
        <f t="shared" si="397"/>
        <v>0</v>
      </c>
      <c r="T518" s="14">
        <f t="shared" si="397"/>
        <v>0</v>
      </c>
      <c r="U518" s="14">
        <f t="shared" si="383"/>
        <v>4996.0369000000001</v>
      </c>
      <c r="V518" s="14">
        <f t="shared" si="384"/>
        <v>5000</v>
      </c>
      <c r="W518" s="14">
        <f t="shared" si="385"/>
        <v>5000</v>
      </c>
    </row>
    <row r="519" spans="1:23" s="178" customFormat="1" x14ac:dyDescent="0.2">
      <c r="A519" s="65" t="s">
        <v>71</v>
      </c>
      <c r="B519" s="66">
        <v>94</v>
      </c>
      <c r="C519" s="60">
        <v>111</v>
      </c>
      <c r="D519" s="11" t="s">
        <v>31</v>
      </c>
      <c r="E519" s="12" t="s">
        <v>3</v>
      </c>
      <c r="F519" s="11" t="s">
        <v>2</v>
      </c>
      <c r="G519" s="67" t="s">
        <v>30</v>
      </c>
      <c r="H519" s="10">
        <v>800</v>
      </c>
      <c r="I519" s="14">
        <f>I520</f>
        <v>3000</v>
      </c>
      <c r="J519" s="14">
        <f t="shared" ref="J519:K519" si="400">J520</f>
        <v>5000</v>
      </c>
      <c r="K519" s="14">
        <f t="shared" si="400"/>
        <v>5000</v>
      </c>
      <c r="L519" s="14">
        <f>L520</f>
        <v>-432.60154999999986</v>
      </c>
      <c r="M519" s="14"/>
      <c r="N519" s="14"/>
      <c r="O519" s="14">
        <f t="shared" si="378"/>
        <v>2567.3984500000001</v>
      </c>
      <c r="P519" s="14">
        <f t="shared" si="379"/>
        <v>5000</v>
      </c>
      <c r="Q519" s="14">
        <f t="shared" si="380"/>
        <v>5000</v>
      </c>
      <c r="R519" s="14">
        <f>R520</f>
        <v>2428.6384499999999</v>
      </c>
      <c r="S519" s="14">
        <f t="shared" si="397"/>
        <v>0</v>
      </c>
      <c r="T519" s="14">
        <f t="shared" si="397"/>
        <v>0</v>
      </c>
      <c r="U519" s="14">
        <f t="shared" si="383"/>
        <v>4996.0369000000001</v>
      </c>
      <c r="V519" s="14">
        <f t="shared" si="384"/>
        <v>5000</v>
      </c>
      <c r="W519" s="14">
        <f t="shared" si="385"/>
        <v>5000</v>
      </c>
    </row>
    <row r="520" spans="1:23" s="178" customFormat="1" x14ac:dyDescent="0.2">
      <c r="A520" s="65" t="s">
        <v>140</v>
      </c>
      <c r="B520" s="66">
        <v>94</v>
      </c>
      <c r="C520" s="60">
        <v>111</v>
      </c>
      <c r="D520" s="11" t="s">
        <v>31</v>
      </c>
      <c r="E520" s="12" t="s">
        <v>3</v>
      </c>
      <c r="F520" s="11" t="s">
        <v>2</v>
      </c>
      <c r="G520" s="67" t="s">
        <v>30</v>
      </c>
      <c r="H520" s="10">
        <v>870</v>
      </c>
      <c r="I520" s="14">
        <v>3000</v>
      </c>
      <c r="J520" s="14">
        <v>5000</v>
      </c>
      <c r="K520" s="14">
        <v>5000</v>
      </c>
      <c r="L520" s="14">
        <f>2000-2432.60155</f>
        <v>-432.60154999999986</v>
      </c>
      <c r="M520" s="14"/>
      <c r="N520" s="14"/>
      <c r="O520" s="14">
        <f t="shared" si="378"/>
        <v>2567.3984500000001</v>
      </c>
      <c r="P520" s="14">
        <f t="shared" si="379"/>
        <v>5000</v>
      </c>
      <c r="Q520" s="14">
        <f t="shared" si="380"/>
        <v>5000</v>
      </c>
      <c r="R520" s="14">
        <f>-10-561.36155+3000</f>
        <v>2428.6384499999999</v>
      </c>
      <c r="S520" s="14"/>
      <c r="T520" s="14"/>
      <c r="U520" s="14">
        <f t="shared" si="383"/>
        <v>4996.0369000000001</v>
      </c>
      <c r="V520" s="14">
        <f t="shared" si="384"/>
        <v>5000</v>
      </c>
      <c r="W520" s="14">
        <f t="shared" si="385"/>
        <v>5000</v>
      </c>
    </row>
    <row r="521" spans="1:23" ht="20.65" customHeight="1" x14ac:dyDescent="0.2">
      <c r="A521" s="65" t="s">
        <v>85</v>
      </c>
      <c r="B521" s="66">
        <v>94</v>
      </c>
      <c r="C521" s="60">
        <v>113</v>
      </c>
      <c r="D521" s="11" t="s">
        <v>7</v>
      </c>
      <c r="E521" s="12" t="s">
        <v>7</v>
      </c>
      <c r="F521" s="11" t="s">
        <v>7</v>
      </c>
      <c r="G521" s="67" t="s">
        <v>7</v>
      </c>
      <c r="H521" s="10" t="s">
        <v>7</v>
      </c>
      <c r="I521" s="14">
        <f>I522+I527</f>
        <v>17395.599999999999</v>
      </c>
      <c r="J521" s="14">
        <f>J522+J527</f>
        <v>21764.9</v>
      </c>
      <c r="K521" s="14">
        <f t="shared" ref="K521" si="401">K522+K527</f>
        <v>12036.5</v>
      </c>
      <c r="L521" s="14">
        <f>L522+L527</f>
        <v>-759.84521000000018</v>
      </c>
      <c r="M521" s="14">
        <f t="shared" ref="M521:N521" si="402">M522+M527</f>
        <v>-651.12670000000003</v>
      </c>
      <c r="N521" s="14">
        <f t="shared" si="402"/>
        <v>-304.53719000000001</v>
      </c>
      <c r="O521" s="14">
        <f t="shared" si="378"/>
        <v>16635.754789999999</v>
      </c>
      <c r="P521" s="14">
        <f t="shared" si="379"/>
        <v>21113.773300000001</v>
      </c>
      <c r="Q521" s="14">
        <f t="shared" si="380"/>
        <v>11731.962810000001</v>
      </c>
      <c r="R521" s="14">
        <f>R522+R527</f>
        <v>6529.1646599999995</v>
      </c>
      <c r="S521" s="14">
        <f t="shared" ref="S521:T521" si="403">S522+S527</f>
        <v>-2473.49539</v>
      </c>
      <c r="T521" s="14">
        <f t="shared" si="403"/>
        <v>0</v>
      </c>
      <c r="U521" s="14">
        <f t="shared" si="383"/>
        <v>23164.919449999998</v>
      </c>
      <c r="V521" s="14">
        <f t="shared" si="384"/>
        <v>18640.277910000001</v>
      </c>
      <c r="W521" s="14">
        <f t="shared" si="385"/>
        <v>11731.962810000001</v>
      </c>
    </row>
    <row r="522" spans="1:23" ht="54" customHeight="1" x14ac:dyDescent="0.2">
      <c r="A522" s="85" t="s">
        <v>275</v>
      </c>
      <c r="B522" s="66">
        <v>94</v>
      </c>
      <c r="C522" s="60">
        <v>113</v>
      </c>
      <c r="D522" s="11">
        <v>11</v>
      </c>
      <c r="E522" s="12" t="s">
        <v>3</v>
      </c>
      <c r="F522" s="11" t="s">
        <v>2</v>
      </c>
      <c r="G522" s="67" t="s">
        <v>9</v>
      </c>
      <c r="H522" s="10" t="s">
        <v>7</v>
      </c>
      <c r="I522" s="14">
        <f>I524</f>
        <v>819</v>
      </c>
      <c r="J522" s="14">
        <f t="shared" ref="J522:K522" si="404">J524</f>
        <v>904</v>
      </c>
      <c r="K522" s="14">
        <f t="shared" si="404"/>
        <v>904</v>
      </c>
      <c r="L522" s="14"/>
      <c r="M522" s="14"/>
      <c r="N522" s="14"/>
      <c r="O522" s="14">
        <f t="shared" si="378"/>
        <v>819</v>
      </c>
      <c r="P522" s="14">
        <f t="shared" si="379"/>
        <v>904</v>
      </c>
      <c r="Q522" s="14">
        <f t="shared" si="380"/>
        <v>904</v>
      </c>
      <c r="R522" s="14"/>
      <c r="S522" s="14"/>
      <c r="T522" s="14"/>
      <c r="U522" s="14">
        <f t="shared" si="383"/>
        <v>819</v>
      </c>
      <c r="V522" s="14">
        <f t="shared" si="384"/>
        <v>904</v>
      </c>
      <c r="W522" s="14">
        <f t="shared" si="385"/>
        <v>904</v>
      </c>
    </row>
    <row r="523" spans="1:23" ht="22.5" x14ac:dyDescent="0.2">
      <c r="A523" s="85" t="s">
        <v>297</v>
      </c>
      <c r="B523" s="66">
        <v>94</v>
      </c>
      <c r="C523" s="60">
        <v>113</v>
      </c>
      <c r="D523" s="11">
        <v>11</v>
      </c>
      <c r="E523" s="12">
        <v>1</v>
      </c>
      <c r="F523" s="11" t="s">
        <v>2</v>
      </c>
      <c r="G523" s="67">
        <v>0</v>
      </c>
      <c r="H523" s="10"/>
      <c r="I523" s="14">
        <f>I524</f>
        <v>819</v>
      </c>
      <c r="J523" s="14">
        <f t="shared" ref="J523:K523" si="405">J524</f>
        <v>904</v>
      </c>
      <c r="K523" s="14">
        <f t="shared" si="405"/>
        <v>904</v>
      </c>
      <c r="L523" s="14"/>
      <c r="M523" s="14"/>
      <c r="N523" s="14"/>
      <c r="O523" s="14">
        <f t="shared" si="378"/>
        <v>819</v>
      </c>
      <c r="P523" s="14">
        <f t="shared" si="379"/>
        <v>904</v>
      </c>
      <c r="Q523" s="14">
        <f t="shared" si="380"/>
        <v>904</v>
      </c>
      <c r="R523" s="14"/>
      <c r="S523" s="14"/>
      <c r="T523" s="14"/>
      <c r="U523" s="14">
        <f t="shared" si="383"/>
        <v>819</v>
      </c>
      <c r="V523" s="14">
        <f t="shared" si="384"/>
        <v>904</v>
      </c>
      <c r="W523" s="14">
        <f t="shared" si="385"/>
        <v>904</v>
      </c>
    </row>
    <row r="524" spans="1:23" ht="22.5" x14ac:dyDescent="0.2">
      <c r="A524" s="65" t="s">
        <v>80</v>
      </c>
      <c r="B524" s="66">
        <v>94</v>
      </c>
      <c r="C524" s="60">
        <v>113</v>
      </c>
      <c r="D524" s="11">
        <v>11</v>
      </c>
      <c r="E524" s="12">
        <v>1</v>
      </c>
      <c r="F524" s="11" t="s">
        <v>2</v>
      </c>
      <c r="G524" s="67" t="s">
        <v>79</v>
      </c>
      <c r="H524" s="10" t="s">
        <v>7</v>
      </c>
      <c r="I524" s="14">
        <f>I525</f>
        <v>819</v>
      </c>
      <c r="J524" s="14">
        <f t="shared" ref="J524:K524" si="406">J525</f>
        <v>904</v>
      </c>
      <c r="K524" s="14">
        <f t="shared" si="406"/>
        <v>904</v>
      </c>
      <c r="L524" s="14"/>
      <c r="M524" s="14"/>
      <c r="N524" s="14"/>
      <c r="O524" s="14">
        <f t="shared" si="378"/>
        <v>819</v>
      </c>
      <c r="P524" s="14">
        <f t="shared" si="379"/>
        <v>904</v>
      </c>
      <c r="Q524" s="14">
        <f t="shared" si="380"/>
        <v>904</v>
      </c>
      <c r="R524" s="14"/>
      <c r="S524" s="14"/>
      <c r="T524" s="14"/>
      <c r="U524" s="14">
        <f t="shared" si="383"/>
        <v>819</v>
      </c>
      <c r="V524" s="14">
        <f t="shared" si="384"/>
        <v>904</v>
      </c>
      <c r="W524" s="14">
        <f t="shared" si="385"/>
        <v>904</v>
      </c>
    </row>
    <row r="525" spans="1:23" ht="22.5" x14ac:dyDescent="0.2">
      <c r="A525" s="65" t="s">
        <v>14</v>
      </c>
      <c r="B525" s="66">
        <v>94</v>
      </c>
      <c r="C525" s="60">
        <v>113</v>
      </c>
      <c r="D525" s="11">
        <v>11</v>
      </c>
      <c r="E525" s="12">
        <v>1</v>
      </c>
      <c r="F525" s="11" t="s">
        <v>2</v>
      </c>
      <c r="G525" s="67" t="s">
        <v>79</v>
      </c>
      <c r="H525" s="10">
        <v>200</v>
      </c>
      <c r="I525" s="14">
        <f>I526</f>
        <v>819</v>
      </c>
      <c r="J525" s="14">
        <f t="shared" ref="J525:K525" si="407">J526</f>
        <v>904</v>
      </c>
      <c r="K525" s="14">
        <f t="shared" si="407"/>
        <v>904</v>
      </c>
      <c r="L525" s="14"/>
      <c r="M525" s="14"/>
      <c r="N525" s="14"/>
      <c r="O525" s="14">
        <f t="shared" si="378"/>
        <v>819</v>
      </c>
      <c r="P525" s="14">
        <f t="shared" si="379"/>
        <v>904</v>
      </c>
      <c r="Q525" s="14">
        <f t="shared" si="380"/>
        <v>904</v>
      </c>
      <c r="R525" s="14"/>
      <c r="S525" s="14"/>
      <c r="T525" s="14"/>
      <c r="U525" s="14">
        <f t="shared" si="383"/>
        <v>819</v>
      </c>
      <c r="V525" s="14">
        <f t="shared" si="384"/>
        <v>904</v>
      </c>
      <c r="W525" s="14">
        <f t="shared" si="385"/>
        <v>904</v>
      </c>
    </row>
    <row r="526" spans="1:23" ht="22.5" x14ac:dyDescent="0.2">
      <c r="A526" s="65" t="s">
        <v>13</v>
      </c>
      <c r="B526" s="66">
        <v>94</v>
      </c>
      <c r="C526" s="60">
        <v>113</v>
      </c>
      <c r="D526" s="11">
        <v>11</v>
      </c>
      <c r="E526" s="12">
        <v>1</v>
      </c>
      <c r="F526" s="11" t="s">
        <v>2</v>
      </c>
      <c r="G526" s="67" t="s">
        <v>79</v>
      </c>
      <c r="H526" s="10">
        <v>240</v>
      </c>
      <c r="I526" s="14">
        <v>819</v>
      </c>
      <c r="J526" s="14">
        <v>904</v>
      </c>
      <c r="K526" s="14">
        <v>904</v>
      </c>
      <c r="L526" s="14"/>
      <c r="M526" s="14"/>
      <c r="N526" s="14"/>
      <c r="O526" s="14">
        <f t="shared" si="378"/>
        <v>819</v>
      </c>
      <c r="P526" s="14">
        <f t="shared" si="379"/>
        <v>904</v>
      </c>
      <c r="Q526" s="14">
        <f t="shared" si="380"/>
        <v>904</v>
      </c>
      <c r="R526" s="14"/>
      <c r="S526" s="14"/>
      <c r="T526" s="14"/>
      <c r="U526" s="14">
        <f t="shared" si="383"/>
        <v>819</v>
      </c>
      <c r="V526" s="14">
        <f t="shared" si="384"/>
        <v>904</v>
      </c>
      <c r="W526" s="14">
        <f t="shared" si="385"/>
        <v>904</v>
      </c>
    </row>
    <row r="527" spans="1:23" ht="22.5" x14ac:dyDescent="0.2">
      <c r="A527" s="65" t="s">
        <v>10</v>
      </c>
      <c r="B527" s="66">
        <v>94</v>
      </c>
      <c r="C527" s="60">
        <v>113</v>
      </c>
      <c r="D527" s="11" t="s">
        <v>4</v>
      </c>
      <c r="E527" s="12">
        <v>0</v>
      </c>
      <c r="F527" s="11" t="s">
        <v>2</v>
      </c>
      <c r="G527" s="67" t="s">
        <v>9</v>
      </c>
      <c r="H527" s="10" t="s">
        <v>7</v>
      </c>
      <c r="I527" s="14">
        <f>I528+I531</f>
        <v>16576.599999999999</v>
      </c>
      <c r="J527" s="14">
        <f>J528+J531</f>
        <v>20860.900000000001</v>
      </c>
      <c r="K527" s="14">
        <f>K528+K531</f>
        <v>11132.5</v>
      </c>
      <c r="L527" s="14">
        <f>L528+L531</f>
        <v>-759.84521000000018</v>
      </c>
      <c r="M527" s="14">
        <f t="shared" ref="M527" si="408">M528+M531</f>
        <v>-651.12670000000003</v>
      </c>
      <c r="N527" s="14">
        <f>N528+N531</f>
        <v>-304.53719000000001</v>
      </c>
      <c r="O527" s="14">
        <f t="shared" si="378"/>
        <v>15816.754789999999</v>
      </c>
      <c r="P527" s="14">
        <f t="shared" si="379"/>
        <v>20209.773300000001</v>
      </c>
      <c r="Q527" s="14">
        <f t="shared" si="380"/>
        <v>10827.962810000001</v>
      </c>
      <c r="R527" s="14">
        <f>R531+R528+R534</f>
        <v>6529.1646599999995</v>
      </c>
      <c r="S527" s="14">
        <f t="shared" ref="S527:T527" si="409">S531+S528+S534</f>
        <v>-2473.49539</v>
      </c>
      <c r="T527" s="14">
        <f t="shared" si="409"/>
        <v>0</v>
      </c>
      <c r="U527" s="14">
        <f t="shared" si="383"/>
        <v>22345.919449999998</v>
      </c>
      <c r="V527" s="14">
        <f t="shared" si="384"/>
        <v>17736.277910000001</v>
      </c>
      <c r="W527" s="14">
        <f t="shared" si="385"/>
        <v>10827.962810000001</v>
      </c>
    </row>
    <row r="528" spans="1:23" s="178" customFormat="1" ht="33.75" x14ac:dyDescent="0.2">
      <c r="A528" s="65" t="s">
        <v>76</v>
      </c>
      <c r="B528" s="66">
        <v>94</v>
      </c>
      <c r="C528" s="60">
        <v>113</v>
      </c>
      <c r="D528" s="11" t="s">
        <v>4</v>
      </c>
      <c r="E528" s="12" t="s">
        <v>3</v>
      </c>
      <c r="F528" s="11" t="s">
        <v>2</v>
      </c>
      <c r="G528" s="67" t="s">
        <v>75</v>
      </c>
      <c r="H528" s="10" t="s">
        <v>7</v>
      </c>
      <c r="I528" s="14">
        <f>I529</f>
        <v>3000</v>
      </c>
      <c r="J528" s="14">
        <f t="shared" ref="J528:K529" si="410">J529</f>
        <v>3000</v>
      </c>
      <c r="K528" s="14">
        <f t="shared" si="410"/>
        <v>3000</v>
      </c>
      <c r="L528" s="14">
        <f>L530</f>
        <v>0.04</v>
      </c>
      <c r="M528" s="14"/>
      <c r="N528" s="14"/>
      <c r="O528" s="14">
        <f t="shared" si="378"/>
        <v>3000.04</v>
      </c>
      <c r="P528" s="14">
        <f t="shared" si="379"/>
        <v>3000</v>
      </c>
      <c r="Q528" s="14">
        <f t="shared" si="380"/>
        <v>3000</v>
      </c>
      <c r="R528" s="14">
        <f>R529</f>
        <v>-118.18514999999999</v>
      </c>
      <c r="S528" s="14">
        <f t="shared" ref="S528:T528" si="411">S529</f>
        <v>-1000</v>
      </c>
      <c r="T528" s="14">
        <f t="shared" si="411"/>
        <v>-1000</v>
      </c>
      <c r="U528" s="14">
        <f t="shared" si="383"/>
        <v>2881.8548500000002</v>
      </c>
      <c r="V528" s="14">
        <f t="shared" si="384"/>
        <v>2000</v>
      </c>
      <c r="W528" s="14">
        <f t="shared" si="385"/>
        <v>2000</v>
      </c>
    </row>
    <row r="529" spans="1:23" s="178" customFormat="1" x14ac:dyDescent="0.2">
      <c r="A529" s="65" t="s">
        <v>71</v>
      </c>
      <c r="B529" s="66">
        <v>94</v>
      </c>
      <c r="C529" s="60">
        <v>113</v>
      </c>
      <c r="D529" s="11" t="s">
        <v>4</v>
      </c>
      <c r="E529" s="12" t="s">
        <v>3</v>
      </c>
      <c r="F529" s="11" t="s">
        <v>2</v>
      </c>
      <c r="G529" s="67" t="s">
        <v>75</v>
      </c>
      <c r="H529" s="10">
        <v>800</v>
      </c>
      <c r="I529" s="14">
        <f>I530</f>
        <v>3000</v>
      </c>
      <c r="J529" s="14">
        <f t="shared" si="410"/>
        <v>3000</v>
      </c>
      <c r="K529" s="14">
        <f t="shared" si="410"/>
        <v>3000</v>
      </c>
      <c r="L529" s="14">
        <f>L528</f>
        <v>0.04</v>
      </c>
      <c r="M529" s="14"/>
      <c r="N529" s="14"/>
      <c r="O529" s="14">
        <f t="shared" si="378"/>
        <v>3000.04</v>
      </c>
      <c r="P529" s="14">
        <f t="shared" si="379"/>
        <v>3000</v>
      </c>
      <c r="Q529" s="14">
        <f t="shared" si="380"/>
        <v>3000</v>
      </c>
      <c r="R529" s="14">
        <f>R530</f>
        <v>-118.18514999999999</v>
      </c>
      <c r="S529" s="14">
        <f t="shared" ref="S529:T529" si="412">S530</f>
        <v>-1000</v>
      </c>
      <c r="T529" s="14">
        <f t="shared" si="412"/>
        <v>-1000</v>
      </c>
      <c r="U529" s="14">
        <f t="shared" si="383"/>
        <v>2881.8548500000002</v>
      </c>
      <c r="V529" s="14">
        <f t="shared" si="384"/>
        <v>2000</v>
      </c>
      <c r="W529" s="14">
        <f t="shared" si="385"/>
        <v>2000</v>
      </c>
    </row>
    <row r="530" spans="1:23" s="178" customFormat="1" x14ac:dyDescent="0.2">
      <c r="A530" s="65" t="s">
        <v>140</v>
      </c>
      <c r="B530" s="66">
        <v>94</v>
      </c>
      <c r="C530" s="60">
        <v>113</v>
      </c>
      <c r="D530" s="11" t="s">
        <v>4</v>
      </c>
      <c r="E530" s="12" t="s">
        <v>3</v>
      </c>
      <c r="F530" s="11" t="s">
        <v>2</v>
      </c>
      <c r="G530" s="67" t="s">
        <v>75</v>
      </c>
      <c r="H530" s="10">
        <v>870</v>
      </c>
      <c r="I530" s="14">
        <f>3000</f>
        <v>3000</v>
      </c>
      <c r="J530" s="14">
        <v>3000</v>
      </c>
      <c r="K530" s="14">
        <v>3000</v>
      </c>
      <c r="L530" s="14">
        <v>0.04</v>
      </c>
      <c r="M530" s="14"/>
      <c r="N530" s="14"/>
      <c r="O530" s="14">
        <f t="shared" si="378"/>
        <v>3000.04</v>
      </c>
      <c r="P530" s="14">
        <f t="shared" si="379"/>
        <v>3000</v>
      </c>
      <c r="Q530" s="14">
        <f t="shared" si="380"/>
        <v>3000</v>
      </c>
      <c r="R530" s="14">
        <v>-118.18514999999999</v>
      </c>
      <c r="S530" s="14">
        <v>-1000</v>
      </c>
      <c r="T530" s="14">
        <v>-1000</v>
      </c>
      <c r="U530" s="14">
        <f t="shared" si="383"/>
        <v>2881.8548500000002</v>
      </c>
      <c r="V530" s="14">
        <f t="shared" si="384"/>
        <v>2000</v>
      </c>
      <c r="W530" s="14">
        <f t="shared" si="385"/>
        <v>2000</v>
      </c>
    </row>
    <row r="531" spans="1:23" ht="56.25" x14ac:dyDescent="0.2">
      <c r="A531" s="65" t="s">
        <v>252</v>
      </c>
      <c r="B531" s="66">
        <v>94</v>
      </c>
      <c r="C531" s="60">
        <v>113</v>
      </c>
      <c r="D531" s="11" t="s">
        <v>4</v>
      </c>
      <c r="E531" s="12" t="s">
        <v>3</v>
      </c>
      <c r="F531" s="11" t="s">
        <v>2</v>
      </c>
      <c r="G531" s="67" t="s">
        <v>139</v>
      </c>
      <c r="H531" s="10" t="s">
        <v>7</v>
      </c>
      <c r="I531" s="14">
        <f>I532</f>
        <v>13576.6</v>
      </c>
      <c r="J531" s="14">
        <f t="shared" ref="J531:K531" si="413">J532</f>
        <v>17860.900000000001</v>
      </c>
      <c r="K531" s="14">
        <f t="shared" si="413"/>
        <v>8132.5</v>
      </c>
      <c r="L531" s="14">
        <f t="shared" ref="L531:N532" si="414">L532</f>
        <v>-759.88521000000014</v>
      </c>
      <c r="M531" s="14">
        <f t="shared" si="414"/>
        <v>-651.12670000000003</v>
      </c>
      <c r="N531" s="14">
        <f t="shared" si="414"/>
        <v>-304.53719000000001</v>
      </c>
      <c r="O531" s="14">
        <f t="shared" si="378"/>
        <v>12816.71479</v>
      </c>
      <c r="P531" s="14">
        <f t="shared" si="379"/>
        <v>17209.773300000001</v>
      </c>
      <c r="Q531" s="14">
        <f t="shared" si="380"/>
        <v>7827.96281</v>
      </c>
      <c r="R531" s="14">
        <f>R532</f>
        <v>5647.3498099999997</v>
      </c>
      <c r="S531" s="14">
        <f>S532</f>
        <v>-2473.49539</v>
      </c>
      <c r="T531" s="14"/>
      <c r="U531" s="14">
        <f t="shared" si="383"/>
        <v>18464.064599999998</v>
      </c>
      <c r="V531" s="14">
        <f t="shared" si="384"/>
        <v>14736.277910000001</v>
      </c>
      <c r="W531" s="14">
        <f t="shared" si="385"/>
        <v>7827.96281</v>
      </c>
    </row>
    <row r="532" spans="1:23" x14ac:dyDescent="0.2">
      <c r="A532" s="65" t="s">
        <v>71</v>
      </c>
      <c r="B532" s="66">
        <v>94</v>
      </c>
      <c r="C532" s="60">
        <v>113</v>
      </c>
      <c r="D532" s="11" t="s">
        <v>4</v>
      </c>
      <c r="E532" s="12" t="s">
        <v>3</v>
      </c>
      <c r="F532" s="11" t="s">
        <v>2</v>
      </c>
      <c r="G532" s="67" t="s">
        <v>139</v>
      </c>
      <c r="H532" s="10">
        <v>800</v>
      </c>
      <c r="I532" s="14">
        <f>I533</f>
        <v>13576.6</v>
      </c>
      <c r="J532" s="14">
        <f t="shared" ref="J532:K532" si="415">J533</f>
        <v>17860.900000000001</v>
      </c>
      <c r="K532" s="14">
        <f t="shared" si="415"/>
        <v>8132.5</v>
      </c>
      <c r="L532" s="14">
        <f t="shared" si="414"/>
        <v>-759.88521000000014</v>
      </c>
      <c r="M532" s="14">
        <f t="shared" si="414"/>
        <v>-651.12670000000003</v>
      </c>
      <c r="N532" s="14">
        <f t="shared" si="414"/>
        <v>-304.53719000000001</v>
      </c>
      <c r="O532" s="14">
        <f t="shared" si="378"/>
        <v>12816.71479</v>
      </c>
      <c r="P532" s="14">
        <f t="shared" si="379"/>
        <v>17209.773300000001</v>
      </c>
      <c r="Q532" s="14">
        <f t="shared" si="380"/>
        <v>7827.96281</v>
      </c>
      <c r="R532" s="14">
        <f>R533</f>
        <v>5647.3498099999997</v>
      </c>
      <c r="S532" s="14">
        <f>S533</f>
        <v>-2473.49539</v>
      </c>
      <c r="T532" s="14"/>
      <c r="U532" s="14">
        <f t="shared" si="383"/>
        <v>18464.064599999998</v>
      </c>
      <c r="V532" s="14">
        <f t="shared" si="384"/>
        <v>14736.277910000001</v>
      </c>
      <c r="W532" s="14">
        <f t="shared" si="385"/>
        <v>7827.96281</v>
      </c>
    </row>
    <row r="533" spans="1:23" x14ac:dyDescent="0.2">
      <c r="A533" s="65" t="s">
        <v>140</v>
      </c>
      <c r="B533" s="66">
        <v>94</v>
      </c>
      <c r="C533" s="60">
        <v>113</v>
      </c>
      <c r="D533" s="11" t="s">
        <v>4</v>
      </c>
      <c r="E533" s="12" t="s">
        <v>3</v>
      </c>
      <c r="F533" s="11" t="s">
        <v>2</v>
      </c>
      <c r="G533" s="67" t="s">
        <v>139</v>
      </c>
      <c r="H533" s="10">
        <v>870</v>
      </c>
      <c r="I533" s="14">
        <f>13876.6-300</f>
        <v>13576.6</v>
      </c>
      <c r="J533" s="14">
        <f>17860.9</f>
        <v>17860.900000000001</v>
      </c>
      <c r="K533" s="14">
        <f>8182.5-50</f>
        <v>8132.5</v>
      </c>
      <c r="L533" s="14">
        <f>0.03145-34.95434+1439.8331-246.78607-666.73623-45.51539+155.6759-321.18666+959.75303-2000</f>
        <v>-759.88521000000014</v>
      </c>
      <c r="M533" s="14">
        <f>0.0277-54.60246-340.52784-256.0241</f>
        <v>-651.12670000000003</v>
      </c>
      <c r="N533" s="14">
        <f>0.03372-212.5-92.07091</f>
        <v>-304.53719000000001</v>
      </c>
      <c r="O533" s="14">
        <f t="shared" si="378"/>
        <v>12816.71479</v>
      </c>
      <c r="P533" s="14">
        <f t="shared" si="379"/>
        <v>17209.773300000001</v>
      </c>
      <c r="Q533" s="14">
        <f t="shared" si="380"/>
        <v>7827.96281</v>
      </c>
      <c r="R533" s="14">
        <f>0.03495-4.17831-13.74382-92.35301+5757.59</f>
        <v>5647.3498099999997</v>
      </c>
      <c r="S533" s="14">
        <f>0.05461-2370.55-73-30</f>
        <v>-2473.49539</v>
      </c>
      <c r="T533" s="14"/>
      <c r="U533" s="14">
        <f t="shared" si="383"/>
        <v>18464.064599999998</v>
      </c>
      <c r="V533" s="14">
        <f t="shared" si="384"/>
        <v>14736.277910000001</v>
      </c>
      <c r="W533" s="14">
        <f t="shared" si="385"/>
        <v>7827.96281</v>
      </c>
    </row>
    <row r="534" spans="1:23" x14ac:dyDescent="0.2">
      <c r="A534" s="65" t="s">
        <v>410</v>
      </c>
      <c r="B534" s="66">
        <v>94</v>
      </c>
      <c r="C534" s="60">
        <v>113</v>
      </c>
      <c r="D534" s="11" t="s">
        <v>4</v>
      </c>
      <c r="E534" s="12" t="s">
        <v>3</v>
      </c>
      <c r="F534" s="11" t="s">
        <v>2</v>
      </c>
      <c r="G534" s="67">
        <v>80380</v>
      </c>
      <c r="H534" s="10"/>
      <c r="I534" s="14"/>
      <c r="J534" s="14"/>
      <c r="K534" s="14"/>
      <c r="L534" s="14"/>
      <c r="M534" s="14"/>
      <c r="N534" s="14"/>
      <c r="O534" s="14"/>
      <c r="P534" s="14"/>
      <c r="Q534" s="14"/>
      <c r="R534" s="14">
        <f>SUM(R535)</f>
        <v>1000</v>
      </c>
      <c r="S534" s="14">
        <f t="shared" ref="S534:T535" si="416">SUM(S535)</f>
        <v>1000</v>
      </c>
      <c r="T534" s="14">
        <f t="shared" si="416"/>
        <v>1000</v>
      </c>
      <c r="U534" s="14">
        <f t="shared" ref="U534:U536" si="417">O534+R534</f>
        <v>1000</v>
      </c>
      <c r="V534" s="14">
        <f t="shared" ref="V534:V536" si="418">P534+S534</f>
        <v>1000</v>
      </c>
      <c r="W534" s="14">
        <f t="shared" ref="W534:W536" si="419">Q534+T534</f>
        <v>1000</v>
      </c>
    </row>
    <row r="535" spans="1:23" x14ac:dyDescent="0.2">
      <c r="A535" s="65" t="s">
        <v>71</v>
      </c>
      <c r="B535" s="66">
        <v>94</v>
      </c>
      <c r="C535" s="60">
        <v>113</v>
      </c>
      <c r="D535" s="11" t="s">
        <v>4</v>
      </c>
      <c r="E535" s="12" t="s">
        <v>3</v>
      </c>
      <c r="F535" s="11" t="s">
        <v>2</v>
      </c>
      <c r="G535" s="67">
        <v>80380</v>
      </c>
      <c r="H535" s="10">
        <v>800</v>
      </c>
      <c r="I535" s="14"/>
      <c r="J535" s="14"/>
      <c r="K535" s="14"/>
      <c r="L535" s="14"/>
      <c r="M535" s="14"/>
      <c r="N535" s="14"/>
      <c r="O535" s="14"/>
      <c r="P535" s="14"/>
      <c r="Q535" s="14"/>
      <c r="R535" s="14">
        <f>SUM(R536)</f>
        <v>1000</v>
      </c>
      <c r="S535" s="14">
        <f t="shared" si="416"/>
        <v>1000</v>
      </c>
      <c r="T535" s="14">
        <f t="shared" si="416"/>
        <v>1000</v>
      </c>
      <c r="U535" s="14">
        <f t="shared" si="417"/>
        <v>1000</v>
      </c>
      <c r="V535" s="14">
        <f t="shared" si="418"/>
        <v>1000</v>
      </c>
      <c r="W535" s="14">
        <f t="shared" si="419"/>
        <v>1000</v>
      </c>
    </row>
    <row r="536" spans="1:23" x14ac:dyDescent="0.2">
      <c r="A536" s="65" t="s">
        <v>140</v>
      </c>
      <c r="B536" s="66">
        <v>94</v>
      </c>
      <c r="C536" s="60">
        <v>113</v>
      </c>
      <c r="D536" s="11" t="s">
        <v>4</v>
      </c>
      <c r="E536" s="12" t="s">
        <v>3</v>
      </c>
      <c r="F536" s="11" t="s">
        <v>2</v>
      </c>
      <c r="G536" s="67">
        <v>80380</v>
      </c>
      <c r="H536" s="10">
        <v>870</v>
      </c>
      <c r="I536" s="14"/>
      <c r="J536" s="14"/>
      <c r="K536" s="14"/>
      <c r="L536" s="14"/>
      <c r="M536" s="14"/>
      <c r="N536" s="14"/>
      <c r="O536" s="14"/>
      <c r="P536" s="14"/>
      <c r="Q536" s="14"/>
      <c r="R536" s="14">
        <v>1000</v>
      </c>
      <c r="S536" s="14">
        <v>1000</v>
      </c>
      <c r="T536" s="14">
        <v>1000</v>
      </c>
      <c r="U536" s="14">
        <f t="shared" si="417"/>
        <v>1000</v>
      </c>
      <c r="V536" s="14">
        <f t="shared" si="418"/>
        <v>1000</v>
      </c>
      <c r="W536" s="14">
        <f t="shared" si="419"/>
        <v>1000</v>
      </c>
    </row>
    <row r="537" spans="1:23" x14ac:dyDescent="0.2">
      <c r="A537" s="65" t="s">
        <v>138</v>
      </c>
      <c r="B537" s="66">
        <v>94</v>
      </c>
      <c r="C537" s="60">
        <v>200</v>
      </c>
      <c r="D537" s="11" t="s">
        <v>7</v>
      </c>
      <c r="E537" s="12" t="s">
        <v>7</v>
      </c>
      <c r="F537" s="11" t="s">
        <v>7</v>
      </c>
      <c r="G537" s="67" t="s">
        <v>7</v>
      </c>
      <c r="H537" s="10" t="s">
        <v>7</v>
      </c>
      <c r="I537" s="14">
        <f>I538</f>
        <v>3408.0623000000001</v>
      </c>
      <c r="J537" s="14">
        <f t="shared" ref="J537:K537" si="420">J538</f>
        <v>3443.5843</v>
      </c>
      <c r="K537" s="14">
        <f t="shared" si="420"/>
        <v>3581.0136000000002</v>
      </c>
      <c r="L537" s="14"/>
      <c r="M537" s="14"/>
      <c r="N537" s="14"/>
      <c r="O537" s="14">
        <f t="shared" si="378"/>
        <v>3408.0623000000001</v>
      </c>
      <c r="P537" s="14">
        <f t="shared" si="379"/>
        <v>3443.5843</v>
      </c>
      <c r="Q537" s="14">
        <f t="shared" si="380"/>
        <v>3581.0136000000002</v>
      </c>
      <c r="R537" s="14"/>
      <c r="S537" s="14"/>
      <c r="T537" s="14"/>
      <c r="U537" s="14">
        <f t="shared" si="383"/>
        <v>3408.0623000000001</v>
      </c>
      <c r="V537" s="14">
        <f t="shared" si="384"/>
        <v>3443.5843</v>
      </c>
      <c r="W537" s="14">
        <f t="shared" si="385"/>
        <v>3581.0136000000002</v>
      </c>
    </row>
    <row r="538" spans="1:23" x14ac:dyDescent="0.2">
      <c r="A538" s="65" t="s">
        <v>137</v>
      </c>
      <c r="B538" s="66">
        <v>94</v>
      </c>
      <c r="C538" s="60">
        <v>203</v>
      </c>
      <c r="D538" s="11" t="s">
        <v>7</v>
      </c>
      <c r="E538" s="12" t="s">
        <v>7</v>
      </c>
      <c r="F538" s="11" t="s">
        <v>7</v>
      </c>
      <c r="G538" s="67" t="s">
        <v>7</v>
      </c>
      <c r="H538" s="10" t="s">
        <v>7</v>
      </c>
      <c r="I538" s="14">
        <f>I539</f>
        <v>3408.0623000000001</v>
      </c>
      <c r="J538" s="14">
        <f t="shared" ref="J538:K538" si="421">J539</f>
        <v>3443.5843</v>
      </c>
      <c r="K538" s="14">
        <f t="shared" si="421"/>
        <v>3581.0136000000002</v>
      </c>
      <c r="L538" s="14"/>
      <c r="M538" s="14"/>
      <c r="N538" s="14"/>
      <c r="O538" s="14">
        <f t="shared" si="378"/>
        <v>3408.0623000000001</v>
      </c>
      <c r="P538" s="14">
        <f t="shared" si="379"/>
        <v>3443.5843</v>
      </c>
      <c r="Q538" s="14">
        <f t="shared" si="380"/>
        <v>3581.0136000000002</v>
      </c>
      <c r="R538" s="14"/>
      <c r="S538" s="14"/>
      <c r="T538" s="14"/>
      <c r="U538" s="14">
        <f t="shared" si="383"/>
        <v>3408.0623000000001</v>
      </c>
      <c r="V538" s="14">
        <f t="shared" si="384"/>
        <v>3443.5843</v>
      </c>
      <c r="W538" s="14">
        <f t="shared" si="385"/>
        <v>3581.0136000000002</v>
      </c>
    </row>
    <row r="539" spans="1:23" ht="56.25" x14ac:dyDescent="0.2">
      <c r="A539" s="85" t="s">
        <v>266</v>
      </c>
      <c r="B539" s="66">
        <v>94</v>
      </c>
      <c r="C539" s="60">
        <v>203</v>
      </c>
      <c r="D539" s="11">
        <v>12</v>
      </c>
      <c r="E539" s="12" t="s">
        <v>3</v>
      </c>
      <c r="F539" s="11" t="s">
        <v>2</v>
      </c>
      <c r="G539" s="67" t="s">
        <v>9</v>
      </c>
      <c r="H539" s="10" t="s">
        <v>7</v>
      </c>
      <c r="I539" s="14">
        <f>I540</f>
        <v>3408.0623000000001</v>
      </c>
      <c r="J539" s="14">
        <f t="shared" ref="J539:K539" si="422">J540</f>
        <v>3443.5843</v>
      </c>
      <c r="K539" s="14">
        <f t="shared" si="422"/>
        <v>3581.0136000000002</v>
      </c>
      <c r="L539" s="14"/>
      <c r="M539" s="14"/>
      <c r="N539" s="14"/>
      <c r="O539" s="14">
        <f t="shared" si="378"/>
        <v>3408.0623000000001</v>
      </c>
      <c r="P539" s="14">
        <f t="shared" si="379"/>
        <v>3443.5843</v>
      </c>
      <c r="Q539" s="14">
        <f t="shared" si="380"/>
        <v>3581.0136000000002</v>
      </c>
      <c r="R539" s="14"/>
      <c r="S539" s="14"/>
      <c r="T539" s="14"/>
      <c r="U539" s="14">
        <f t="shared" si="383"/>
        <v>3408.0623000000001</v>
      </c>
      <c r="V539" s="14">
        <f t="shared" si="384"/>
        <v>3443.5843</v>
      </c>
      <c r="W539" s="14">
        <f t="shared" si="385"/>
        <v>3581.0136000000002</v>
      </c>
    </row>
    <row r="540" spans="1:23" ht="22.5" x14ac:dyDescent="0.2">
      <c r="A540" s="65" t="s">
        <v>136</v>
      </c>
      <c r="B540" s="66">
        <v>94</v>
      </c>
      <c r="C540" s="60">
        <v>203</v>
      </c>
      <c r="D540" s="11">
        <v>12</v>
      </c>
      <c r="E540" s="12" t="s">
        <v>3</v>
      </c>
      <c r="F540" s="11" t="s">
        <v>2</v>
      </c>
      <c r="G540" s="67" t="s">
        <v>134</v>
      </c>
      <c r="H540" s="10" t="s">
        <v>7</v>
      </c>
      <c r="I540" s="14">
        <f>I541</f>
        <v>3408.0623000000001</v>
      </c>
      <c r="J540" s="14">
        <f t="shared" ref="J540:K540" si="423">J541</f>
        <v>3443.5843</v>
      </c>
      <c r="K540" s="14">
        <f t="shared" si="423"/>
        <v>3581.0136000000002</v>
      </c>
      <c r="L540" s="14"/>
      <c r="M540" s="14"/>
      <c r="N540" s="14"/>
      <c r="O540" s="14">
        <f t="shared" si="378"/>
        <v>3408.0623000000001</v>
      </c>
      <c r="P540" s="14">
        <f t="shared" si="379"/>
        <v>3443.5843</v>
      </c>
      <c r="Q540" s="14">
        <f t="shared" si="380"/>
        <v>3581.0136000000002</v>
      </c>
      <c r="R540" s="14"/>
      <c r="S540" s="14"/>
      <c r="T540" s="14"/>
      <c r="U540" s="14">
        <f t="shared" si="383"/>
        <v>3408.0623000000001</v>
      </c>
      <c r="V540" s="14">
        <f t="shared" si="384"/>
        <v>3443.5843</v>
      </c>
      <c r="W540" s="14">
        <f t="shared" si="385"/>
        <v>3581.0136000000002</v>
      </c>
    </row>
    <row r="541" spans="1:23" x14ac:dyDescent="0.2">
      <c r="A541" s="65" t="s">
        <v>29</v>
      </c>
      <c r="B541" s="66">
        <v>94</v>
      </c>
      <c r="C541" s="60">
        <v>203</v>
      </c>
      <c r="D541" s="11">
        <v>12</v>
      </c>
      <c r="E541" s="12" t="s">
        <v>3</v>
      </c>
      <c r="F541" s="11" t="s">
        <v>2</v>
      </c>
      <c r="G541" s="67" t="s">
        <v>134</v>
      </c>
      <c r="H541" s="10">
        <v>500</v>
      </c>
      <c r="I541" s="14">
        <f>I542</f>
        <v>3408.0623000000001</v>
      </c>
      <c r="J541" s="14">
        <f t="shared" ref="J541:K541" si="424">J542</f>
        <v>3443.5843</v>
      </c>
      <c r="K541" s="14">
        <f t="shared" si="424"/>
        <v>3581.0136000000002</v>
      </c>
      <c r="L541" s="14"/>
      <c r="M541" s="14"/>
      <c r="N541" s="14"/>
      <c r="O541" s="14">
        <f t="shared" si="378"/>
        <v>3408.0623000000001</v>
      </c>
      <c r="P541" s="14">
        <f t="shared" si="379"/>
        <v>3443.5843</v>
      </c>
      <c r="Q541" s="14">
        <f t="shared" si="380"/>
        <v>3581.0136000000002</v>
      </c>
      <c r="R541" s="14"/>
      <c r="S541" s="14"/>
      <c r="T541" s="14"/>
      <c r="U541" s="14">
        <f t="shared" si="383"/>
        <v>3408.0623000000001</v>
      </c>
      <c r="V541" s="14">
        <f t="shared" si="384"/>
        <v>3443.5843</v>
      </c>
      <c r="W541" s="14">
        <f t="shared" si="385"/>
        <v>3581.0136000000002</v>
      </c>
    </row>
    <row r="542" spans="1:23" x14ac:dyDescent="0.2">
      <c r="A542" s="65" t="s">
        <v>135</v>
      </c>
      <c r="B542" s="66">
        <v>94</v>
      </c>
      <c r="C542" s="60">
        <v>203</v>
      </c>
      <c r="D542" s="11">
        <v>12</v>
      </c>
      <c r="E542" s="12" t="s">
        <v>3</v>
      </c>
      <c r="F542" s="11" t="s">
        <v>2</v>
      </c>
      <c r="G542" s="67" t="s">
        <v>134</v>
      </c>
      <c r="H542" s="10">
        <v>530</v>
      </c>
      <c r="I542" s="14">
        <v>3408.0623000000001</v>
      </c>
      <c r="J542" s="14">
        <v>3443.5843</v>
      </c>
      <c r="K542" s="14">
        <v>3581.0136000000002</v>
      </c>
      <c r="L542" s="14"/>
      <c r="M542" s="14"/>
      <c r="N542" s="14"/>
      <c r="O542" s="14">
        <f t="shared" si="378"/>
        <v>3408.0623000000001</v>
      </c>
      <c r="P542" s="14">
        <f t="shared" si="379"/>
        <v>3443.5843</v>
      </c>
      <c r="Q542" s="14">
        <f t="shared" si="380"/>
        <v>3581.0136000000002</v>
      </c>
      <c r="R542" s="14"/>
      <c r="S542" s="14"/>
      <c r="T542" s="14"/>
      <c r="U542" s="14">
        <f t="shared" si="383"/>
        <v>3408.0623000000001</v>
      </c>
      <c r="V542" s="14">
        <f t="shared" si="384"/>
        <v>3443.5843</v>
      </c>
      <c r="W542" s="14">
        <f t="shared" si="385"/>
        <v>3581.0136000000002</v>
      </c>
    </row>
    <row r="543" spans="1:23" x14ac:dyDescent="0.2">
      <c r="A543" s="65" t="s">
        <v>61</v>
      </c>
      <c r="B543" s="66">
        <v>94</v>
      </c>
      <c r="C543" s="60">
        <v>700</v>
      </c>
      <c r="D543" s="11"/>
      <c r="E543" s="12"/>
      <c r="F543" s="11"/>
      <c r="G543" s="67"/>
      <c r="H543" s="10"/>
      <c r="I543" s="14">
        <f>I544</f>
        <v>50</v>
      </c>
      <c r="J543" s="14">
        <f t="shared" ref="J543:K543" si="425">J544</f>
        <v>0</v>
      </c>
      <c r="K543" s="14">
        <f t="shared" si="425"/>
        <v>0</v>
      </c>
      <c r="L543" s="14"/>
      <c r="M543" s="14"/>
      <c r="N543" s="14"/>
      <c r="O543" s="14">
        <f t="shared" si="378"/>
        <v>50</v>
      </c>
      <c r="P543" s="14">
        <f t="shared" si="379"/>
        <v>0</v>
      </c>
      <c r="Q543" s="14">
        <f t="shared" si="380"/>
        <v>0</v>
      </c>
      <c r="R543" s="14"/>
      <c r="S543" s="14"/>
      <c r="T543" s="14"/>
      <c r="U543" s="14">
        <f t="shared" si="383"/>
        <v>50</v>
      </c>
      <c r="V543" s="14">
        <f t="shared" si="384"/>
        <v>0</v>
      </c>
      <c r="W543" s="14">
        <f t="shared" si="385"/>
        <v>0</v>
      </c>
    </row>
    <row r="544" spans="1:23" ht="22.5" x14ac:dyDescent="0.2">
      <c r="A544" s="65" t="s">
        <v>355</v>
      </c>
      <c r="B544" s="66">
        <v>94</v>
      </c>
      <c r="C544" s="60">
        <v>705</v>
      </c>
      <c r="D544" s="11"/>
      <c r="E544" s="12"/>
      <c r="F544" s="11"/>
      <c r="G544" s="67"/>
      <c r="H544" s="10"/>
      <c r="I544" s="14">
        <f>I545</f>
        <v>50</v>
      </c>
      <c r="J544" s="14">
        <f t="shared" ref="J544:K547" si="426">J545</f>
        <v>0</v>
      </c>
      <c r="K544" s="14">
        <f t="shared" si="426"/>
        <v>0</v>
      </c>
      <c r="L544" s="14"/>
      <c r="M544" s="14"/>
      <c r="N544" s="14"/>
      <c r="O544" s="14">
        <f t="shared" si="378"/>
        <v>50</v>
      </c>
      <c r="P544" s="14">
        <f t="shared" si="379"/>
        <v>0</v>
      </c>
      <c r="Q544" s="14">
        <f t="shared" si="380"/>
        <v>0</v>
      </c>
      <c r="R544" s="14"/>
      <c r="S544" s="14"/>
      <c r="T544" s="14"/>
      <c r="U544" s="14">
        <f t="shared" si="383"/>
        <v>50</v>
      </c>
      <c r="V544" s="14">
        <f t="shared" si="384"/>
        <v>0</v>
      </c>
      <c r="W544" s="14">
        <f t="shared" si="385"/>
        <v>0</v>
      </c>
    </row>
    <row r="545" spans="1:23" ht="56.25" x14ac:dyDescent="0.2">
      <c r="A545" s="85" t="s">
        <v>266</v>
      </c>
      <c r="B545" s="66">
        <v>94</v>
      </c>
      <c r="C545" s="60">
        <v>705</v>
      </c>
      <c r="D545" s="11">
        <v>12</v>
      </c>
      <c r="E545" s="12" t="s">
        <v>3</v>
      </c>
      <c r="F545" s="11" t="s">
        <v>2</v>
      </c>
      <c r="G545" s="67" t="s">
        <v>9</v>
      </c>
      <c r="H545" s="10"/>
      <c r="I545" s="14">
        <f>I546</f>
        <v>50</v>
      </c>
      <c r="J545" s="14">
        <f t="shared" si="426"/>
        <v>0</v>
      </c>
      <c r="K545" s="14">
        <f t="shared" si="426"/>
        <v>0</v>
      </c>
      <c r="L545" s="14"/>
      <c r="M545" s="14"/>
      <c r="N545" s="14"/>
      <c r="O545" s="14">
        <f t="shared" si="378"/>
        <v>50</v>
      </c>
      <c r="P545" s="14">
        <f t="shared" si="379"/>
        <v>0</v>
      </c>
      <c r="Q545" s="14">
        <f t="shared" si="380"/>
        <v>0</v>
      </c>
      <c r="R545" s="14"/>
      <c r="S545" s="14"/>
      <c r="T545" s="14"/>
      <c r="U545" s="14">
        <f t="shared" si="383"/>
        <v>50</v>
      </c>
      <c r="V545" s="14">
        <f t="shared" si="384"/>
        <v>0</v>
      </c>
      <c r="W545" s="14">
        <f t="shared" si="385"/>
        <v>0</v>
      </c>
    </row>
    <row r="546" spans="1:23" ht="22.5" x14ac:dyDescent="0.2">
      <c r="A546" s="65" t="s">
        <v>15</v>
      </c>
      <c r="B546" s="66">
        <v>94</v>
      </c>
      <c r="C546" s="60">
        <v>705</v>
      </c>
      <c r="D546" s="11">
        <v>12</v>
      </c>
      <c r="E546" s="12" t="s">
        <v>3</v>
      </c>
      <c r="F546" s="11" t="s">
        <v>2</v>
      </c>
      <c r="G546" s="67" t="s">
        <v>11</v>
      </c>
      <c r="H546" s="10"/>
      <c r="I546" s="14">
        <f>I547</f>
        <v>50</v>
      </c>
      <c r="J546" s="14">
        <f t="shared" si="426"/>
        <v>0</v>
      </c>
      <c r="K546" s="14">
        <f t="shared" si="426"/>
        <v>0</v>
      </c>
      <c r="L546" s="14"/>
      <c r="M546" s="14"/>
      <c r="N546" s="14"/>
      <c r="O546" s="14">
        <f t="shared" si="378"/>
        <v>50</v>
      </c>
      <c r="P546" s="14">
        <f t="shared" si="379"/>
        <v>0</v>
      </c>
      <c r="Q546" s="14">
        <f t="shared" si="380"/>
        <v>0</v>
      </c>
      <c r="R546" s="14"/>
      <c r="S546" s="14"/>
      <c r="T546" s="14"/>
      <c r="U546" s="14">
        <f t="shared" si="383"/>
        <v>50</v>
      </c>
      <c r="V546" s="14">
        <f t="shared" si="384"/>
        <v>0</v>
      </c>
      <c r="W546" s="14">
        <f t="shared" si="385"/>
        <v>0</v>
      </c>
    </row>
    <row r="547" spans="1:23" ht="22.5" x14ac:dyDescent="0.2">
      <c r="A547" s="65" t="s">
        <v>14</v>
      </c>
      <c r="B547" s="66">
        <v>94</v>
      </c>
      <c r="C547" s="60">
        <v>705</v>
      </c>
      <c r="D547" s="11">
        <v>12</v>
      </c>
      <c r="E547" s="12" t="s">
        <v>3</v>
      </c>
      <c r="F547" s="11" t="s">
        <v>2</v>
      </c>
      <c r="G547" s="67" t="s">
        <v>11</v>
      </c>
      <c r="H547" s="10">
        <v>200</v>
      </c>
      <c r="I547" s="14">
        <f>I548</f>
        <v>50</v>
      </c>
      <c r="J547" s="14">
        <f t="shared" si="426"/>
        <v>0</v>
      </c>
      <c r="K547" s="14">
        <f t="shared" si="426"/>
        <v>0</v>
      </c>
      <c r="L547" s="14"/>
      <c r="M547" s="14"/>
      <c r="N547" s="14"/>
      <c r="O547" s="14">
        <f t="shared" si="378"/>
        <v>50</v>
      </c>
      <c r="P547" s="14">
        <f t="shared" si="379"/>
        <v>0</v>
      </c>
      <c r="Q547" s="14">
        <f t="shared" si="380"/>
        <v>0</v>
      </c>
      <c r="R547" s="14"/>
      <c r="S547" s="14"/>
      <c r="T547" s="14"/>
      <c r="U547" s="14">
        <f t="shared" si="383"/>
        <v>50</v>
      </c>
      <c r="V547" s="14">
        <f t="shared" si="384"/>
        <v>0</v>
      </c>
      <c r="W547" s="14">
        <f t="shared" si="385"/>
        <v>0</v>
      </c>
    </row>
    <row r="548" spans="1:23" ht="22.5" x14ac:dyDescent="0.2">
      <c r="A548" s="65" t="s">
        <v>13</v>
      </c>
      <c r="B548" s="66">
        <v>94</v>
      </c>
      <c r="C548" s="60">
        <v>705</v>
      </c>
      <c r="D548" s="11">
        <v>12</v>
      </c>
      <c r="E548" s="12" t="s">
        <v>3</v>
      </c>
      <c r="F548" s="11" t="s">
        <v>2</v>
      </c>
      <c r="G548" s="67" t="s">
        <v>11</v>
      </c>
      <c r="H548" s="10">
        <v>240</v>
      </c>
      <c r="I548" s="14">
        <v>50</v>
      </c>
      <c r="J548" s="14">
        <v>0</v>
      </c>
      <c r="K548" s="14">
        <v>0</v>
      </c>
      <c r="L548" s="14"/>
      <c r="M548" s="14"/>
      <c r="N548" s="14"/>
      <c r="O548" s="14">
        <f t="shared" si="378"/>
        <v>50</v>
      </c>
      <c r="P548" s="14">
        <f t="shared" si="379"/>
        <v>0</v>
      </c>
      <c r="Q548" s="14">
        <f t="shared" si="380"/>
        <v>0</v>
      </c>
      <c r="R548" s="14"/>
      <c r="S548" s="14"/>
      <c r="T548" s="14"/>
      <c r="U548" s="14">
        <f t="shared" si="383"/>
        <v>50</v>
      </c>
      <c r="V548" s="14">
        <f t="shared" si="384"/>
        <v>0</v>
      </c>
      <c r="W548" s="14">
        <f t="shared" si="385"/>
        <v>0</v>
      </c>
    </row>
    <row r="549" spans="1:23" ht="22.5" x14ac:dyDescent="0.2">
      <c r="A549" s="65" t="s">
        <v>370</v>
      </c>
      <c r="B549" s="66">
        <v>94</v>
      </c>
      <c r="C549" s="60">
        <v>1300</v>
      </c>
      <c r="D549" s="11" t="s">
        <v>7</v>
      </c>
      <c r="E549" s="12" t="s">
        <v>7</v>
      </c>
      <c r="F549" s="11" t="s">
        <v>7</v>
      </c>
      <c r="G549" s="67" t="s">
        <v>7</v>
      </c>
      <c r="H549" s="10" t="s">
        <v>7</v>
      </c>
      <c r="I549" s="14">
        <f>I550</f>
        <v>5404.3</v>
      </c>
      <c r="J549" s="14">
        <f t="shared" ref="J549:K549" si="427">J550</f>
        <v>6402.5</v>
      </c>
      <c r="K549" s="14">
        <f t="shared" si="427"/>
        <v>7400.8</v>
      </c>
      <c r="L549" s="14"/>
      <c r="M549" s="14"/>
      <c r="N549" s="14"/>
      <c r="O549" s="14">
        <f t="shared" si="378"/>
        <v>5404.3</v>
      </c>
      <c r="P549" s="14">
        <f t="shared" si="379"/>
        <v>6402.5</v>
      </c>
      <c r="Q549" s="14">
        <f t="shared" si="380"/>
        <v>7400.8</v>
      </c>
      <c r="R549" s="14"/>
      <c r="S549" s="14"/>
      <c r="T549" s="14"/>
      <c r="U549" s="14">
        <f t="shared" si="383"/>
        <v>5404.3</v>
      </c>
      <c r="V549" s="14">
        <f t="shared" si="384"/>
        <v>6402.5</v>
      </c>
      <c r="W549" s="14">
        <f t="shared" si="385"/>
        <v>7400.8</v>
      </c>
    </row>
    <row r="550" spans="1:23" ht="22.5" x14ac:dyDescent="0.2">
      <c r="A550" s="65" t="s">
        <v>371</v>
      </c>
      <c r="B550" s="66">
        <v>94</v>
      </c>
      <c r="C550" s="60">
        <v>1301</v>
      </c>
      <c r="D550" s="11" t="s">
        <v>7</v>
      </c>
      <c r="E550" s="12" t="s">
        <v>7</v>
      </c>
      <c r="F550" s="11" t="s">
        <v>7</v>
      </c>
      <c r="G550" s="67" t="s">
        <v>7</v>
      </c>
      <c r="H550" s="10" t="s">
        <v>7</v>
      </c>
      <c r="I550" s="14">
        <f>I551</f>
        <v>5404.3</v>
      </c>
      <c r="J550" s="14">
        <f t="shared" ref="J550:K550" si="428">J551</f>
        <v>6402.5</v>
      </c>
      <c r="K550" s="14">
        <f t="shared" si="428"/>
        <v>7400.8</v>
      </c>
      <c r="L550" s="14"/>
      <c r="M550" s="14"/>
      <c r="N550" s="14"/>
      <c r="O550" s="14">
        <f t="shared" si="378"/>
        <v>5404.3</v>
      </c>
      <c r="P550" s="14">
        <f t="shared" si="379"/>
        <v>6402.5</v>
      </c>
      <c r="Q550" s="14">
        <f t="shared" si="380"/>
        <v>7400.8</v>
      </c>
      <c r="R550" s="14"/>
      <c r="S550" s="14"/>
      <c r="T550" s="14"/>
      <c r="U550" s="14">
        <f t="shared" si="383"/>
        <v>5404.3</v>
      </c>
      <c r="V550" s="14">
        <f t="shared" si="384"/>
        <v>6402.5</v>
      </c>
      <c r="W550" s="14">
        <f t="shared" si="385"/>
        <v>7400.8</v>
      </c>
    </row>
    <row r="551" spans="1:23" ht="56.25" x14ac:dyDescent="0.2">
      <c r="A551" s="85" t="s">
        <v>266</v>
      </c>
      <c r="B551" s="66">
        <v>94</v>
      </c>
      <c r="C551" s="60">
        <v>1301</v>
      </c>
      <c r="D551" s="11">
        <v>12</v>
      </c>
      <c r="E551" s="12" t="s">
        <v>3</v>
      </c>
      <c r="F551" s="11" t="s">
        <v>2</v>
      </c>
      <c r="G551" s="67" t="s">
        <v>9</v>
      </c>
      <c r="H551" s="10" t="s">
        <v>7</v>
      </c>
      <c r="I551" s="14">
        <f>I552</f>
        <v>5404.3</v>
      </c>
      <c r="J551" s="14">
        <f t="shared" ref="J551:K551" si="429">J552</f>
        <v>6402.5</v>
      </c>
      <c r="K551" s="14">
        <f t="shared" si="429"/>
        <v>7400.8</v>
      </c>
      <c r="L551" s="14"/>
      <c r="M551" s="14"/>
      <c r="N551" s="14"/>
      <c r="O551" s="14">
        <f t="shared" si="378"/>
        <v>5404.3</v>
      </c>
      <c r="P551" s="14">
        <f t="shared" si="379"/>
        <v>6402.5</v>
      </c>
      <c r="Q551" s="14">
        <f t="shared" si="380"/>
        <v>7400.8</v>
      </c>
      <c r="R551" s="14"/>
      <c r="S551" s="14"/>
      <c r="T551" s="14"/>
      <c r="U551" s="14">
        <f t="shared" si="383"/>
        <v>5404.3</v>
      </c>
      <c r="V551" s="14">
        <f t="shared" si="384"/>
        <v>6402.5</v>
      </c>
      <c r="W551" s="14">
        <f t="shared" si="385"/>
        <v>7400.8</v>
      </c>
    </row>
    <row r="552" spans="1:23" x14ac:dyDescent="0.2">
      <c r="A552" s="65" t="s">
        <v>132</v>
      </c>
      <c r="B552" s="66">
        <v>94</v>
      </c>
      <c r="C552" s="60">
        <v>1301</v>
      </c>
      <c r="D552" s="11">
        <v>12</v>
      </c>
      <c r="E552" s="12" t="s">
        <v>3</v>
      </c>
      <c r="F552" s="11" t="s">
        <v>2</v>
      </c>
      <c r="G552" s="67" t="s">
        <v>131</v>
      </c>
      <c r="H552" s="10" t="s">
        <v>7</v>
      </c>
      <c r="I552" s="14">
        <f>I553</f>
        <v>5404.3</v>
      </c>
      <c r="J552" s="14">
        <f t="shared" ref="J552:K552" si="430">J553</f>
        <v>6402.5</v>
      </c>
      <c r="K552" s="14">
        <f t="shared" si="430"/>
        <v>7400.8</v>
      </c>
      <c r="L552" s="14"/>
      <c r="M552" s="14"/>
      <c r="N552" s="14"/>
      <c r="O552" s="14">
        <f t="shared" si="378"/>
        <v>5404.3</v>
      </c>
      <c r="P552" s="14">
        <f t="shared" si="379"/>
        <v>6402.5</v>
      </c>
      <c r="Q552" s="14">
        <f t="shared" si="380"/>
        <v>7400.8</v>
      </c>
      <c r="R552" s="14"/>
      <c r="S552" s="14"/>
      <c r="T552" s="14"/>
      <c r="U552" s="14">
        <f t="shared" si="383"/>
        <v>5404.3</v>
      </c>
      <c r="V552" s="14">
        <f t="shared" si="384"/>
        <v>6402.5</v>
      </c>
      <c r="W552" s="14">
        <f t="shared" si="385"/>
        <v>7400.8</v>
      </c>
    </row>
    <row r="553" spans="1:23" x14ac:dyDescent="0.2">
      <c r="A553" s="65" t="s">
        <v>133</v>
      </c>
      <c r="B553" s="66">
        <v>94</v>
      </c>
      <c r="C553" s="60">
        <v>1301</v>
      </c>
      <c r="D553" s="11">
        <v>12</v>
      </c>
      <c r="E553" s="12" t="s">
        <v>3</v>
      </c>
      <c r="F553" s="11" t="s">
        <v>2</v>
      </c>
      <c r="G553" s="67" t="s">
        <v>131</v>
      </c>
      <c r="H553" s="10">
        <v>700</v>
      </c>
      <c r="I553" s="14">
        <f>I554</f>
        <v>5404.3</v>
      </c>
      <c r="J553" s="14">
        <f t="shared" ref="J553:K553" si="431">J554</f>
        <v>6402.5</v>
      </c>
      <c r="K553" s="14">
        <f t="shared" si="431"/>
        <v>7400.8</v>
      </c>
      <c r="L553" s="14"/>
      <c r="M553" s="14"/>
      <c r="N553" s="14"/>
      <c r="O553" s="14">
        <f t="shared" si="378"/>
        <v>5404.3</v>
      </c>
      <c r="P553" s="14">
        <f t="shared" si="379"/>
        <v>6402.5</v>
      </c>
      <c r="Q553" s="14">
        <f t="shared" si="380"/>
        <v>7400.8</v>
      </c>
      <c r="R553" s="14"/>
      <c r="S553" s="14"/>
      <c r="T553" s="14"/>
      <c r="U553" s="14">
        <f t="shared" si="383"/>
        <v>5404.3</v>
      </c>
      <c r="V553" s="14">
        <f t="shared" si="384"/>
        <v>6402.5</v>
      </c>
      <c r="W553" s="14">
        <f t="shared" si="385"/>
        <v>7400.8</v>
      </c>
    </row>
    <row r="554" spans="1:23" x14ac:dyDescent="0.2">
      <c r="A554" s="65" t="s">
        <v>132</v>
      </c>
      <c r="B554" s="66">
        <v>94</v>
      </c>
      <c r="C554" s="60">
        <v>1301</v>
      </c>
      <c r="D554" s="11">
        <v>12</v>
      </c>
      <c r="E554" s="12" t="s">
        <v>3</v>
      </c>
      <c r="F554" s="11" t="s">
        <v>2</v>
      </c>
      <c r="G554" s="67" t="s">
        <v>131</v>
      </c>
      <c r="H554" s="10">
        <v>730</v>
      </c>
      <c r="I554" s="14">
        <v>5404.3</v>
      </c>
      <c r="J554" s="14">
        <v>6402.5</v>
      </c>
      <c r="K554" s="14">
        <v>7400.8</v>
      </c>
      <c r="L554" s="14"/>
      <c r="M554" s="14"/>
      <c r="N554" s="14"/>
      <c r="O554" s="14">
        <f t="shared" si="378"/>
        <v>5404.3</v>
      </c>
      <c r="P554" s="14">
        <f t="shared" si="379"/>
        <v>6402.5</v>
      </c>
      <c r="Q554" s="14">
        <f t="shared" si="380"/>
        <v>7400.8</v>
      </c>
      <c r="R554" s="14"/>
      <c r="S554" s="14"/>
      <c r="T554" s="14"/>
      <c r="U554" s="14">
        <f t="shared" si="383"/>
        <v>5404.3</v>
      </c>
      <c r="V554" s="14">
        <f t="shared" si="384"/>
        <v>6402.5</v>
      </c>
      <c r="W554" s="14">
        <f t="shared" si="385"/>
        <v>7400.8</v>
      </c>
    </row>
    <row r="555" spans="1:23" ht="33.75" x14ac:dyDescent="0.2">
      <c r="A555" s="65" t="s">
        <v>34</v>
      </c>
      <c r="B555" s="66">
        <v>94</v>
      </c>
      <c r="C555" s="60">
        <v>1400</v>
      </c>
      <c r="D555" s="11" t="s">
        <v>7</v>
      </c>
      <c r="E555" s="12" t="s">
        <v>7</v>
      </c>
      <c r="F555" s="11" t="s">
        <v>7</v>
      </c>
      <c r="G555" s="67" t="s">
        <v>7</v>
      </c>
      <c r="H555" s="10" t="s">
        <v>7</v>
      </c>
      <c r="I555" s="14">
        <f>I556+I564</f>
        <v>28473.1558</v>
      </c>
      <c r="J555" s="14">
        <f t="shared" ref="J555" si="432">J556+J564</f>
        <v>5381.7246400000004</v>
      </c>
      <c r="K555" s="14">
        <f>K556+K564</f>
        <v>5304.0246399999996</v>
      </c>
      <c r="L555" s="14">
        <f>L564</f>
        <v>788.50540999999998</v>
      </c>
      <c r="M555" s="14"/>
      <c r="N555" s="14"/>
      <c r="O555" s="14">
        <f t="shared" si="378"/>
        <v>29261.661210000002</v>
      </c>
      <c r="P555" s="14">
        <f t="shared" si="379"/>
        <v>5381.7246400000004</v>
      </c>
      <c r="Q555" s="14">
        <f t="shared" si="380"/>
        <v>5304.0246399999996</v>
      </c>
      <c r="R555" s="14"/>
      <c r="S555" s="14"/>
      <c r="T555" s="14"/>
      <c r="U555" s="14">
        <f t="shared" si="383"/>
        <v>29261.661210000002</v>
      </c>
      <c r="V555" s="14">
        <f t="shared" si="384"/>
        <v>5381.7246400000004</v>
      </c>
      <c r="W555" s="14">
        <f t="shared" si="385"/>
        <v>5304.0246399999996</v>
      </c>
    </row>
    <row r="556" spans="1:23" ht="33.75" x14ac:dyDescent="0.2">
      <c r="A556" s="65" t="s">
        <v>130</v>
      </c>
      <c r="B556" s="66">
        <v>94</v>
      </c>
      <c r="C556" s="60">
        <v>1401</v>
      </c>
      <c r="D556" s="11" t="s">
        <v>7</v>
      </c>
      <c r="E556" s="12" t="s">
        <v>7</v>
      </c>
      <c r="F556" s="11" t="s">
        <v>7</v>
      </c>
      <c r="G556" s="67" t="s">
        <v>7</v>
      </c>
      <c r="H556" s="10" t="s">
        <v>7</v>
      </c>
      <c r="I556" s="14">
        <f>I557</f>
        <v>6524.1558000000005</v>
      </c>
      <c r="J556" s="14">
        <f t="shared" ref="J556:K556" si="433">J557</f>
        <v>5381.7246400000004</v>
      </c>
      <c r="K556" s="14">
        <f t="shared" si="433"/>
        <v>5304.0246399999996</v>
      </c>
      <c r="L556" s="14"/>
      <c r="M556" s="14"/>
      <c r="N556" s="14"/>
      <c r="O556" s="14">
        <f t="shared" si="378"/>
        <v>6524.1558000000005</v>
      </c>
      <c r="P556" s="14">
        <f t="shared" si="379"/>
        <v>5381.7246400000004</v>
      </c>
      <c r="Q556" s="14">
        <f t="shared" si="380"/>
        <v>5304.0246399999996</v>
      </c>
      <c r="R556" s="14"/>
      <c r="S556" s="14"/>
      <c r="T556" s="14"/>
      <c r="U556" s="14">
        <f t="shared" si="383"/>
        <v>6524.1558000000005</v>
      </c>
      <c r="V556" s="14">
        <f t="shared" si="384"/>
        <v>5381.7246400000004</v>
      </c>
      <c r="W556" s="14">
        <f t="shared" si="385"/>
        <v>5304.0246399999996</v>
      </c>
    </row>
    <row r="557" spans="1:23" ht="56.25" x14ac:dyDescent="0.2">
      <c r="A557" s="85" t="s">
        <v>266</v>
      </c>
      <c r="B557" s="66">
        <v>94</v>
      </c>
      <c r="C557" s="60">
        <v>1401</v>
      </c>
      <c r="D557" s="11">
        <v>12</v>
      </c>
      <c r="E557" s="12" t="s">
        <v>3</v>
      </c>
      <c r="F557" s="11" t="s">
        <v>2</v>
      </c>
      <c r="G557" s="67" t="s">
        <v>9</v>
      </c>
      <c r="H557" s="10" t="s">
        <v>7</v>
      </c>
      <c r="I557" s="14">
        <f>I558+I561</f>
        <v>6524.1558000000005</v>
      </c>
      <c r="J557" s="14">
        <f t="shared" ref="J557:K557" si="434">J558+J561</f>
        <v>5381.7246400000004</v>
      </c>
      <c r="K557" s="14">
        <f t="shared" si="434"/>
        <v>5304.0246399999996</v>
      </c>
      <c r="L557" s="14"/>
      <c r="M557" s="14"/>
      <c r="N557" s="14"/>
      <c r="O557" s="14">
        <f t="shared" si="378"/>
        <v>6524.1558000000005</v>
      </c>
      <c r="P557" s="14">
        <f t="shared" si="379"/>
        <v>5381.7246400000004</v>
      </c>
      <c r="Q557" s="14">
        <f t="shared" si="380"/>
        <v>5304.0246399999996</v>
      </c>
      <c r="R557" s="14"/>
      <c r="S557" s="14"/>
      <c r="T557" s="14"/>
      <c r="U557" s="14">
        <f t="shared" si="383"/>
        <v>6524.1558000000005</v>
      </c>
      <c r="V557" s="14">
        <f t="shared" si="384"/>
        <v>5381.7246400000004</v>
      </c>
      <c r="W557" s="14">
        <f t="shared" si="385"/>
        <v>5304.0246399999996</v>
      </c>
    </row>
    <row r="558" spans="1:23" x14ac:dyDescent="0.2">
      <c r="A558" s="65" t="s">
        <v>129</v>
      </c>
      <c r="B558" s="66">
        <v>94</v>
      </c>
      <c r="C558" s="60">
        <v>1401</v>
      </c>
      <c r="D558" s="11">
        <v>12</v>
      </c>
      <c r="E558" s="12" t="s">
        <v>3</v>
      </c>
      <c r="F558" s="11" t="s">
        <v>2</v>
      </c>
      <c r="G558" s="67" t="s">
        <v>128</v>
      </c>
      <c r="H558" s="10" t="s">
        <v>7</v>
      </c>
      <c r="I558" s="14">
        <f>I559</f>
        <v>5033.6558000000005</v>
      </c>
      <c r="J558" s="14">
        <f t="shared" ref="J558:K558" si="435">J559</f>
        <v>4026.9246400000002</v>
      </c>
      <c r="K558" s="14">
        <f t="shared" si="435"/>
        <v>4026.9246400000002</v>
      </c>
      <c r="L558" s="14"/>
      <c r="M558" s="14"/>
      <c r="N558" s="14"/>
      <c r="O558" s="14">
        <f t="shared" si="378"/>
        <v>5033.6558000000005</v>
      </c>
      <c r="P558" s="14">
        <f t="shared" si="379"/>
        <v>4026.9246400000002</v>
      </c>
      <c r="Q558" s="14">
        <f t="shared" si="380"/>
        <v>4026.9246400000002</v>
      </c>
      <c r="R558" s="14"/>
      <c r="S558" s="14"/>
      <c r="T558" s="14"/>
      <c r="U558" s="14">
        <f t="shared" si="383"/>
        <v>5033.6558000000005</v>
      </c>
      <c r="V558" s="14">
        <f t="shared" si="384"/>
        <v>4026.9246400000002</v>
      </c>
      <c r="W558" s="14">
        <f t="shared" si="385"/>
        <v>4026.9246400000002</v>
      </c>
    </row>
    <row r="559" spans="1:23" x14ac:dyDescent="0.2">
      <c r="A559" s="65" t="s">
        <v>29</v>
      </c>
      <c r="B559" s="66">
        <v>94</v>
      </c>
      <c r="C559" s="60">
        <v>1401</v>
      </c>
      <c r="D559" s="11">
        <v>12</v>
      </c>
      <c r="E559" s="12" t="s">
        <v>3</v>
      </c>
      <c r="F559" s="11" t="s">
        <v>2</v>
      </c>
      <c r="G559" s="67" t="s">
        <v>128</v>
      </c>
      <c r="H559" s="10">
        <v>500</v>
      </c>
      <c r="I559" s="14">
        <f>I560</f>
        <v>5033.6558000000005</v>
      </c>
      <c r="J559" s="14">
        <f t="shared" ref="J559:K559" si="436">J560</f>
        <v>4026.9246400000002</v>
      </c>
      <c r="K559" s="14">
        <f t="shared" si="436"/>
        <v>4026.9246400000002</v>
      </c>
      <c r="L559" s="14"/>
      <c r="M559" s="14"/>
      <c r="N559" s="14"/>
      <c r="O559" s="14">
        <f t="shared" si="378"/>
        <v>5033.6558000000005</v>
      </c>
      <c r="P559" s="14">
        <f t="shared" si="379"/>
        <v>4026.9246400000002</v>
      </c>
      <c r="Q559" s="14">
        <f t="shared" si="380"/>
        <v>4026.9246400000002</v>
      </c>
      <c r="R559" s="14"/>
      <c r="S559" s="14"/>
      <c r="T559" s="14"/>
      <c r="U559" s="14">
        <f t="shared" si="383"/>
        <v>5033.6558000000005</v>
      </c>
      <c r="V559" s="14">
        <f t="shared" si="384"/>
        <v>4026.9246400000002</v>
      </c>
      <c r="W559" s="14">
        <f t="shared" si="385"/>
        <v>4026.9246400000002</v>
      </c>
    </row>
    <row r="560" spans="1:23" x14ac:dyDescent="0.2">
      <c r="A560" s="65" t="s">
        <v>124</v>
      </c>
      <c r="B560" s="66">
        <v>94</v>
      </c>
      <c r="C560" s="60">
        <v>1401</v>
      </c>
      <c r="D560" s="11">
        <v>12</v>
      </c>
      <c r="E560" s="12" t="s">
        <v>3</v>
      </c>
      <c r="F560" s="11" t="s">
        <v>2</v>
      </c>
      <c r="G560" s="67" t="s">
        <v>128</v>
      </c>
      <c r="H560" s="10">
        <v>510</v>
      </c>
      <c r="I560" s="14">
        <v>5033.6558000000005</v>
      </c>
      <c r="J560" s="14">
        <v>4026.9246400000002</v>
      </c>
      <c r="K560" s="14">
        <v>4026.9246400000002</v>
      </c>
      <c r="L560" s="14"/>
      <c r="M560" s="14"/>
      <c r="N560" s="14"/>
      <c r="O560" s="14">
        <f t="shared" si="378"/>
        <v>5033.6558000000005</v>
      </c>
      <c r="P560" s="14">
        <f t="shared" si="379"/>
        <v>4026.9246400000002</v>
      </c>
      <c r="Q560" s="14">
        <f t="shared" si="380"/>
        <v>4026.9246400000002</v>
      </c>
      <c r="R560" s="14"/>
      <c r="S560" s="14"/>
      <c r="T560" s="14"/>
      <c r="U560" s="14">
        <f t="shared" si="383"/>
        <v>5033.6558000000005</v>
      </c>
      <c r="V560" s="14">
        <f t="shared" si="384"/>
        <v>4026.9246400000002</v>
      </c>
      <c r="W560" s="14">
        <f t="shared" si="385"/>
        <v>4026.9246400000002</v>
      </c>
    </row>
    <row r="561" spans="1:23" ht="22.5" x14ac:dyDescent="0.2">
      <c r="A561" s="65" t="s">
        <v>127</v>
      </c>
      <c r="B561" s="66">
        <v>94</v>
      </c>
      <c r="C561" s="60">
        <v>1401</v>
      </c>
      <c r="D561" s="11">
        <v>12</v>
      </c>
      <c r="E561" s="12" t="s">
        <v>3</v>
      </c>
      <c r="F561" s="11" t="s">
        <v>2</v>
      </c>
      <c r="G561" s="67" t="s">
        <v>126</v>
      </c>
      <c r="H561" s="10" t="s">
        <v>7</v>
      </c>
      <c r="I561" s="14">
        <f>I562</f>
        <v>1490.5</v>
      </c>
      <c r="J561" s="14">
        <f t="shared" ref="J561:K561" si="437">J562</f>
        <v>1354.8</v>
      </c>
      <c r="K561" s="14">
        <f t="shared" si="437"/>
        <v>1277.0999999999999</v>
      </c>
      <c r="L561" s="14"/>
      <c r="M561" s="14"/>
      <c r="N561" s="14"/>
      <c r="O561" s="14">
        <f t="shared" si="378"/>
        <v>1490.5</v>
      </c>
      <c r="P561" s="14">
        <f t="shared" si="379"/>
        <v>1354.8</v>
      </c>
      <c r="Q561" s="14">
        <f t="shared" si="380"/>
        <v>1277.0999999999999</v>
      </c>
      <c r="R561" s="14"/>
      <c r="S561" s="14"/>
      <c r="T561" s="14"/>
      <c r="U561" s="14">
        <f t="shared" si="383"/>
        <v>1490.5</v>
      </c>
      <c r="V561" s="14">
        <f t="shared" si="384"/>
        <v>1354.8</v>
      </c>
      <c r="W561" s="14">
        <f t="shared" si="385"/>
        <v>1277.0999999999999</v>
      </c>
    </row>
    <row r="562" spans="1:23" x14ac:dyDescent="0.2">
      <c r="A562" s="65" t="s">
        <v>29</v>
      </c>
      <c r="B562" s="66">
        <v>94</v>
      </c>
      <c r="C562" s="60">
        <v>1401</v>
      </c>
      <c r="D562" s="11">
        <v>12</v>
      </c>
      <c r="E562" s="12" t="s">
        <v>3</v>
      </c>
      <c r="F562" s="11" t="s">
        <v>2</v>
      </c>
      <c r="G562" s="67" t="s">
        <v>126</v>
      </c>
      <c r="H562" s="10">
        <v>500</v>
      </c>
      <c r="I562" s="14">
        <f>I563</f>
        <v>1490.5</v>
      </c>
      <c r="J562" s="14">
        <f t="shared" ref="J562:K562" si="438">J563</f>
        <v>1354.8</v>
      </c>
      <c r="K562" s="14">
        <f t="shared" si="438"/>
        <v>1277.0999999999999</v>
      </c>
      <c r="L562" s="14"/>
      <c r="M562" s="14"/>
      <c r="N562" s="14"/>
      <c r="O562" s="14">
        <f t="shared" si="378"/>
        <v>1490.5</v>
      </c>
      <c r="P562" s="14">
        <f t="shared" si="379"/>
        <v>1354.8</v>
      </c>
      <c r="Q562" s="14">
        <f t="shared" si="380"/>
        <v>1277.0999999999999</v>
      </c>
      <c r="R562" s="14"/>
      <c r="S562" s="14"/>
      <c r="T562" s="14"/>
      <c r="U562" s="14">
        <f t="shared" si="383"/>
        <v>1490.5</v>
      </c>
      <c r="V562" s="14">
        <f t="shared" si="384"/>
        <v>1354.8</v>
      </c>
      <c r="W562" s="14">
        <f t="shared" si="385"/>
        <v>1277.0999999999999</v>
      </c>
    </row>
    <row r="563" spans="1:23" x14ac:dyDescent="0.2">
      <c r="A563" s="65" t="s">
        <v>124</v>
      </c>
      <c r="B563" s="66">
        <v>94</v>
      </c>
      <c r="C563" s="60">
        <v>1401</v>
      </c>
      <c r="D563" s="11">
        <v>12</v>
      </c>
      <c r="E563" s="12" t="s">
        <v>3</v>
      </c>
      <c r="F563" s="11" t="s">
        <v>2</v>
      </c>
      <c r="G563" s="67" t="s">
        <v>126</v>
      </c>
      <c r="H563" s="10">
        <v>510</v>
      </c>
      <c r="I563" s="14">
        <v>1490.5</v>
      </c>
      <c r="J563" s="14">
        <v>1354.8</v>
      </c>
      <c r="K563" s="14">
        <v>1277.0999999999999</v>
      </c>
      <c r="L563" s="14"/>
      <c r="M563" s="14"/>
      <c r="N563" s="14"/>
      <c r="O563" s="14">
        <f t="shared" ref="O563:O632" si="439">I563+L563</f>
        <v>1490.5</v>
      </c>
      <c r="P563" s="14">
        <f t="shared" ref="P563:P632" si="440">J563+M563</f>
        <v>1354.8</v>
      </c>
      <c r="Q563" s="14">
        <f t="shared" ref="Q563:Q632" si="441">K563+N563</f>
        <v>1277.0999999999999</v>
      </c>
      <c r="R563" s="14"/>
      <c r="S563" s="14"/>
      <c r="T563" s="14"/>
      <c r="U563" s="14">
        <f t="shared" si="383"/>
        <v>1490.5</v>
      </c>
      <c r="V563" s="14">
        <f t="shared" si="384"/>
        <v>1354.8</v>
      </c>
      <c r="W563" s="14">
        <f t="shared" si="385"/>
        <v>1277.0999999999999</v>
      </c>
    </row>
    <row r="564" spans="1:23" x14ac:dyDescent="0.2">
      <c r="A564" s="65" t="s">
        <v>33</v>
      </c>
      <c r="B564" s="66">
        <v>94</v>
      </c>
      <c r="C564" s="60">
        <v>1403</v>
      </c>
      <c r="D564" s="11" t="s">
        <v>7</v>
      </c>
      <c r="E564" s="12" t="s">
        <v>7</v>
      </c>
      <c r="F564" s="11" t="s">
        <v>7</v>
      </c>
      <c r="G564" s="67" t="s">
        <v>7</v>
      </c>
      <c r="H564" s="10" t="s">
        <v>7</v>
      </c>
      <c r="I564" s="14">
        <f>I565</f>
        <v>21949</v>
      </c>
      <c r="J564" s="14">
        <f t="shared" ref="J564:K564" si="442">J565</f>
        <v>0</v>
      </c>
      <c r="K564" s="14">
        <f t="shared" si="442"/>
        <v>0</v>
      </c>
      <c r="L564" s="14">
        <f>L565</f>
        <v>788.50540999999998</v>
      </c>
      <c r="M564" s="14"/>
      <c r="N564" s="14"/>
      <c r="O564" s="14">
        <f t="shared" si="439"/>
        <v>22737.505410000002</v>
      </c>
      <c r="P564" s="14">
        <f t="shared" si="440"/>
        <v>0</v>
      </c>
      <c r="Q564" s="14">
        <f t="shared" si="441"/>
        <v>0</v>
      </c>
      <c r="R564" s="14"/>
      <c r="S564" s="14"/>
      <c r="T564" s="14"/>
      <c r="U564" s="14">
        <f t="shared" si="383"/>
        <v>22737.505410000002</v>
      </c>
      <c r="V564" s="14">
        <f t="shared" si="384"/>
        <v>0</v>
      </c>
      <c r="W564" s="14">
        <f t="shared" si="385"/>
        <v>0</v>
      </c>
    </row>
    <row r="565" spans="1:23" ht="56.25" x14ac:dyDescent="0.2">
      <c r="A565" s="85" t="s">
        <v>266</v>
      </c>
      <c r="B565" s="66">
        <v>94</v>
      </c>
      <c r="C565" s="60">
        <v>1403</v>
      </c>
      <c r="D565" s="11">
        <v>12</v>
      </c>
      <c r="E565" s="12" t="s">
        <v>3</v>
      </c>
      <c r="F565" s="11" t="s">
        <v>2</v>
      </c>
      <c r="G565" s="67" t="s">
        <v>9</v>
      </c>
      <c r="H565" s="10" t="s">
        <v>7</v>
      </c>
      <c r="I565" s="14">
        <f>I566</f>
        <v>21949</v>
      </c>
      <c r="J565" s="14">
        <f t="shared" ref="J565:K565" si="443">J566</f>
        <v>0</v>
      </c>
      <c r="K565" s="14">
        <f t="shared" si="443"/>
        <v>0</v>
      </c>
      <c r="L565" s="14">
        <f>L566</f>
        <v>788.50540999999998</v>
      </c>
      <c r="M565" s="14"/>
      <c r="N565" s="14"/>
      <c r="O565" s="14">
        <f t="shared" si="439"/>
        <v>22737.505410000002</v>
      </c>
      <c r="P565" s="14">
        <f t="shared" si="440"/>
        <v>0</v>
      </c>
      <c r="Q565" s="14">
        <f t="shared" si="441"/>
        <v>0</v>
      </c>
      <c r="R565" s="14"/>
      <c r="S565" s="14"/>
      <c r="T565" s="14"/>
      <c r="U565" s="14">
        <f t="shared" si="383"/>
        <v>22737.505410000002</v>
      </c>
      <c r="V565" s="14">
        <f t="shared" si="384"/>
        <v>0</v>
      </c>
      <c r="W565" s="14">
        <f t="shared" si="385"/>
        <v>0</v>
      </c>
    </row>
    <row r="566" spans="1:23" ht="22.5" x14ac:dyDescent="0.2">
      <c r="A566" s="65" t="s">
        <v>125</v>
      </c>
      <c r="B566" s="66">
        <v>94</v>
      </c>
      <c r="C566" s="60">
        <v>1403</v>
      </c>
      <c r="D566" s="11">
        <v>12</v>
      </c>
      <c r="E566" s="12" t="s">
        <v>3</v>
      </c>
      <c r="F566" s="11" t="s">
        <v>2</v>
      </c>
      <c r="G566" s="67" t="s">
        <v>123</v>
      </c>
      <c r="H566" s="10" t="s">
        <v>7</v>
      </c>
      <c r="I566" s="14">
        <f>I567</f>
        <v>21949</v>
      </c>
      <c r="J566" s="14">
        <f t="shared" ref="J566:K566" si="444">J567</f>
        <v>0</v>
      </c>
      <c r="K566" s="14">
        <f t="shared" si="444"/>
        <v>0</v>
      </c>
      <c r="L566" s="14">
        <f>L567</f>
        <v>788.50540999999998</v>
      </c>
      <c r="M566" s="14"/>
      <c r="N566" s="14"/>
      <c r="O566" s="14">
        <f t="shared" si="439"/>
        <v>22737.505410000002</v>
      </c>
      <c r="P566" s="14">
        <f t="shared" si="440"/>
        <v>0</v>
      </c>
      <c r="Q566" s="14">
        <f t="shared" si="441"/>
        <v>0</v>
      </c>
      <c r="R566" s="14"/>
      <c r="S566" s="14"/>
      <c r="T566" s="14"/>
      <c r="U566" s="14">
        <f t="shared" si="383"/>
        <v>22737.505410000002</v>
      </c>
      <c r="V566" s="14">
        <f t="shared" si="384"/>
        <v>0</v>
      </c>
      <c r="W566" s="14">
        <f t="shared" si="385"/>
        <v>0</v>
      </c>
    </row>
    <row r="567" spans="1:23" x14ac:dyDescent="0.2">
      <c r="A567" s="65" t="s">
        <v>29</v>
      </c>
      <c r="B567" s="66">
        <v>94</v>
      </c>
      <c r="C567" s="60">
        <v>1403</v>
      </c>
      <c r="D567" s="11">
        <v>12</v>
      </c>
      <c r="E567" s="12" t="s">
        <v>3</v>
      </c>
      <c r="F567" s="11" t="s">
        <v>2</v>
      </c>
      <c r="G567" s="67" t="s">
        <v>123</v>
      </c>
      <c r="H567" s="10">
        <v>500</v>
      </c>
      <c r="I567" s="14">
        <f>I568</f>
        <v>21949</v>
      </c>
      <c r="J567" s="14">
        <f t="shared" ref="J567:K567" si="445">J568</f>
        <v>0</v>
      </c>
      <c r="K567" s="14">
        <f t="shared" si="445"/>
        <v>0</v>
      </c>
      <c r="L567" s="14">
        <f>L568</f>
        <v>788.50540999999998</v>
      </c>
      <c r="M567" s="14"/>
      <c r="N567" s="14"/>
      <c r="O567" s="14">
        <f t="shared" si="439"/>
        <v>22737.505410000002</v>
      </c>
      <c r="P567" s="14">
        <f t="shared" si="440"/>
        <v>0</v>
      </c>
      <c r="Q567" s="14">
        <f t="shared" si="441"/>
        <v>0</v>
      </c>
      <c r="R567" s="14"/>
      <c r="S567" s="14"/>
      <c r="T567" s="14"/>
      <c r="U567" s="14">
        <f t="shared" ref="U567:U630" si="446">O567+R567</f>
        <v>22737.505410000002</v>
      </c>
      <c r="V567" s="14">
        <f t="shared" ref="V567:V630" si="447">P567+S567</f>
        <v>0</v>
      </c>
      <c r="W567" s="14">
        <f t="shared" ref="W567:W630" si="448">Q567+T567</f>
        <v>0</v>
      </c>
    </row>
    <row r="568" spans="1:23" x14ac:dyDescent="0.2">
      <c r="A568" s="65" t="s">
        <v>28</v>
      </c>
      <c r="B568" s="66">
        <v>94</v>
      </c>
      <c r="C568" s="60">
        <v>1403</v>
      </c>
      <c r="D568" s="11">
        <v>12</v>
      </c>
      <c r="E568" s="12" t="s">
        <v>3</v>
      </c>
      <c r="F568" s="11" t="s">
        <v>2</v>
      </c>
      <c r="G568" s="67" t="s">
        <v>123</v>
      </c>
      <c r="H568" s="10">
        <v>540</v>
      </c>
      <c r="I568" s="14">
        <v>21949</v>
      </c>
      <c r="J568" s="14">
        <v>0</v>
      </c>
      <c r="K568" s="14">
        <v>0</v>
      </c>
      <c r="L568" s="149">
        <v>788.50540999999998</v>
      </c>
      <c r="M568" s="14"/>
      <c r="N568" s="14"/>
      <c r="O568" s="14">
        <f t="shared" si="439"/>
        <v>22737.505410000002</v>
      </c>
      <c r="P568" s="14">
        <f t="shared" si="440"/>
        <v>0</v>
      </c>
      <c r="Q568" s="14">
        <f t="shared" si="441"/>
        <v>0</v>
      </c>
      <c r="R568" s="14"/>
      <c r="S568" s="14"/>
      <c r="T568" s="14"/>
      <c r="U568" s="14">
        <f t="shared" si="446"/>
        <v>22737.505410000002</v>
      </c>
      <c r="V568" s="14">
        <f t="shared" si="447"/>
        <v>0</v>
      </c>
      <c r="W568" s="14">
        <f t="shared" si="448"/>
        <v>0</v>
      </c>
    </row>
    <row r="569" spans="1:23" ht="33.75" x14ac:dyDescent="0.2">
      <c r="A569" s="85" t="s">
        <v>122</v>
      </c>
      <c r="B569" s="98">
        <v>136</v>
      </c>
      <c r="C569" s="50" t="s">
        <v>7</v>
      </c>
      <c r="D569" s="19" t="s">
        <v>7</v>
      </c>
      <c r="E569" s="20" t="s">
        <v>7</v>
      </c>
      <c r="F569" s="19" t="s">
        <v>7</v>
      </c>
      <c r="G569" s="21" t="s">
        <v>7</v>
      </c>
      <c r="H569" s="6" t="s">
        <v>7</v>
      </c>
      <c r="I569" s="27">
        <f>I570+I589+I627+I621</f>
        <v>12000.399999999998</v>
      </c>
      <c r="J569" s="27">
        <f>J570+J589+J627+J621</f>
        <v>11910.6</v>
      </c>
      <c r="K569" s="27">
        <f>K570+K589+K627+K621</f>
        <v>12301.999999999998</v>
      </c>
      <c r="L569" s="27">
        <f>L570+L589+L621+L627</f>
        <v>4600.45687</v>
      </c>
      <c r="M569" s="27"/>
      <c r="N569" s="27"/>
      <c r="O569" s="27">
        <f t="shared" si="439"/>
        <v>16600.856869999996</v>
      </c>
      <c r="P569" s="27">
        <f t="shared" si="440"/>
        <v>11910.6</v>
      </c>
      <c r="Q569" s="27">
        <f t="shared" si="441"/>
        <v>12301.999999999998</v>
      </c>
      <c r="R569" s="27"/>
      <c r="S569" s="27"/>
      <c r="T569" s="27"/>
      <c r="U569" s="27">
        <f t="shared" si="446"/>
        <v>16600.856869999996</v>
      </c>
      <c r="V569" s="27">
        <f t="shared" si="447"/>
        <v>11910.6</v>
      </c>
      <c r="W569" s="27">
        <f t="shared" si="448"/>
        <v>12301.999999999998</v>
      </c>
    </row>
    <row r="570" spans="1:23" x14ac:dyDescent="0.2">
      <c r="A570" s="65" t="s">
        <v>26</v>
      </c>
      <c r="B570" s="66">
        <v>136</v>
      </c>
      <c r="C570" s="60">
        <v>100</v>
      </c>
      <c r="D570" s="11" t="s">
        <v>7</v>
      </c>
      <c r="E570" s="12" t="s">
        <v>7</v>
      </c>
      <c r="F570" s="11" t="s">
        <v>7</v>
      </c>
      <c r="G570" s="67" t="s">
        <v>7</v>
      </c>
      <c r="H570" s="10" t="s">
        <v>7</v>
      </c>
      <c r="I570" s="14">
        <f>I571+I576</f>
        <v>1041</v>
      </c>
      <c r="J570" s="14">
        <f>J571+J576</f>
        <v>889.40000000000009</v>
      </c>
      <c r="K570" s="14">
        <f>K571+K576</f>
        <v>889.40000000000009</v>
      </c>
      <c r="L570" s="14">
        <f>L571+L576</f>
        <v>412.17840000000001</v>
      </c>
      <c r="M570" s="14"/>
      <c r="N570" s="14"/>
      <c r="O570" s="14">
        <f t="shared" si="439"/>
        <v>1453.1784</v>
      </c>
      <c r="P570" s="14">
        <f t="shared" si="440"/>
        <v>889.40000000000009</v>
      </c>
      <c r="Q570" s="14">
        <f t="shared" si="441"/>
        <v>889.40000000000009</v>
      </c>
      <c r="R570" s="14"/>
      <c r="S570" s="14"/>
      <c r="T570" s="14"/>
      <c r="U570" s="14">
        <f t="shared" si="446"/>
        <v>1453.1784</v>
      </c>
      <c r="V570" s="14">
        <f t="shared" si="447"/>
        <v>889.40000000000009</v>
      </c>
      <c r="W570" s="14">
        <f t="shared" si="448"/>
        <v>889.40000000000009</v>
      </c>
    </row>
    <row r="571" spans="1:23" ht="40.5" customHeight="1" x14ac:dyDescent="0.2">
      <c r="A571" s="65" t="s">
        <v>92</v>
      </c>
      <c r="B571" s="66">
        <v>136</v>
      </c>
      <c r="C571" s="60">
        <v>104</v>
      </c>
      <c r="D571" s="11" t="s">
        <v>7</v>
      </c>
      <c r="E571" s="12" t="s">
        <v>7</v>
      </c>
      <c r="F571" s="11" t="s">
        <v>7</v>
      </c>
      <c r="G571" s="67" t="s">
        <v>7</v>
      </c>
      <c r="H571" s="10" t="s">
        <v>7</v>
      </c>
      <c r="I571" s="14">
        <f>I572</f>
        <v>35</v>
      </c>
      <c r="J571" s="14">
        <f t="shared" ref="J571:K571" si="449">J572</f>
        <v>35</v>
      </c>
      <c r="K571" s="14">
        <f t="shared" si="449"/>
        <v>35</v>
      </c>
      <c r="L571" s="14"/>
      <c r="M571" s="14"/>
      <c r="N571" s="14"/>
      <c r="O571" s="14">
        <f t="shared" si="439"/>
        <v>35</v>
      </c>
      <c r="P571" s="14">
        <f t="shared" si="440"/>
        <v>35</v>
      </c>
      <c r="Q571" s="14">
        <f t="shared" si="441"/>
        <v>35</v>
      </c>
      <c r="R571" s="14"/>
      <c r="S571" s="14"/>
      <c r="T571" s="14"/>
      <c r="U571" s="14">
        <f t="shared" si="446"/>
        <v>35</v>
      </c>
      <c r="V571" s="14">
        <f t="shared" si="447"/>
        <v>35</v>
      </c>
      <c r="W571" s="14">
        <f t="shared" si="448"/>
        <v>35</v>
      </c>
    </row>
    <row r="572" spans="1:23" ht="45" x14ac:dyDescent="0.2">
      <c r="A572" s="85" t="s">
        <v>268</v>
      </c>
      <c r="B572" s="66">
        <v>136</v>
      </c>
      <c r="C572" s="60">
        <v>104</v>
      </c>
      <c r="D572" s="11" t="s">
        <v>111</v>
      </c>
      <c r="E572" s="12" t="s">
        <v>3</v>
      </c>
      <c r="F572" s="11" t="s">
        <v>2</v>
      </c>
      <c r="G572" s="67" t="s">
        <v>9</v>
      </c>
      <c r="H572" s="10" t="s">
        <v>7</v>
      </c>
      <c r="I572" s="14">
        <f>I573</f>
        <v>35</v>
      </c>
      <c r="J572" s="14">
        <f t="shared" ref="J572:K572" si="450">J573</f>
        <v>35</v>
      </c>
      <c r="K572" s="14">
        <f t="shared" si="450"/>
        <v>35</v>
      </c>
      <c r="L572" s="14"/>
      <c r="M572" s="14"/>
      <c r="N572" s="14"/>
      <c r="O572" s="14">
        <f t="shared" si="439"/>
        <v>35</v>
      </c>
      <c r="P572" s="14">
        <f t="shared" si="440"/>
        <v>35</v>
      </c>
      <c r="Q572" s="14">
        <f t="shared" si="441"/>
        <v>35</v>
      </c>
      <c r="R572" s="14"/>
      <c r="S572" s="14"/>
      <c r="T572" s="14"/>
      <c r="U572" s="14">
        <f t="shared" si="446"/>
        <v>35</v>
      </c>
      <c r="V572" s="14">
        <f t="shared" si="447"/>
        <v>35</v>
      </c>
      <c r="W572" s="14">
        <f t="shared" si="448"/>
        <v>35</v>
      </c>
    </row>
    <row r="573" spans="1:23" ht="22.5" x14ac:dyDescent="0.2">
      <c r="A573" s="65" t="s">
        <v>121</v>
      </c>
      <c r="B573" s="66">
        <v>136</v>
      </c>
      <c r="C573" s="60">
        <v>104</v>
      </c>
      <c r="D573" s="11" t="s">
        <v>111</v>
      </c>
      <c r="E573" s="12" t="s">
        <v>3</v>
      </c>
      <c r="F573" s="11" t="s">
        <v>2</v>
      </c>
      <c r="G573" s="67" t="s">
        <v>120</v>
      </c>
      <c r="H573" s="10" t="s">
        <v>7</v>
      </c>
      <c r="I573" s="14">
        <f>I574</f>
        <v>35</v>
      </c>
      <c r="J573" s="14">
        <f t="shared" ref="J573:K573" si="451">J574</f>
        <v>35</v>
      </c>
      <c r="K573" s="14">
        <f t="shared" si="451"/>
        <v>35</v>
      </c>
      <c r="L573" s="14"/>
      <c r="M573" s="14"/>
      <c r="N573" s="14"/>
      <c r="O573" s="14">
        <f t="shared" si="439"/>
        <v>35</v>
      </c>
      <c r="P573" s="14">
        <f t="shared" si="440"/>
        <v>35</v>
      </c>
      <c r="Q573" s="14">
        <f t="shared" si="441"/>
        <v>35</v>
      </c>
      <c r="R573" s="14"/>
      <c r="S573" s="14"/>
      <c r="T573" s="14"/>
      <c r="U573" s="14">
        <f t="shared" si="446"/>
        <v>35</v>
      </c>
      <c r="V573" s="14">
        <f t="shared" si="447"/>
        <v>35</v>
      </c>
      <c r="W573" s="14">
        <f t="shared" si="448"/>
        <v>35</v>
      </c>
    </row>
    <row r="574" spans="1:23" ht="26.1" customHeight="1" x14ac:dyDescent="0.2">
      <c r="A574" s="65" t="s">
        <v>14</v>
      </c>
      <c r="B574" s="66">
        <v>136</v>
      </c>
      <c r="C574" s="60">
        <v>104</v>
      </c>
      <c r="D574" s="11" t="s">
        <v>111</v>
      </c>
      <c r="E574" s="12" t="s">
        <v>3</v>
      </c>
      <c r="F574" s="11" t="s">
        <v>2</v>
      </c>
      <c r="G574" s="67" t="s">
        <v>120</v>
      </c>
      <c r="H574" s="10">
        <v>200</v>
      </c>
      <c r="I574" s="14">
        <f>I575</f>
        <v>35</v>
      </c>
      <c r="J574" s="14">
        <f>J575</f>
        <v>35</v>
      </c>
      <c r="K574" s="14">
        <f>K575</f>
        <v>35</v>
      </c>
      <c r="L574" s="14"/>
      <c r="M574" s="14"/>
      <c r="N574" s="14"/>
      <c r="O574" s="14">
        <f t="shared" si="439"/>
        <v>35</v>
      </c>
      <c r="P574" s="14">
        <f t="shared" si="440"/>
        <v>35</v>
      </c>
      <c r="Q574" s="14">
        <f t="shared" si="441"/>
        <v>35</v>
      </c>
      <c r="R574" s="14"/>
      <c r="S574" s="14"/>
      <c r="T574" s="14"/>
      <c r="U574" s="14">
        <f t="shared" si="446"/>
        <v>35</v>
      </c>
      <c r="V574" s="14">
        <f t="shared" si="447"/>
        <v>35</v>
      </c>
      <c r="W574" s="14">
        <f t="shared" si="448"/>
        <v>35</v>
      </c>
    </row>
    <row r="575" spans="1:23" ht="22.5" x14ac:dyDescent="0.2">
      <c r="A575" s="65" t="s">
        <v>13</v>
      </c>
      <c r="B575" s="66">
        <v>136</v>
      </c>
      <c r="C575" s="60">
        <v>104</v>
      </c>
      <c r="D575" s="11" t="s">
        <v>111</v>
      </c>
      <c r="E575" s="12" t="s">
        <v>3</v>
      </c>
      <c r="F575" s="11" t="s">
        <v>2</v>
      </c>
      <c r="G575" s="67" t="s">
        <v>120</v>
      </c>
      <c r="H575" s="10">
        <v>240</v>
      </c>
      <c r="I575" s="14">
        <v>35</v>
      </c>
      <c r="J575" s="14">
        <v>35</v>
      </c>
      <c r="K575" s="14">
        <v>35</v>
      </c>
      <c r="L575" s="14"/>
      <c r="M575" s="14"/>
      <c r="N575" s="14"/>
      <c r="O575" s="14">
        <f t="shared" si="439"/>
        <v>35</v>
      </c>
      <c r="P575" s="14">
        <f t="shared" si="440"/>
        <v>35</v>
      </c>
      <c r="Q575" s="14">
        <f t="shared" si="441"/>
        <v>35</v>
      </c>
      <c r="R575" s="14"/>
      <c r="S575" s="14"/>
      <c r="T575" s="14"/>
      <c r="U575" s="14">
        <f t="shared" si="446"/>
        <v>35</v>
      </c>
      <c r="V575" s="14">
        <f t="shared" si="447"/>
        <v>35</v>
      </c>
      <c r="W575" s="14">
        <f t="shared" si="448"/>
        <v>35</v>
      </c>
    </row>
    <row r="576" spans="1:23" x14ac:dyDescent="0.2">
      <c r="A576" s="65" t="s">
        <v>85</v>
      </c>
      <c r="B576" s="66">
        <v>136</v>
      </c>
      <c r="C576" s="60">
        <v>113</v>
      </c>
      <c r="D576" s="11" t="s">
        <v>7</v>
      </c>
      <c r="E576" s="12" t="s">
        <v>7</v>
      </c>
      <c r="F576" s="11" t="s">
        <v>7</v>
      </c>
      <c r="G576" s="67" t="s">
        <v>7</v>
      </c>
      <c r="H576" s="10" t="s">
        <v>7</v>
      </c>
      <c r="I576" s="14">
        <f>I577+I584</f>
        <v>1006</v>
      </c>
      <c r="J576" s="14">
        <f t="shared" ref="J576:K576" si="452">J577+J584</f>
        <v>854.40000000000009</v>
      </c>
      <c r="K576" s="14">
        <f t="shared" si="452"/>
        <v>854.40000000000009</v>
      </c>
      <c r="L576" s="14">
        <f>L577</f>
        <v>412.17840000000001</v>
      </c>
      <c r="M576" s="14"/>
      <c r="N576" s="14"/>
      <c r="O576" s="14">
        <f t="shared" si="439"/>
        <v>1418.1784</v>
      </c>
      <c r="P576" s="14">
        <f t="shared" si="440"/>
        <v>854.40000000000009</v>
      </c>
      <c r="Q576" s="14">
        <f t="shared" si="441"/>
        <v>854.40000000000009</v>
      </c>
      <c r="R576" s="14"/>
      <c r="S576" s="14"/>
      <c r="T576" s="14"/>
      <c r="U576" s="14">
        <f t="shared" si="446"/>
        <v>1418.1784</v>
      </c>
      <c r="V576" s="14">
        <f t="shared" si="447"/>
        <v>854.40000000000009</v>
      </c>
      <c r="W576" s="14">
        <f t="shared" si="448"/>
        <v>854.40000000000009</v>
      </c>
    </row>
    <row r="577" spans="1:23" ht="45" x14ac:dyDescent="0.2">
      <c r="A577" s="85" t="s">
        <v>268</v>
      </c>
      <c r="B577" s="66">
        <v>136</v>
      </c>
      <c r="C577" s="60">
        <v>113</v>
      </c>
      <c r="D577" s="11" t="s">
        <v>111</v>
      </c>
      <c r="E577" s="12" t="s">
        <v>3</v>
      </c>
      <c r="F577" s="11" t="s">
        <v>2</v>
      </c>
      <c r="G577" s="67" t="s">
        <v>9</v>
      </c>
      <c r="H577" s="10" t="s">
        <v>7</v>
      </c>
      <c r="I577" s="14">
        <f>I581</f>
        <v>608</v>
      </c>
      <c r="J577" s="14">
        <f>J581</f>
        <v>547.20000000000005</v>
      </c>
      <c r="K577" s="14">
        <f>K581</f>
        <v>547.20000000000005</v>
      </c>
      <c r="L577" s="14">
        <f>L578</f>
        <v>412.17840000000001</v>
      </c>
      <c r="M577" s="14"/>
      <c r="N577" s="14"/>
      <c r="O577" s="14">
        <f t="shared" si="439"/>
        <v>1020.1784</v>
      </c>
      <c r="P577" s="14">
        <f t="shared" si="440"/>
        <v>547.20000000000005</v>
      </c>
      <c r="Q577" s="14">
        <f t="shared" si="441"/>
        <v>547.20000000000005</v>
      </c>
      <c r="R577" s="14"/>
      <c r="S577" s="14"/>
      <c r="T577" s="14"/>
      <c r="U577" s="14">
        <f t="shared" si="446"/>
        <v>1020.1784</v>
      </c>
      <c r="V577" s="14">
        <f t="shared" si="447"/>
        <v>547.20000000000005</v>
      </c>
      <c r="W577" s="14">
        <f t="shared" si="448"/>
        <v>547.20000000000005</v>
      </c>
    </row>
    <row r="578" spans="1:23" ht="22.5" x14ac:dyDescent="0.2">
      <c r="A578" s="65" t="s">
        <v>379</v>
      </c>
      <c r="B578" s="66">
        <v>136</v>
      </c>
      <c r="C578" s="60">
        <v>113</v>
      </c>
      <c r="D578" s="11" t="s">
        <v>111</v>
      </c>
      <c r="E578" s="12" t="s">
        <v>3</v>
      </c>
      <c r="F578" s="11" t="s">
        <v>2</v>
      </c>
      <c r="G578" s="67">
        <v>54690</v>
      </c>
      <c r="H578" s="10"/>
      <c r="I578" s="14"/>
      <c r="J578" s="14"/>
      <c r="K578" s="14"/>
      <c r="L578" s="14">
        <f>L579</f>
        <v>412.17840000000001</v>
      </c>
      <c r="M578" s="14"/>
      <c r="N578" s="14"/>
      <c r="O578" s="14">
        <f t="shared" ref="O578:O580" si="453">I578+L578</f>
        <v>412.17840000000001</v>
      </c>
      <c r="P578" s="14">
        <f t="shared" ref="P578:P580" si="454">J578+M578</f>
        <v>0</v>
      </c>
      <c r="Q578" s="14">
        <f t="shared" ref="Q578:Q580" si="455">K578+N578</f>
        <v>0</v>
      </c>
      <c r="R578" s="14"/>
      <c r="S578" s="14"/>
      <c r="T578" s="14"/>
      <c r="U578" s="14">
        <f t="shared" si="446"/>
        <v>412.17840000000001</v>
      </c>
      <c r="V578" s="14">
        <f t="shared" si="447"/>
        <v>0</v>
      </c>
      <c r="W578" s="14">
        <f t="shared" si="448"/>
        <v>0</v>
      </c>
    </row>
    <row r="579" spans="1:23" ht="22.5" x14ac:dyDescent="0.2">
      <c r="A579" s="65" t="s">
        <v>14</v>
      </c>
      <c r="B579" s="66">
        <v>136</v>
      </c>
      <c r="C579" s="60">
        <v>113</v>
      </c>
      <c r="D579" s="11" t="s">
        <v>111</v>
      </c>
      <c r="E579" s="12" t="s">
        <v>3</v>
      </c>
      <c r="F579" s="11" t="s">
        <v>2</v>
      </c>
      <c r="G579" s="67">
        <v>54690</v>
      </c>
      <c r="H579" s="10">
        <v>200</v>
      </c>
      <c r="I579" s="14"/>
      <c r="J579" s="14"/>
      <c r="K579" s="14"/>
      <c r="L579" s="14">
        <f>L580</f>
        <v>412.17840000000001</v>
      </c>
      <c r="M579" s="14"/>
      <c r="N579" s="14"/>
      <c r="O579" s="14">
        <f t="shared" si="453"/>
        <v>412.17840000000001</v>
      </c>
      <c r="P579" s="14">
        <f t="shared" si="454"/>
        <v>0</v>
      </c>
      <c r="Q579" s="14">
        <f t="shared" si="455"/>
        <v>0</v>
      </c>
      <c r="R579" s="14"/>
      <c r="S579" s="14"/>
      <c r="T579" s="14"/>
      <c r="U579" s="14">
        <f t="shared" si="446"/>
        <v>412.17840000000001</v>
      </c>
      <c r="V579" s="14">
        <f t="shared" si="447"/>
        <v>0</v>
      </c>
      <c r="W579" s="14">
        <f t="shared" si="448"/>
        <v>0</v>
      </c>
    </row>
    <row r="580" spans="1:23" ht="22.5" x14ac:dyDescent="0.2">
      <c r="A580" s="65" t="s">
        <v>13</v>
      </c>
      <c r="B580" s="66">
        <v>136</v>
      </c>
      <c r="C580" s="60">
        <v>113</v>
      </c>
      <c r="D580" s="11" t="s">
        <v>111</v>
      </c>
      <c r="E580" s="12" t="s">
        <v>3</v>
      </c>
      <c r="F580" s="11" t="s">
        <v>2</v>
      </c>
      <c r="G580" s="67">
        <v>54690</v>
      </c>
      <c r="H580" s="10">
        <v>240</v>
      </c>
      <c r="I580" s="14"/>
      <c r="J580" s="14"/>
      <c r="K580" s="14"/>
      <c r="L580" s="14">
        <v>412.17840000000001</v>
      </c>
      <c r="M580" s="14"/>
      <c r="N580" s="14"/>
      <c r="O580" s="14">
        <f t="shared" si="453"/>
        <v>412.17840000000001</v>
      </c>
      <c r="P580" s="14">
        <f t="shared" si="454"/>
        <v>0</v>
      </c>
      <c r="Q580" s="14">
        <f t="shared" si="455"/>
        <v>0</v>
      </c>
      <c r="R580" s="14"/>
      <c r="S580" s="14"/>
      <c r="T580" s="14"/>
      <c r="U580" s="14">
        <f t="shared" si="446"/>
        <v>412.17840000000001</v>
      </c>
      <c r="V580" s="14">
        <f t="shared" si="447"/>
        <v>0</v>
      </c>
      <c r="W580" s="14">
        <f t="shared" si="448"/>
        <v>0</v>
      </c>
    </row>
    <row r="581" spans="1:23" ht="33.75" x14ac:dyDescent="0.2">
      <c r="A581" s="65" t="s">
        <v>119</v>
      </c>
      <c r="B581" s="66">
        <v>136</v>
      </c>
      <c r="C581" s="60">
        <v>113</v>
      </c>
      <c r="D581" s="11" t="s">
        <v>111</v>
      </c>
      <c r="E581" s="12" t="s">
        <v>3</v>
      </c>
      <c r="F581" s="11" t="s">
        <v>2</v>
      </c>
      <c r="G581" s="67" t="s">
        <v>118</v>
      </c>
      <c r="H581" s="10" t="s">
        <v>7</v>
      </c>
      <c r="I581" s="14">
        <f>I582</f>
        <v>608</v>
      </c>
      <c r="J581" s="14">
        <f t="shared" ref="J581:K582" si="456">J582</f>
        <v>547.20000000000005</v>
      </c>
      <c r="K581" s="14">
        <f t="shared" si="456"/>
        <v>547.20000000000005</v>
      </c>
      <c r="L581" s="14"/>
      <c r="M581" s="14"/>
      <c r="N581" s="14"/>
      <c r="O581" s="14">
        <f t="shared" si="439"/>
        <v>608</v>
      </c>
      <c r="P581" s="14">
        <f t="shared" si="440"/>
        <v>547.20000000000005</v>
      </c>
      <c r="Q581" s="14">
        <f t="shared" si="441"/>
        <v>547.20000000000005</v>
      </c>
      <c r="R581" s="14"/>
      <c r="S581" s="14"/>
      <c r="T581" s="14"/>
      <c r="U581" s="14">
        <f t="shared" si="446"/>
        <v>608</v>
      </c>
      <c r="V581" s="14">
        <f t="shared" si="447"/>
        <v>547.20000000000005</v>
      </c>
      <c r="W581" s="14">
        <f t="shared" si="448"/>
        <v>547.20000000000005</v>
      </c>
    </row>
    <row r="582" spans="1:23" x14ac:dyDescent="0.2">
      <c r="A582" s="65" t="s">
        <v>71</v>
      </c>
      <c r="B582" s="66">
        <v>136</v>
      </c>
      <c r="C582" s="60">
        <v>113</v>
      </c>
      <c r="D582" s="11" t="s">
        <v>111</v>
      </c>
      <c r="E582" s="12" t="s">
        <v>3</v>
      </c>
      <c r="F582" s="11" t="s">
        <v>2</v>
      </c>
      <c r="G582" s="67" t="s">
        <v>118</v>
      </c>
      <c r="H582" s="10">
        <v>800</v>
      </c>
      <c r="I582" s="14">
        <f>I583</f>
        <v>608</v>
      </c>
      <c r="J582" s="14">
        <f t="shared" si="456"/>
        <v>547.20000000000005</v>
      </c>
      <c r="K582" s="14">
        <f t="shared" si="456"/>
        <v>547.20000000000005</v>
      </c>
      <c r="L582" s="14"/>
      <c r="M582" s="14"/>
      <c r="N582" s="14"/>
      <c r="O582" s="14">
        <f t="shared" si="439"/>
        <v>608</v>
      </c>
      <c r="P582" s="14">
        <f t="shared" si="440"/>
        <v>547.20000000000005</v>
      </c>
      <c r="Q582" s="14">
        <f t="shared" si="441"/>
        <v>547.20000000000005</v>
      </c>
      <c r="R582" s="14"/>
      <c r="S582" s="14"/>
      <c r="T582" s="14"/>
      <c r="U582" s="14">
        <f t="shared" si="446"/>
        <v>608</v>
      </c>
      <c r="V582" s="14">
        <f t="shared" si="447"/>
        <v>547.20000000000005</v>
      </c>
      <c r="W582" s="14">
        <f t="shared" si="448"/>
        <v>547.20000000000005</v>
      </c>
    </row>
    <row r="583" spans="1:23" ht="45" x14ac:dyDescent="0.2">
      <c r="A583" s="65" t="s">
        <v>112</v>
      </c>
      <c r="B583" s="66">
        <v>136</v>
      </c>
      <c r="C583" s="60">
        <v>113</v>
      </c>
      <c r="D583" s="11" t="s">
        <v>111</v>
      </c>
      <c r="E583" s="12" t="s">
        <v>3</v>
      </c>
      <c r="F583" s="11" t="s">
        <v>2</v>
      </c>
      <c r="G583" s="67" t="s">
        <v>118</v>
      </c>
      <c r="H583" s="10">
        <v>810</v>
      </c>
      <c r="I583" s="14">
        <v>608</v>
      </c>
      <c r="J583" s="14">
        <v>547.20000000000005</v>
      </c>
      <c r="K583" s="14">
        <v>547.20000000000005</v>
      </c>
      <c r="L583" s="14"/>
      <c r="M583" s="14"/>
      <c r="N583" s="14"/>
      <c r="O583" s="14">
        <f t="shared" si="439"/>
        <v>608</v>
      </c>
      <c r="P583" s="14">
        <f t="shared" si="440"/>
        <v>547.20000000000005</v>
      </c>
      <c r="Q583" s="14">
        <f t="shared" si="441"/>
        <v>547.20000000000005</v>
      </c>
      <c r="R583" s="14"/>
      <c r="S583" s="14"/>
      <c r="T583" s="14"/>
      <c r="U583" s="14">
        <f t="shared" si="446"/>
        <v>608</v>
      </c>
      <c r="V583" s="14">
        <f t="shared" si="447"/>
        <v>547.20000000000005</v>
      </c>
      <c r="W583" s="14">
        <f t="shared" si="448"/>
        <v>547.20000000000005</v>
      </c>
    </row>
    <row r="584" spans="1:23" ht="56.1" customHeight="1" x14ac:dyDescent="0.2">
      <c r="A584" s="85" t="s">
        <v>275</v>
      </c>
      <c r="B584" s="66">
        <v>136</v>
      </c>
      <c r="C584" s="60">
        <v>113</v>
      </c>
      <c r="D584" s="11">
        <v>11</v>
      </c>
      <c r="E584" s="12" t="s">
        <v>3</v>
      </c>
      <c r="F584" s="11" t="s">
        <v>2</v>
      </c>
      <c r="G584" s="67" t="s">
        <v>9</v>
      </c>
      <c r="H584" s="10" t="s">
        <v>7</v>
      </c>
      <c r="I584" s="14">
        <f t="shared" ref="I584:K585" si="457">I585</f>
        <v>398</v>
      </c>
      <c r="J584" s="14">
        <f t="shared" si="457"/>
        <v>307.2</v>
      </c>
      <c r="K584" s="14">
        <f t="shared" si="457"/>
        <v>307.2</v>
      </c>
      <c r="L584" s="14"/>
      <c r="M584" s="14"/>
      <c r="N584" s="14"/>
      <c r="O584" s="14">
        <f t="shared" si="439"/>
        <v>398</v>
      </c>
      <c r="P584" s="14">
        <f t="shared" si="440"/>
        <v>307.2</v>
      </c>
      <c r="Q584" s="14">
        <f t="shared" si="441"/>
        <v>307.2</v>
      </c>
      <c r="R584" s="14"/>
      <c r="S584" s="14"/>
      <c r="T584" s="14"/>
      <c r="U584" s="14">
        <f t="shared" si="446"/>
        <v>398</v>
      </c>
      <c r="V584" s="14">
        <f t="shared" si="447"/>
        <v>307.2</v>
      </c>
      <c r="W584" s="14">
        <f t="shared" si="448"/>
        <v>307.2</v>
      </c>
    </row>
    <row r="585" spans="1:23" ht="22.5" x14ac:dyDescent="0.2">
      <c r="A585" s="85" t="s">
        <v>297</v>
      </c>
      <c r="B585" s="66">
        <v>136</v>
      </c>
      <c r="C585" s="60">
        <v>113</v>
      </c>
      <c r="D585" s="11">
        <v>11</v>
      </c>
      <c r="E585" s="12">
        <v>1</v>
      </c>
      <c r="F585" s="11" t="s">
        <v>2</v>
      </c>
      <c r="G585" s="67" t="s">
        <v>9</v>
      </c>
      <c r="H585" s="10"/>
      <c r="I585" s="14">
        <f t="shared" si="457"/>
        <v>398</v>
      </c>
      <c r="J585" s="14">
        <f t="shared" si="457"/>
        <v>307.2</v>
      </c>
      <c r="K585" s="14">
        <f t="shared" si="457"/>
        <v>307.2</v>
      </c>
      <c r="L585" s="14"/>
      <c r="M585" s="14"/>
      <c r="N585" s="14"/>
      <c r="O585" s="14">
        <f t="shared" si="439"/>
        <v>398</v>
      </c>
      <c r="P585" s="14">
        <f t="shared" si="440"/>
        <v>307.2</v>
      </c>
      <c r="Q585" s="14">
        <f t="shared" si="441"/>
        <v>307.2</v>
      </c>
      <c r="R585" s="14"/>
      <c r="S585" s="14"/>
      <c r="T585" s="14"/>
      <c r="U585" s="14">
        <f t="shared" si="446"/>
        <v>398</v>
      </c>
      <c r="V585" s="14">
        <f t="shared" si="447"/>
        <v>307.2</v>
      </c>
      <c r="W585" s="14">
        <f t="shared" si="448"/>
        <v>307.2</v>
      </c>
    </row>
    <row r="586" spans="1:23" ht="29.1" customHeight="1" x14ac:dyDescent="0.2">
      <c r="A586" s="65" t="s">
        <v>80</v>
      </c>
      <c r="B586" s="66">
        <v>136</v>
      </c>
      <c r="C586" s="60">
        <v>113</v>
      </c>
      <c r="D586" s="11">
        <v>11</v>
      </c>
      <c r="E586" s="12">
        <v>1</v>
      </c>
      <c r="F586" s="11" t="s">
        <v>2</v>
      </c>
      <c r="G586" s="67" t="s">
        <v>79</v>
      </c>
      <c r="H586" s="10" t="s">
        <v>7</v>
      </c>
      <c r="I586" s="14">
        <f>I587</f>
        <v>398</v>
      </c>
      <c r="J586" s="14">
        <f t="shared" ref="J586:K587" si="458">J587</f>
        <v>307.2</v>
      </c>
      <c r="K586" s="14">
        <f t="shared" si="458"/>
        <v>307.2</v>
      </c>
      <c r="L586" s="14"/>
      <c r="M586" s="14"/>
      <c r="N586" s="14"/>
      <c r="O586" s="14">
        <f t="shared" si="439"/>
        <v>398</v>
      </c>
      <c r="P586" s="14">
        <f t="shared" si="440"/>
        <v>307.2</v>
      </c>
      <c r="Q586" s="14">
        <f t="shared" si="441"/>
        <v>307.2</v>
      </c>
      <c r="R586" s="14"/>
      <c r="S586" s="14"/>
      <c r="T586" s="14"/>
      <c r="U586" s="14">
        <f t="shared" si="446"/>
        <v>398</v>
      </c>
      <c r="V586" s="14">
        <f t="shared" si="447"/>
        <v>307.2</v>
      </c>
      <c r="W586" s="14">
        <f t="shared" si="448"/>
        <v>307.2</v>
      </c>
    </row>
    <row r="587" spans="1:23" ht="26.1" customHeight="1" x14ac:dyDescent="0.2">
      <c r="A587" s="65" t="s">
        <v>14</v>
      </c>
      <c r="B587" s="66">
        <v>136</v>
      </c>
      <c r="C587" s="60">
        <v>113</v>
      </c>
      <c r="D587" s="11">
        <v>11</v>
      </c>
      <c r="E587" s="12">
        <v>1</v>
      </c>
      <c r="F587" s="11" t="s">
        <v>2</v>
      </c>
      <c r="G587" s="67" t="s">
        <v>79</v>
      </c>
      <c r="H587" s="10">
        <v>200</v>
      </c>
      <c r="I587" s="14">
        <f>I588</f>
        <v>398</v>
      </c>
      <c r="J587" s="14">
        <f t="shared" si="458"/>
        <v>307.2</v>
      </c>
      <c r="K587" s="14">
        <f t="shared" si="458"/>
        <v>307.2</v>
      </c>
      <c r="L587" s="14"/>
      <c r="M587" s="14"/>
      <c r="N587" s="14"/>
      <c r="O587" s="14">
        <f t="shared" si="439"/>
        <v>398</v>
      </c>
      <c r="P587" s="14">
        <f t="shared" si="440"/>
        <v>307.2</v>
      </c>
      <c r="Q587" s="14">
        <f t="shared" si="441"/>
        <v>307.2</v>
      </c>
      <c r="R587" s="14"/>
      <c r="S587" s="14"/>
      <c r="T587" s="14"/>
      <c r="U587" s="14">
        <f t="shared" si="446"/>
        <v>398</v>
      </c>
      <c r="V587" s="14">
        <f t="shared" si="447"/>
        <v>307.2</v>
      </c>
      <c r="W587" s="14">
        <f t="shared" si="448"/>
        <v>307.2</v>
      </c>
    </row>
    <row r="588" spans="1:23" ht="28.15" customHeight="1" x14ac:dyDescent="0.2">
      <c r="A588" s="65" t="s">
        <v>13</v>
      </c>
      <c r="B588" s="66">
        <v>136</v>
      </c>
      <c r="C588" s="60">
        <v>113</v>
      </c>
      <c r="D588" s="11">
        <v>11</v>
      </c>
      <c r="E588" s="12">
        <v>1</v>
      </c>
      <c r="F588" s="11" t="s">
        <v>2</v>
      </c>
      <c r="G588" s="67" t="s">
        <v>79</v>
      </c>
      <c r="H588" s="10">
        <v>240</v>
      </c>
      <c r="I588" s="14">
        <v>398</v>
      </c>
      <c r="J588" s="14">
        <v>307.2</v>
      </c>
      <c r="K588" s="14">
        <v>307.2</v>
      </c>
      <c r="L588" s="14"/>
      <c r="M588" s="14"/>
      <c r="N588" s="14"/>
      <c r="O588" s="14">
        <f t="shared" si="439"/>
        <v>398</v>
      </c>
      <c r="P588" s="14">
        <f t="shared" si="440"/>
        <v>307.2</v>
      </c>
      <c r="Q588" s="14">
        <f t="shared" si="441"/>
        <v>307.2</v>
      </c>
      <c r="R588" s="14"/>
      <c r="S588" s="14"/>
      <c r="T588" s="14"/>
      <c r="U588" s="14">
        <f t="shared" si="446"/>
        <v>398</v>
      </c>
      <c r="V588" s="14">
        <f t="shared" si="447"/>
        <v>307.2</v>
      </c>
      <c r="W588" s="14">
        <f t="shared" si="448"/>
        <v>307.2</v>
      </c>
    </row>
    <row r="589" spans="1:23" ht="21" customHeight="1" x14ac:dyDescent="0.2">
      <c r="A589" s="65" t="s">
        <v>104</v>
      </c>
      <c r="B589" s="66">
        <v>136</v>
      </c>
      <c r="C589" s="60">
        <v>400</v>
      </c>
      <c r="D589" s="11" t="s">
        <v>7</v>
      </c>
      <c r="E589" s="12" t="s">
        <v>7</v>
      </c>
      <c r="F589" s="11" t="s">
        <v>7</v>
      </c>
      <c r="G589" s="67" t="s">
        <v>7</v>
      </c>
      <c r="H589" s="10" t="s">
        <v>7</v>
      </c>
      <c r="I589" s="14">
        <f>I590+I598</f>
        <v>10792.099999999999</v>
      </c>
      <c r="J589" s="14">
        <f>J590+J598</f>
        <v>10853.900000000001</v>
      </c>
      <c r="K589" s="14">
        <f>K590+K598</f>
        <v>11245.3</v>
      </c>
      <c r="L589" s="14">
        <f>L590+L598</f>
        <v>54.4</v>
      </c>
      <c r="M589" s="14"/>
      <c r="N589" s="14"/>
      <c r="O589" s="14">
        <f t="shared" si="439"/>
        <v>10846.499999999998</v>
      </c>
      <c r="P589" s="14">
        <f t="shared" si="440"/>
        <v>10853.900000000001</v>
      </c>
      <c r="Q589" s="14">
        <f t="shared" si="441"/>
        <v>11245.3</v>
      </c>
      <c r="R589" s="14"/>
      <c r="S589" s="14"/>
      <c r="T589" s="14"/>
      <c r="U589" s="14">
        <f t="shared" si="446"/>
        <v>10846.499999999998</v>
      </c>
      <c r="V589" s="14">
        <f t="shared" si="447"/>
        <v>10853.900000000001</v>
      </c>
      <c r="W589" s="14">
        <f t="shared" si="448"/>
        <v>11245.3</v>
      </c>
    </row>
    <row r="590" spans="1:23" ht="21" customHeight="1" x14ac:dyDescent="0.2">
      <c r="A590" s="65" t="s">
        <v>117</v>
      </c>
      <c r="B590" s="66">
        <v>136</v>
      </c>
      <c r="C590" s="60">
        <v>405</v>
      </c>
      <c r="D590" s="11" t="s">
        <v>7</v>
      </c>
      <c r="E590" s="12" t="s">
        <v>7</v>
      </c>
      <c r="F590" s="11" t="s">
        <v>7</v>
      </c>
      <c r="G590" s="67" t="s">
        <v>7</v>
      </c>
      <c r="H590" s="10" t="s">
        <v>7</v>
      </c>
      <c r="I590" s="14">
        <f>I591</f>
        <v>307</v>
      </c>
      <c r="J590" s="14">
        <f t="shared" ref="J590:K591" si="459">J591</f>
        <v>307</v>
      </c>
      <c r="K590" s="14">
        <f t="shared" si="459"/>
        <v>307</v>
      </c>
      <c r="L590" s="14">
        <f>L591</f>
        <v>54.4</v>
      </c>
      <c r="M590" s="14"/>
      <c r="N590" s="14"/>
      <c r="O590" s="14">
        <f t="shared" si="439"/>
        <v>361.4</v>
      </c>
      <c r="P590" s="14">
        <f t="shared" si="440"/>
        <v>307</v>
      </c>
      <c r="Q590" s="14">
        <f t="shared" si="441"/>
        <v>307</v>
      </c>
      <c r="R590" s="14"/>
      <c r="S590" s="14"/>
      <c r="T590" s="14"/>
      <c r="U590" s="14">
        <f t="shared" si="446"/>
        <v>361.4</v>
      </c>
      <c r="V590" s="14">
        <f t="shared" si="447"/>
        <v>307</v>
      </c>
      <c r="W590" s="14">
        <f t="shared" si="448"/>
        <v>307</v>
      </c>
    </row>
    <row r="591" spans="1:23" ht="43.15" customHeight="1" x14ac:dyDescent="0.2">
      <c r="A591" s="85" t="s">
        <v>268</v>
      </c>
      <c r="B591" s="66">
        <v>136</v>
      </c>
      <c r="C591" s="60">
        <v>405</v>
      </c>
      <c r="D591" s="11" t="s">
        <v>111</v>
      </c>
      <c r="E591" s="12" t="s">
        <v>3</v>
      </c>
      <c r="F591" s="11" t="s">
        <v>2</v>
      </c>
      <c r="G591" s="67" t="s">
        <v>9</v>
      </c>
      <c r="H591" s="10" t="s">
        <v>7</v>
      </c>
      <c r="I591" s="14">
        <f>I592</f>
        <v>307</v>
      </c>
      <c r="J591" s="14">
        <f t="shared" si="459"/>
        <v>307</v>
      </c>
      <c r="K591" s="14">
        <f t="shared" si="459"/>
        <v>307</v>
      </c>
      <c r="L591" s="14">
        <f>L595</f>
        <v>54.4</v>
      </c>
      <c r="M591" s="14"/>
      <c r="N591" s="14"/>
      <c r="O591" s="14">
        <f t="shared" si="439"/>
        <v>361.4</v>
      </c>
      <c r="P591" s="14">
        <f t="shared" si="440"/>
        <v>307</v>
      </c>
      <c r="Q591" s="14">
        <f t="shared" si="441"/>
        <v>307</v>
      </c>
      <c r="R591" s="14"/>
      <c r="S591" s="14"/>
      <c r="T591" s="14"/>
      <c r="U591" s="14">
        <f t="shared" si="446"/>
        <v>361.4</v>
      </c>
      <c r="V591" s="14">
        <f t="shared" si="447"/>
        <v>307</v>
      </c>
      <c r="W591" s="14">
        <f t="shared" si="448"/>
        <v>307</v>
      </c>
    </row>
    <row r="592" spans="1:23" ht="22.5" x14ac:dyDescent="0.2">
      <c r="A592" s="65" t="s">
        <v>116</v>
      </c>
      <c r="B592" s="66">
        <v>136</v>
      </c>
      <c r="C592" s="60">
        <v>405</v>
      </c>
      <c r="D592" s="11" t="s">
        <v>111</v>
      </c>
      <c r="E592" s="12" t="s">
        <v>3</v>
      </c>
      <c r="F592" s="11" t="s">
        <v>2</v>
      </c>
      <c r="G592" s="67" t="s">
        <v>115</v>
      </c>
      <c r="H592" s="10" t="s">
        <v>7</v>
      </c>
      <c r="I592" s="14">
        <f t="shared" ref="I592:K593" si="460">I593</f>
        <v>307</v>
      </c>
      <c r="J592" s="14">
        <f t="shared" si="460"/>
        <v>307</v>
      </c>
      <c r="K592" s="14">
        <f t="shared" si="460"/>
        <v>307</v>
      </c>
      <c r="L592" s="14"/>
      <c r="M592" s="14"/>
      <c r="N592" s="14"/>
      <c r="O592" s="14">
        <f t="shared" si="439"/>
        <v>307</v>
      </c>
      <c r="P592" s="14">
        <f t="shared" si="440"/>
        <v>307</v>
      </c>
      <c r="Q592" s="14">
        <f t="shared" si="441"/>
        <v>307</v>
      </c>
      <c r="R592" s="14"/>
      <c r="S592" s="14"/>
      <c r="T592" s="14"/>
      <c r="U592" s="14">
        <f t="shared" si="446"/>
        <v>307</v>
      </c>
      <c r="V592" s="14">
        <f t="shared" si="447"/>
        <v>307</v>
      </c>
      <c r="W592" s="14">
        <f t="shared" si="448"/>
        <v>307</v>
      </c>
    </row>
    <row r="593" spans="1:23" ht="20.100000000000001" customHeight="1" x14ac:dyDescent="0.2">
      <c r="A593" s="65" t="s">
        <v>71</v>
      </c>
      <c r="B593" s="66">
        <v>136</v>
      </c>
      <c r="C593" s="60">
        <v>405</v>
      </c>
      <c r="D593" s="11" t="s">
        <v>111</v>
      </c>
      <c r="E593" s="12" t="s">
        <v>3</v>
      </c>
      <c r="F593" s="11" t="s">
        <v>2</v>
      </c>
      <c r="G593" s="67" t="s">
        <v>115</v>
      </c>
      <c r="H593" s="10">
        <v>800</v>
      </c>
      <c r="I593" s="14">
        <f t="shared" si="460"/>
        <v>307</v>
      </c>
      <c r="J593" s="14">
        <f t="shared" si="460"/>
        <v>307</v>
      </c>
      <c r="K593" s="14">
        <f t="shared" si="460"/>
        <v>307</v>
      </c>
      <c r="L593" s="14"/>
      <c r="M593" s="14"/>
      <c r="N593" s="14"/>
      <c r="O593" s="14">
        <f t="shared" si="439"/>
        <v>307</v>
      </c>
      <c r="P593" s="14">
        <f t="shared" si="440"/>
        <v>307</v>
      </c>
      <c r="Q593" s="14">
        <f t="shared" si="441"/>
        <v>307</v>
      </c>
      <c r="R593" s="14"/>
      <c r="S593" s="14"/>
      <c r="T593" s="14"/>
      <c r="U593" s="14">
        <f t="shared" si="446"/>
        <v>307</v>
      </c>
      <c r="V593" s="14">
        <f t="shared" si="447"/>
        <v>307</v>
      </c>
      <c r="W593" s="14">
        <f t="shared" si="448"/>
        <v>307</v>
      </c>
    </row>
    <row r="594" spans="1:23" ht="45" x14ac:dyDescent="0.2">
      <c r="A594" s="65" t="s">
        <v>112</v>
      </c>
      <c r="B594" s="66">
        <v>136</v>
      </c>
      <c r="C594" s="60">
        <v>405</v>
      </c>
      <c r="D594" s="11" t="s">
        <v>111</v>
      </c>
      <c r="E594" s="12" t="s">
        <v>3</v>
      </c>
      <c r="F594" s="11" t="s">
        <v>2</v>
      </c>
      <c r="G594" s="67" t="s">
        <v>115</v>
      </c>
      <c r="H594" s="10">
        <v>810</v>
      </c>
      <c r="I594" s="14">
        <v>307</v>
      </c>
      <c r="J594" s="14">
        <v>307</v>
      </c>
      <c r="K594" s="14">
        <v>307</v>
      </c>
      <c r="L594" s="14"/>
      <c r="M594" s="14"/>
      <c r="N594" s="14"/>
      <c r="O594" s="14">
        <f t="shared" si="439"/>
        <v>307</v>
      </c>
      <c r="P594" s="14">
        <f t="shared" si="440"/>
        <v>307</v>
      </c>
      <c r="Q594" s="14">
        <f t="shared" si="441"/>
        <v>307</v>
      </c>
      <c r="R594" s="14"/>
      <c r="S594" s="14"/>
      <c r="T594" s="14"/>
      <c r="U594" s="14">
        <f t="shared" si="446"/>
        <v>307</v>
      </c>
      <c r="V594" s="14">
        <f t="shared" si="447"/>
        <v>307</v>
      </c>
      <c r="W594" s="14">
        <f t="shared" si="448"/>
        <v>307</v>
      </c>
    </row>
    <row r="595" spans="1:23" ht="45" x14ac:dyDescent="0.2">
      <c r="A595" s="65" t="s">
        <v>387</v>
      </c>
      <c r="B595" s="66">
        <v>136</v>
      </c>
      <c r="C595" s="60">
        <v>405</v>
      </c>
      <c r="D595" s="11">
        <v>1</v>
      </c>
      <c r="E595" s="12">
        <v>0</v>
      </c>
      <c r="F595" s="11">
        <v>0</v>
      </c>
      <c r="G595" s="67" t="s">
        <v>388</v>
      </c>
      <c r="H595" s="10"/>
      <c r="I595" s="14"/>
      <c r="J595" s="14"/>
      <c r="K595" s="14"/>
      <c r="L595" s="14">
        <f>L596</f>
        <v>54.4</v>
      </c>
      <c r="M595" s="14"/>
      <c r="N595" s="14"/>
      <c r="O595" s="14">
        <f>I595+L595</f>
        <v>54.4</v>
      </c>
      <c r="P595" s="14">
        <f t="shared" si="440"/>
        <v>0</v>
      </c>
      <c r="Q595" s="14">
        <f t="shared" si="441"/>
        <v>0</v>
      </c>
      <c r="R595" s="14"/>
      <c r="S595" s="14"/>
      <c r="T595" s="14"/>
      <c r="U595" s="14">
        <f t="shared" si="446"/>
        <v>54.4</v>
      </c>
      <c r="V595" s="14">
        <f t="shared" si="447"/>
        <v>0</v>
      </c>
      <c r="W595" s="14">
        <f t="shared" si="448"/>
        <v>0</v>
      </c>
    </row>
    <row r="596" spans="1:23" ht="24" customHeight="1" x14ac:dyDescent="0.2">
      <c r="A596" s="65" t="s">
        <v>14</v>
      </c>
      <c r="B596" s="66">
        <v>136</v>
      </c>
      <c r="C596" s="60">
        <v>405</v>
      </c>
      <c r="D596" s="11">
        <v>1</v>
      </c>
      <c r="E596" s="12">
        <v>0</v>
      </c>
      <c r="F596" s="11">
        <v>0</v>
      </c>
      <c r="G596" s="67" t="s">
        <v>388</v>
      </c>
      <c r="H596" s="10">
        <v>200</v>
      </c>
      <c r="I596" s="14"/>
      <c r="J596" s="14"/>
      <c r="K596" s="14"/>
      <c r="L596" s="14">
        <f>L597</f>
        <v>54.4</v>
      </c>
      <c r="M596" s="14"/>
      <c r="N596" s="14"/>
      <c r="O596" s="14">
        <f t="shared" ref="O596:O597" si="461">I596+L596</f>
        <v>54.4</v>
      </c>
      <c r="P596" s="14">
        <f t="shared" ref="P596:P597" si="462">J596+M596</f>
        <v>0</v>
      </c>
      <c r="Q596" s="14">
        <f t="shared" ref="Q596:Q597" si="463">K596+N596</f>
        <v>0</v>
      </c>
      <c r="R596" s="14"/>
      <c r="S596" s="14"/>
      <c r="T596" s="14"/>
      <c r="U596" s="14">
        <f t="shared" si="446"/>
        <v>54.4</v>
      </c>
      <c r="V596" s="14">
        <f t="shared" si="447"/>
        <v>0</v>
      </c>
      <c r="W596" s="14">
        <f t="shared" si="448"/>
        <v>0</v>
      </c>
    </row>
    <row r="597" spans="1:23" ht="22.5" x14ac:dyDescent="0.2">
      <c r="A597" s="65" t="s">
        <v>13</v>
      </c>
      <c r="B597" s="66">
        <v>136</v>
      </c>
      <c r="C597" s="60">
        <v>405</v>
      </c>
      <c r="D597" s="11">
        <v>1</v>
      </c>
      <c r="E597" s="12">
        <v>0</v>
      </c>
      <c r="F597" s="11">
        <v>0</v>
      </c>
      <c r="G597" s="67" t="s">
        <v>388</v>
      </c>
      <c r="H597" s="10">
        <v>240</v>
      </c>
      <c r="I597" s="14"/>
      <c r="J597" s="14"/>
      <c r="K597" s="14"/>
      <c r="L597" s="14">
        <v>54.4</v>
      </c>
      <c r="M597" s="14"/>
      <c r="N597" s="14"/>
      <c r="O597" s="14">
        <f t="shared" si="461"/>
        <v>54.4</v>
      </c>
      <c r="P597" s="14">
        <f t="shared" si="462"/>
        <v>0</v>
      </c>
      <c r="Q597" s="14">
        <f t="shared" si="463"/>
        <v>0</v>
      </c>
      <c r="R597" s="14"/>
      <c r="S597" s="14"/>
      <c r="T597" s="14"/>
      <c r="U597" s="14">
        <f t="shared" si="446"/>
        <v>54.4</v>
      </c>
      <c r="V597" s="14">
        <f t="shared" si="447"/>
        <v>0</v>
      </c>
      <c r="W597" s="14">
        <f t="shared" si="448"/>
        <v>0</v>
      </c>
    </row>
    <row r="598" spans="1:23" x14ac:dyDescent="0.2">
      <c r="A598" s="65" t="s">
        <v>103</v>
      </c>
      <c r="B598" s="66">
        <v>136</v>
      </c>
      <c r="C598" s="60">
        <v>412</v>
      </c>
      <c r="D598" s="11" t="s">
        <v>7</v>
      </c>
      <c r="E598" s="12" t="s">
        <v>7</v>
      </c>
      <c r="F598" s="11" t="s">
        <v>7</v>
      </c>
      <c r="G598" s="67" t="s">
        <v>7</v>
      </c>
      <c r="H598" s="10" t="s">
        <v>7</v>
      </c>
      <c r="I598" s="14">
        <f>I599+I617</f>
        <v>10485.099999999999</v>
      </c>
      <c r="J598" s="14">
        <f t="shared" ref="J598:K598" si="464">J599+J617</f>
        <v>10546.900000000001</v>
      </c>
      <c r="K598" s="14">
        <f t="shared" si="464"/>
        <v>10938.3</v>
      </c>
      <c r="L598" s="14"/>
      <c r="M598" s="14"/>
      <c r="N598" s="14"/>
      <c r="O598" s="14">
        <f t="shared" si="439"/>
        <v>10485.099999999999</v>
      </c>
      <c r="P598" s="14">
        <f t="shared" si="440"/>
        <v>10546.900000000001</v>
      </c>
      <c r="Q598" s="14">
        <f t="shared" si="441"/>
        <v>10938.3</v>
      </c>
      <c r="R598" s="14"/>
      <c r="S598" s="14"/>
      <c r="T598" s="14"/>
      <c r="U598" s="14">
        <f t="shared" si="446"/>
        <v>10485.099999999999</v>
      </c>
      <c r="V598" s="14">
        <f t="shared" si="447"/>
        <v>10546.900000000001</v>
      </c>
      <c r="W598" s="14">
        <f t="shared" si="448"/>
        <v>10938.3</v>
      </c>
    </row>
    <row r="599" spans="1:23" ht="45" x14ac:dyDescent="0.2">
      <c r="A599" s="85" t="s">
        <v>268</v>
      </c>
      <c r="B599" s="66">
        <v>136</v>
      </c>
      <c r="C599" s="60">
        <v>412</v>
      </c>
      <c r="D599" s="11" t="s">
        <v>111</v>
      </c>
      <c r="E599" s="12" t="s">
        <v>3</v>
      </c>
      <c r="F599" s="11" t="s">
        <v>2</v>
      </c>
      <c r="G599" s="67" t="s">
        <v>9</v>
      </c>
      <c r="H599" s="10" t="s">
        <v>7</v>
      </c>
      <c r="I599" s="14">
        <f>I600+I603+I608+I611+I614</f>
        <v>9825.0999999999985</v>
      </c>
      <c r="J599" s="14">
        <f t="shared" ref="J599:K599" si="465">J600+J603+J608+J611+J614</f>
        <v>9886.9000000000015</v>
      </c>
      <c r="K599" s="14">
        <f t="shared" si="465"/>
        <v>10278.299999999999</v>
      </c>
      <c r="L599" s="14"/>
      <c r="M599" s="14"/>
      <c r="N599" s="14"/>
      <c r="O599" s="14">
        <f t="shared" si="439"/>
        <v>9825.0999999999985</v>
      </c>
      <c r="P599" s="14">
        <f t="shared" si="440"/>
        <v>9886.9000000000015</v>
      </c>
      <c r="Q599" s="14">
        <f t="shared" si="441"/>
        <v>10278.299999999999</v>
      </c>
      <c r="R599" s="14"/>
      <c r="S599" s="14"/>
      <c r="T599" s="14"/>
      <c r="U599" s="14">
        <f t="shared" si="446"/>
        <v>9825.0999999999985</v>
      </c>
      <c r="V599" s="14">
        <f t="shared" si="447"/>
        <v>9886.9000000000015</v>
      </c>
      <c r="W599" s="14">
        <f t="shared" si="448"/>
        <v>10278.299999999999</v>
      </c>
    </row>
    <row r="600" spans="1:23" ht="34.5" customHeight="1" x14ac:dyDescent="0.2">
      <c r="A600" s="65" t="s">
        <v>259</v>
      </c>
      <c r="B600" s="66">
        <v>136</v>
      </c>
      <c r="C600" s="60">
        <v>412</v>
      </c>
      <c r="D600" s="11">
        <v>1</v>
      </c>
      <c r="E600" s="12">
        <v>0</v>
      </c>
      <c r="F600" s="11">
        <v>0</v>
      </c>
      <c r="G600" s="67">
        <v>78270</v>
      </c>
      <c r="H600" s="10"/>
      <c r="I600" s="14">
        <f t="shared" ref="I600:K601" si="466">I601</f>
        <v>417.5</v>
      </c>
      <c r="J600" s="14">
        <f t="shared" si="466"/>
        <v>403</v>
      </c>
      <c r="K600" s="14">
        <f t="shared" si="466"/>
        <v>429.5</v>
      </c>
      <c r="L600" s="14"/>
      <c r="M600" s="14"/>
      <c r="N600" s="14"/>
      <c r="O600" s="14">
        <f t="shared" si="439"/>
        <v>417.5</v>
      </c>
      <c r="P600" s="14">
        <f t="shared" si="440"/>
        <v>403</v>
      </c>
      <c r="Q600" s="14">
        <f t="shared" si="441"/>
        <v>429.5</v>
      </c>
      <c r="R600" s="14"/>
      <c r="S600" s="14"/>
      <c r="T600" s="14"/>
      <c r="U600" s="14">
        <f t="shared" si="446"/>
        <v>417.5</v>
      </c>
      <c r="V600" s="14">
        <f t="shared" si="447"/>
        <v>403</v>
      </c>
      <c r="W600" s="14">
        <f t="shared" si="448"/>
        <v>429.5</v>
      </c>
    </row>
    <row r="601" spans="1:23" x14ac:dyDescent="0.2">
      <c r="A601" s="65" t="s">
        <v>71</v>
      </c>
      <c r="B601" s="66">
        <v>136</v>
      </c>
      <c r="C601" s="60">
        <v>412</v>
      </c>
      <c r="D601" s="11">
        <v>1</v>
      </c>
      <c r="E601" s="12">
        <v>0</v>
      </c>
      <c r="F601" s="11">
        <v>0</v>
      </c>
      <c r="G601" s="67">
        <v>78270</v>
      </c>
      <c r="H601" s="10">
        <v>800</v>
      </c>
      <c r="I601" s="14">
        <f t="shared" si="466"/>
        <v>417.5</v>
      </c>
      <c r="J601" s="14">
        <f t="shared" si="466"/>
        <v>403</v>
      </c>
      <c r="K601" s="14">
        <f t="shared" si="466"/>
        <v>429.5</v>
      </c>
      <c r="L601" s="14"/>
      <c r="M601" s="14"/>
      <c r="N601" s="14"/>
      <c r="O601" s="14">
        <f t="shared" si="439"/>
        <v>417.5</v>
      </c>
      <c r="P601" s="14">
        <f t="shared" si="440"/>
        <v>403</v>
      </c>
      <c r="Q601" s="14">
        <f t="shared" si="441"/>
        <v>429.5</v>
      </c>
      <c r="R601" s="14"/>
      <c r="S601" s="14"/>
      <c r="T601" s="14"/>
      <c r="U601" s="14">
        <f t="shared" si="446"/>
        <v>417.5</v>
      </c>
      <c r="V601" s="14">
        <f t="shared" si="447"/>
        <v>403</v>
      </c>
      <c r="W601" s="14">
        <f t="shared" si="448"/>
        <v>429.5</v>
      </c>
    </row>
    <row r="602" spans="1:23" ht="36.6" customHeight="1" x14ac:dyDescent="0.2">
      <c r="A602" s="65" t="s">
        <v>112</v>
      </c>
      <c r="B602" s="66">
        <v>136</v>
      </c>
      <c r="C602" s="60">
        <v>412</v>
      </c>
      <c r="D602" s="11">
        <v>1</v>
      </c>
      <c r="E602" s="12">
        <v>0</v>
      </c>
      <c r="F602" s="11">
        <v>0</v>
      </c>
      <c r="G602" s="67">
        <v>78270</v>
      </c>
      <c r="H602" s="10">
        <v>810</v>
      </c>
      <c r="I602" s="14">
        <v>417.5</v>
      </c>
      <c r="J602" s="14">
        <v>403</v>
      </c>
      <c r="K602" s="14">
        <v>429.5</v>
      </c>
      <c r="L602" s="14"/>
      <c r="M602" s="14"/>
      <c r="N602" s="14"/>
      <c r="O602" s="14">
        <f t="shared" si="439"/>
        <v>417.5</v>
      </c>
      <c r="P602" s="14">
        <f t="shared" si="440"/>
        <v>403</v>
      </c>
      <c r="Q602" s="14">
        <f t="shared" si="441"/>
        <v>429.5</v>
      </c>
      <c r="R602" s="14"/>
      <c r="S602" s="14"/>
      <c r="T602" s="14"/>
      <c r="U602" s="14">
        <f t="shared" si="446"/>
        <v>417.5</v>
      </c>
      <c r="V602" s="14">
        <f t="shared" si="447"/>
        <v>403</v>
      </c>
      <c r="W602" s="14">
        <f t="shared" si="448"/>
        <v>429.5</v>
      </c>
    </row>
    <row r="603" spans="1:23" ht="22.5" x14ac:dyDescent="0.2">
      <c r="A603" s="65" t="s">
        <v>15</v>
      </c>
      <c r="B603" s="66">
        <v>136</v>
      </c>
      <c r="C603" s="60">
        <v>412</v>
      </c>
      <c r="D603" s="11" t="s">
        <v>111</v>
      </c>
      <c r="E603" s="12" t="s">
        <v>3</v>
      </c>
      <c r="F603" s="11" t="s">
        <v>2</v>
      </c>
      <c r="G603" s="67" t="s">
        <v>11</v>
      </c>
      <c r="H603" s="10" t="s">
        <v>7</v>
      </c>
      <c r="I603" s="14">
        <f>I604+I606</f>
        <v>9077.1999999999989</v>
      </c>
      <c r="J603" s="14">
        <f t="shared" ref="J603:K603" si="467">J604+J606</f>
        <v>9163.1</v>
      </c>
      <c r="K603" s="14">
        <f t="shared" si="467"/>
        <v>9510.4</v>
      </c>
      <c r="L603" s="14"/>
      <c r="M603" s="14"/>
      <c r="N603" s="14"/>
      <c r="O603" s="14">
        <f t="shared" si="439"/>
        <v>9077.1999999999989</v>
      </c>
      <c r="P603" s="14">
        <f t="shared" si="440"/>
        <v>9163.1</v>
      </c>
      <c r="Q603" s="14">
        <f t="shared" si="441"/>
        <v>9510.4</v>
      </c>
      <c r="R603" s="14"/>
      <c r="S603" s="14"/>
      <c r="T603" s="14"/>
      <c r="U603" s="14">
        <f t="shared" si="446"/>
        <v>9077.1999999999989</v>
      </c>
      <c r="V603" s="14">
        <f t="shared" si="447"/>
        <v>9163.1</v>
      </c>
      <c r="W603" s="14">
        <f t="shared" si="448"/>
        <v>9510.4</v>
      </c>
    </row>
    <row r="604" spans="1:23" ht="47.1" customHeight="1" x14ac:dyDescent="0.2">
      <c r="A604" s="65" t="s">
        <v>6</v>
      </c>
      <c r="B604" s="66">
        <v>136</v>
      </c>
      <c r="C604" s="60">
        <v>412</v>
      </c>
      <c r="D604" s="11" t="s">
        <v>111</v>
      </c>
      <c r="E604" s="12" t="s">
        <v>3</v>
      </c>
      <c r="F604" s="11" t="s">
        <v>2</v>
      </c>
      <c r="G604" s="67" t="s">
        <v>11</v>
      </c>
      <c r="H604" s="10">
        <v>100</v>
      </c>
      <c r="I604" s="14">
        <f t="shared" ref="I604:K604" si="468">I605</f>
        <v>8902.7999999999993</v>
      </c>
      <c r="J604" s="14">
        <f t="shared" si="468"/>
        <v>8988.7000000000007</v>
      </c>
      <c r="K604" s="14">
        <f t="shared" si="468"/>
        <v>9336</v>
      </c>
      <c r="L604" s="14"/>
      <c r="M604" s="14"/>
      <c r="N604" s="14"/>
      <c r="O604" s="14">
        <f t="shared" si="439"/>
        <v>8902.7999999999993</v>
      </c>
      <c r="P604" s="14">
        <f t="shared" si="440"/>
        <v>8988.7000000000007</v>
      </c>
      <c r="Q604" s="14">
        <f t="shared" si="441"/>
        <v>9336</v>
      </c>
      <c r="R604" s="14"/>
      <c r="S604" s="14"/>
      <c r="T604" s="14"/>
      <c r="U604" s="14">
        <f t="shared" si="446"/>
        <v>8902.7999999999993</v>
      </c>
      <c r="V604" s="14">
        <f t="shared" si="447"/>
        <v>8988.7000000000007</v>
      </c>
      <c r="W604" s="14">
        <f t="shared" si="448"/>
        <v>9336</v>
      </c>
    </row>
    <row r="605" spans="1:23" ht="22.5" x14ac:dyDescent="0.2">
      <c r="A605" s="65" t="s">
        <v>5</v>
      </c>
      <c r="B605" s="66">
        <v>136</v>
      </c>
      <c r="C605" s="60">
        <v>412</v>
      </c>
      <c r="D605" s="11" t="s">
        <v>111</v>
      </c>
      <c r="E605" s="12" t="s">
        <v>3</v>
      </c>
      <c r="F605" s="11" t="s">
        <v>2</v>
      </c>
      <c r="G605" s="67" t="s">
        <v>11</v>
      </c>
      <c r="H605" s="10">
        <v>120</v>
      </c>
      <c r="I605" s="14">
        <f>8596+306.8</f>
        <v>8902.7999999999993</v>
      </c>
      <c r="J605" s="14">
        <v>8988.7000000000007</v>
      </c>
      <c r="K605" s="14">
        <v>9336</v>
      </c>
      <c r="L605" s="14"/>
      <c r="M605" s="14"/>
      <c r="N605" s="14"/>
      <c r="O605" s="14">
        <f t="shared" si="439"/>
        <v>8902.7999999999993</v>
      </c>
      <c r="P605" s="14">
        <f t="shared" si="440"/>
        <v>8988.7000000000007</v>
      </c>
      <c r="Q605" s="14">
        <f t="shared" si="441"/>
        <v>9336</v>
      </c>
      <c r="R605" s="14"/>
      <c r="S605" s="14"/>
      <c r="T605" s="14"/>
      <c r="U605" s="14">
        <f t="shared" si="446"/>
        <v>8902.7999999999993</v>
      </c>
      <c r="V605" s="14">
        <f t="shared" si="447"/>
        <v>8988.7000000000007</v>
      </c>
      <c r="W605" s="14">
        <f t="shared" si="448"/>
        <v>9336</v>
      </c>
    </row>
    <row r="606" spans="1:23" ht="25.15" customHeight="1" x14ac:dyDescent="0.2">
      <c r="A606" s="65" t="s">
        <v>14</v>
      </c>
      <c r="B606" s="66">
        <v>136</v>
      </c>
      <c r="C606" s="60">
        <v>412</v>
      </c>
      <c r="D606" s="11" t="s">
        <v>111</v>
      </c>
      <c r="E606" s="12" t="s">
        <v>3</v>
      </c>
      <c r="F606" s="11" t="s">
        <v>2</v>
      </c>
      <c r="G606" s="67" t="s">
        <v>11</v>
      </c>
      <c r="H606" s="10">
        <v>200</v>
      </c>
      <c r="I606" s="14">
        <f t="shared" ref="I606:K606" si="469">I607</f>
        <v>174.4</v>
      </c>
      <c r="J606" s="14">
        <f t="shared" si="469"/>
        <v>174.4</v>
      </c>
      <c r="K606" s="14">
        <f t="shared" si="469"/>
        <v>174.4</v>
      </c>
      <c r="L606" s="14"/>
      <c r="M606" s="14"/>
      <c r="N606" s="14"/>
      <c r="O606" s="14">
        <f t="shared" si="439"/>
        <v>174.4</v>
      </c>
      <c r="P606" s="14">
        <f t="shared" si="440"/>
        <v>174.4</v>
      </c>
      <c r="Q606" s="14">
        <f t="shared" si="441"/>
        <v>174.4</v>
      </c>
      <c r="R606" s="14"/>
      <c r="S606" s="14"/>
      <c r="T606" s="14"/>
      <c r="U606" s="14">
        <f t="shared" si="446"/>
        <v>174.4</v>
      </c>
      <c r="V606" s="14">
        <f t="shared" si="447"/>
        <v>174.4</v>
      </c>
      <c r="W606" s="14">
        <f t="shared" si="448"/>
        <v>174.4</v>
      </c>
    </row>
    <row r="607" spans="1:23" ht="22.5" x14ac:dyDescent="0.2">
      <c r="A607" s="65" t="s">
        <v>13</v>
      </c>
      <c r="B607" s="66">
        <v>136</v>
      </c>
      <c r="C607" s="60">
        <v>412</v>
      </c>
      <c r="D607" s="11" t="s">
        <v>111</v>
      </c>
      <c r="E607" s="12" t="s">
        <v>3</v>
      </c>
      <c r="F607" s="11" t="s">
        <v>2</v>
      </c>
      <c r="G607" s="67" t="s">
        <v>11</v>
      </c>
      <c r="H607" s="10">
        <v>240</v>
      </c>
      <c r="I607" s="14">
        <f>186.4-12</f>
        <v>174.4</v>
      </c>
      <c r="J607" s="14">
        <f>186.4-12</f>
        <v>174.4</v>
      </c>
      <c r="K607" s="14">
        <f>186.4-12</f>
        <v>174.4</v>
      </c>
      <c r="L607" s="14"/>
      <c r="M607" s="14"/>
      <c r="N607" s="14"/>
      <c r="O607" s="14">
        <f t="shared" si="439"/>
        <v>174.4</v>
      </c>
      <c r="P607" s="14">
        <f t="shared" si="440"/>
        <v>174.4</v>
      </c>
      <c r="Q607" s="14">
        <f t="shared" si="441"/>
        <v>174.4</v>
      </c>
      <c r="R607" s="14"/>
      <c r="S607" s="14"/>
      <c r="T607" s="14"/>
      <c r="U607" s="14">
        <f t="shared" si="446"/>
        <v>174.4</v>
      </c>
      <c r="V607" s="14">
        <f t="shared" si="447"/>
        <v>174.4</v>
      </c>
      <c r="W607" s="14">
        <f t="shared" si="448"/>
        <v>174.4</v>
      </c>
    </row>
    <row r="608" spans="1:23" ht="22.5" x14ac:dyDescent="0.2">
      <c r="A608" s="65" t="s">
        <v>114</v>
      </c>
      <c r="B608" s="66">
        <v>136</v>
      </c>
      <c r="C608" s="60">
        <v>412</v>
      </c>
      <c r="D608" s="11" t="s">
        <v>111</v>
      </c>
      <c r="E608" s="12" t="s">
        <v>3</v>
      </c>
      <c r="F608" s="11" t="s">
        <v>2</v>
      </c>
      <c r="G608" s="67" t="s">
        <v>113</v>
      </c>
      <c r="H608" s="10" t="s">
        <v>7</v>
      </c>
      <c r="I608" s="14">
        <f t="shared" ref="I608:K609" si="470">I609</f>
        <v>10.9</v>
      </c>
      <c r="J608" s="14">
        <f t="shared" si="470"/>
        <v>10.9</v>
      </c>
      <c r="K608" s="14">
        <f t="shared" si="470"/>
        <v>10.9</v>
      </c>
      <c r="L608" s="14"/>
      <c r="M608" s="14"/>
      <c r="N608" s="14"/>
      <c r="O608" s="14">
        <f t="shared" si="439"/>
        <v>10.9</v>
      </c>
      <c r="P608" s="14">
        <f t="shared" si="440"/>
        <v>10.9</v>
      </c>
      <c r="Q608" s="14">
        <f t="shared" si="441"/>
        <v>10.9</v>
      </c>
      <c r="R608" s="14"/>
      <c r="S608" s="14"/>
      <c r="T608" s="14"/>
      <c r="U608" s="14">
        <f t="shared" si="446"/>
        <v>10.9</v>
      </c>
      <c r="V608" s="14">
        <f t="shared" si="447"/>
        <v>10.9</v>
      </c>
      <c r="W608" s="14">
        <f t="shared" si="448"/>
        <v>10.9</v>
      </c>
    </row>
    <row r="609" spans="1:23" x14ac:dyDescent="0.2">
      <c r="A609" s="65" t="s">
        <v>71</v>
      </c>
      <c r="B609" s="66">
        <v>136</v>
      </c>
      <c r="C609" s="60">
        <v>412</v>
      </c>
      <c r="D609" s="11" t="s">
        <v>111</v>
      </c>
      <c r="E609" s="12" t="s">
        <v>3</v>
      </c>
      <c r="F609" s="11" t="s">
        <v>2</v>
      </c>
      <c r="G609" s="67" t="s">
        <v>113</v>
      </c>
      <c r="H609" s="10">
        <v>800</v>
      </c>
      <c r="I609" s="14">
        <f>I610</f>
        <v>10.9</v>
      </c>
      <c r="J609" s="14">
        <f t="shared" si="470"/>
        <v>10.9</v>
      </c>
      <c r="K609" s="14">
        <f t="shared" si="470"/>
        <v>10.9</v>
      </c>
      <c r="L609" s="14"/>
      <c r="M609" s="14"/>
      <c r="N609" s="14"/>
      <c r="O609" s="14">
        <f t="shared" si="439"/>
        <v>10.9</v>
      </c>
      <c r="P609" s="14">
        <f t="shared" si="440"/>
        <v>10.9</v>
      </c>
      <c r="Q609" s="14">
        <f t="shared" si="441"/>
        <v>10.9</v>
      </c>
      <c r="R609" s="14"/>
      <c r="S609" s="14"/>
      <c r="T609" s="14"/>
      <c r="U609" s="14">
        <f t="shared" si="446"/>
        <v>10.9</v>
      </c>
      <c r="V609" s="14">
        <f t="shared" si="447"/>
        <v>10.9</v>
      </c>
      <c r="W609" s="14">
        <f t="shared" si="448"/>
        <v>10.9</v>
      </c>
    </row>
    <row r="610" spans="1:23" ht="45" x14ac:dyDescent="0.2">
      <c r="A610" s="65" t="s">
        <v>112</v>
      </c>
      <c r="B610" s="66">
        <v>136</v>
      </c>
      <c r="C610" s="60">
        <v>412</v>
      </c>
      <c r="D610" s="11" t="s">
        <v>111</v>
      </c>
      <c r="E610" s="12" t="s">
        <v>3</v>
      </c>
      <c r="F610" s="11" t="s">
        <v>2</v>
      </c>
      <c r="G610" s="67" t="s">
        <v>113</v>
      </c>
      <c r="H610" s="10">
        <v>810</v>
      </c>
      <c r="I610" s="14">
        <v>10.9</v>
      </c>
      <c r="J610" s="14">
        <v>10.9</v>
      </c>
      <c r="K610" s="14">
        <v>10.9</v>
      </c>
      <c r="L610" s="14"/>
      <c r="M610" s="14"/>
      <c r="N610" s="14"/>
      <c r="O610" s="14">
        <f t="shared" si="439"/>
        <v>10.9</v>
      </c>
      <c r="P610" s="14">
        <f t="shared" si="440"/>
        <v>10.9</v>
      </c>
      <c r="Q610" s="14">
        <f t="shared" si="441"/>
        <v>10.9</v>
      </c>
      <c r="R610" s="14"/>
      <c r="S610" s="14"/>
      <c r="T610" s="14"/>
      <c r="U610" s="14">
        <f t="shared" si="446"/>
        <v>10.9</v>
      </c>
      <c r="V610" s="14">
        <f t="shared" si="447"/>
        <v>10.9</v>
      </c>
      <c r="W610" s="14">
        <f t="shared" si="448"/>
        <v>10.9</v>
      </c>
    </row>
    <row r="611" spans="1:23" ht="38.65" customHeight="1" x14ac:dyDescent="0.2">
      <c r="A611" s="65" t="s">
        <v>364</v>
      </c>
      <c r="B611" s="66">
        <v>136</v>
      </c>
      <c r="C611" s="60">
        <v>412</v>
      </c>
      <c r="D611" s="11">
        <v>1</v>
      </c>
      <c r="E611" s="12">
        <v>0</v>
      </c>
      <c r="F611" s="11">
        <v>0</v>
      </c>
      <c r="G611" s="67">
        <v>82330</v>
      </c>
      <c r="H611" s="10"/>
      <c r="I611" s="14">
        <f t="shared" ref="I611:K612" si="471">I612</f>
        <v>278.3</v>
      </c>
      <c r="J611" s="14">
        <f t="shared" si="471"/>
        <v>268.7</v>
      </c>
      <c r="K611" s="14">
        <f t="shared" si="471"/>
        <v>286.3</v>
      </c>
      <c r="L611" s="14"/>
      <c r="M611" s="14"/>
      <c r="N611" s="14"/>
      <c r="O611" s="14">
        <f t="shared" si="439"/>
        <v>278.3</v>
      </c>
      <c r="P611" s="14">
        <f t="shared" si="440"/>
        <v>268.7</v>
      </c>
      <c r="Q611" s="14">
        <f t="shared" si="441"/>
        <v>286.3</v>
      </c>
      <c r="R611" s="14"/>
      <c r="S611" s="14"/>
      <c r="T611" s="14"/>
      <c r="U611" s="14">
        <f t="shared" si="446"/>
        <v>278.3</v>
      </c>
      <c r="V611" s="14">
        <f t="shared" si="447"/>
        <v>268.7</v>
      </c>
      <c r="W611" s="14">
        <f t="shared" si="448"/>
        <v>286.3</v>
      </c>
    </row>
    <row r="612" spans="1:23" x14ac:dyDescent="0.2">
      <c r="A612" s="65" t="s">
        <v>71</v>
      </c>
      <c r="B612" s="66">
        <v>136</v>
      </c>
      <c r="C612" s="60">
        <v>412</v>
      </c>
      <c r="D612" s="11">
        <v>1</v>
      </c>
      <c r="E612" s="12">
        <v>0</v>
      </c>
      <c r="F612" s="11">
        <v>0</v>
      </c>
      <c r="G612" s="67">
        <v>82330</v>
      </c>
      <c r="H612" s="10">
        <v>800</v>
      </c>
      <c r="I612" s="14">
        <f t="shared" si="471"/>
        <v>278.3</v>
      </c>
      <c r="J612" s="14">
        <f t="shared" si="471"/>
        <v>268.7</v>
      </c>
      <c r="K612" s="14">
        <f t="shared" si="471"/>
        <v>286.3</v>
      </c>
      <c r="L612" s="14"/>
      <c r="M612" s="14"/>
      <c r="N612" s="14"/>
      <c r="O612" s="14">
        <f t="shared" si="439"/>
        <v>278.3</v>
      </c>
      <c r="P612" s="14">
        <f t="shared" si="440"/>
        <v>268.7</v>
      </c>
      <c r="Q612" s="14">
        <f t="shared" si="441"/>
        <v>286.3</v>
      </c>
      <c r="R612" s="14"/>
      <c r="S612" s="14"/>
      <c r="T612" s="14"/>
      <c r="U612" s="14">
        <f t="shared" si="446"/>
        <v>278.3</v>
      </c>
      <c r="V612" s="14">
        <f t="shared" si="447"/>
        <v>268.7</v>
      </c>
      <c r="W612" s="14">
        <f t="shared" si="448"/>
        <v>286.3</v>
      </c>
    </row>
    <row r="613" spans="1:23" ht="45" x14ac:dyDescent="0.2">
      <c r="A613" s="65" t="s">
        <v>112</v>
      </c>
      <c r="B613" s="66">
        <v>136</v>
      </c>
      <c r="C613" s="60">
        <v>412</v>
      </c>
      <c r="D613" s="11">
        <v>1</v>
      </c>
      <c r="E613" s="12">
        <v>0</v>
      </c>
      <c r="F613" s="11">
        <v>0</v>
      </c>
      <c r="G613" s="67">
        <v>82330</v>
      </c>
      <c r="H613" s="10">
        <v>810</v>
      </c>
      <c r="I613" s="14">
        <v>278.3</v>
      </c>
      <c r="J613" s="14">
        <v>268.7</v>
      </c>
      <c r="K613" s="14">
        <v>286.3</v>
      </c>
      <c r="L613" s="14"/>
      <c r="M613" s="14"/>
      <c r="N613" s="14"/>
      <c r="O613" s="14">
        <f t="shared" si="439"/>
        <v>278.3</v>
      </c>
      <c r="P613" s="14">
        <f t="shared" si="440"/>
        <v>268.7</v>
      </c>
      <c r="Q613" s="14">
        <f t="shared" si="441"/>
        <v>286.3</v>
      </c>
      <c r="R613" s="14"/>
      <c r="S613" s="14"/>
      <c r="T613" s="14"/>
      <c r="U613" s="14">
        <f t="shared" si="446"/>
        <v>278.3</v>
      </c>
      <c r="V613" s="14">
        <f t="shared" si="447"/>
        <v>268.7</v>
      </c>
      <c r="W613" s="14">
        <f t="shared" si="448"/>
        <v>286.3</v>
      </c>
    </row>
    <row r="614" spans="1:23" x14ac:dyDescent="0.2">
      <c r="A614" s="65" t="s">
        <v>331</v>
      </c>
      <c r="B614" s="66">
        <v>136</v>
      </c>
      <c r="C614" s="60">
        <v>412</v>
      </c>
      <c r="D614" s="11">
        <v>1</v>
      </c>
      <c r="E614" s="12">
        <v>0</v>
      </c>
      <c r="F614" s="11">
        <v>0</v>
      </c>
      <c r="G614" s="67">
        <v>82340</v>
      </c>
      <c r="H614" s="10"/>
      <c r="I614" s="14">
        <f>I615</f>
        <v>41.2</v>
      </c>
      <c r="J614" s="14">
        <f t="shared" ref="J614:K614" si="472">J615</f>
        <v>41.2</v>
      </c>
      <c r="K614" s="14">
        <f t="shared" si="472"/>
        <v>41.2</v>
      </c>
      <c r="L614" s="14"/>
      <c r="M614" s="14"/>
      <c r="N614" s="14"/>
      <c r="O614" s="14">
        <f t="shared" si="439"/>
        <v>41.2</v>
      </c>
      <c r="P614" s="14">
        <f t="shared" si="440"/>
        <v>41.2</v>
      </c>
      <c r="Q614" s="14">
        <f t="shared" si="441"/>
        <v>41.2</v>
      </c>
      <c r="R614" s="14"/>
      <c r="S614" s="14"/>
      <c r="T614" s="14"/>
      <c r="U614" s="14">
        <f t="shared" si="446"/>
        <v>41.2</v>
      </c>
      <c r="V614" s="14">
        <f t="shared" si="447"/>
        <v>41.2</v>
      </c>
      <c r="W614" s="14">
        <f t="shared" si="448"/>
        <v>41.2</v>
      </c>
    </row>
    <row r="615" spans="1:23" ht="22.5" x14ac:dyDescent="0.2">
      <c r="A615" s="65" t="s">
        <v>14</v>
      </c>
      <c r="B615" s="66">
        <v>136</v>
      </c>
      <c r="C615" s="60">
        <v>412</v>
      </c>
      <c r="D615" s="11">
        <v>1</v>
      </c>
      <c r="E615" s="12">
        <v>0</v>
      </c>
      <c r="F615" s="11">
        <v>0</v>
      </c>
      <c r="G615" s="67">
        <v>82340</v>
      </c>
      <c r="H615" s="10">
        <v>200</v>
      </c>
      <c r="I615" s="14">
        <f>I616</f>
        <v>41.2</v>
      </c>
      <c r="J615" s="14">
        <f>J616</f>
        <v>41.2</v>
      </c>
      <c r="K615" s="14">
        <f>K616</f>
        <v>41.2</v>
      </c>
      <c r="L615" s="14"/>
      <c r="M615" s="14"/>
      <c r="N615" s="14"/>
      <c r="O615" s="14">
        <f t="shared" si="439"/>
        <v>41.2</v>
      </c>
      <c r="P615" s="14">
        <f t="shared" si="440"/>
        <v>41.2</v>
      </c>
      <c r="Q615" s="14">
        <f t="shared" si="441"/>
        <v>41.2</v>
      </c>
      <c r="R615" s="14"/>
      <c r="S615" s="14"/>
      <c r="T615" s="14"/>
      <c r="U615" s="14">
        <f t="shared" si="446"/>
        <v>41.2</v>
      </c>
      <c r="V615" s="14">
        <f t="shared" si="447"/>
        <v>41.2</v>
      </c>
      <c r="W615" s="14">
        <f t="shared" si="448"/>
        <v>41.2</v>
      </c>
    </row>
    <row r="616" spans="1:23" ht="22.5" x14ac:dyDescent="0.2">
      <c r="A616" s="65" t="s">
        <v>13</v>
      </c>
      <c r="B616" s="66">
        <v>136</v>
      </c>
      <c r="C616" s="60">
        <v>412</v>
      </c>
      <c r="D616" s="11">
        <v>1</v>
      </c>
      <c r="E616" s="12">
        <v>0</v>
      </c>
      <c r="F616" s="11">
        <v>0</v>
      </c>
      <c r="G616" s="67">
        <v>82340</v>
      </c>
      <c r="H616" s="10">
        <v>240</v>
      </c>
      <c r="I616" s="14">
        <v>41.2</v>
      </c>
      <c r="J616" s="14">
        <v>41.2</v>
      </c>
      <c r="K616" s="14">
        <v>41.2</v>
      </c>
      <c r="L616" s="14"/>
      <c r="M616" s="14"/>
      <c r="N616" s="14"/>
      <c r="O616" s="14">
        <f t="shared" si="439"/>
        <v>41.2</v>
      </c>
      <c r="P616" s="14">
        <f t="shared" si="440"/>
        <v>41.2</v>
      </c>
      <c r="Q616" s="14">
        <f t="shared" si="441"/>
        <v>41.2</v>
      </c>
      <c r="R616" s="14"/>
      <c r="S616" s="14"/>
      <c r="T616" s="14"/>
      <c r="U616" s="14">
        <f t="shared" si="446"/>
        <v>41.2</v>
      </c>
      <c r="V616" s="14">
        <f t="shared" si="447"/>
        <v>41.2</v>
      </c>
      <c r="W616" s="14">
        <f t="shared" si="448"/>
        <v>41.2</v>
      </c>
    </row>
    <row r="617" spans="1:23" x14ac:dyDescent="0.2">
      <c r="A617" s="65" t="s">
        <v>350</v>
      </c>
      <c r="B617" s="66">
        <v>136</v>
      </c>
      <c r="C617" s="60">
        <v>412</v>
      </c>
      <c r="D617" s="11">
        <v>59</v>
      </c>
      <c r="E617" s="12">
        <v>0</v>
      </c>
      <c r="F617" s="11">
        <v>0</v>
      </c>
      <c r="G617" s="67">
        <v>0</v>
      </c>
      <c r="H617" s="10"/>
      <c r="I617" s="14">
        <f>I618</f>
        <v>660</v>
      </c>
      <c r="J617" s="14">
        <f t="shared" ref="J617:K617" si="473">J618</f>
        <v>660</v>
      </c>
      <c r="K617" s="14">
        <f t="shared" si="473"/>
        <v>660</v>
      </c>
      <c r="L617" s="14"/>
      <c r="M617" s="14"/>
      <c r="N617" s="14"/>
      <c r="O617" s="14">
        <f t="shared" si="439"/>
        <v>660</v>
      </c>
      <c r="P617" s="14">
        <f t="shared" si="440"/>
        <v>660</v>
      </c>
      <c r="Q617" s="14">
        <f t="shared" si="441"/>
        <v>660</v>
      </c>
      <c r="R617" s="14"/>
      <c r="S617" s="14"/>
      <c r="T617" s="14"/>
      <c r="U617" s="14">
        <f t="shared" si="446"/>
        <v>660</v>
      </c>
      <c r="V617" s="14">
        <f t="shared" si="447"/>
        <v>660</v>
      </c>
      <c r="W617" s="14">
        <f t="shared" si="448"/>
        <v>660</v>
      </c>
    </row>
    <row r="618" spans="1:23" x14ac:dyDescent="0.2">
      <c r="A618" s="65" t="s">
        <v>348</v>
      </c>
      <c r="B618" s="66">
        <v>136</v>
      </c>
      <c r="C618" s="60">
        <v>412</v>
      </c>
      <c r="D618" s="11">
        <v>59</v>
      </c>
      <c r="E618" s="12">
        <v>0</v>
      </c>
      <c r="F618" s="11">
        <v>0</v>
      </c>
      <c r="G618" s="67">
        <v>80970</v>
      </c>
      <c r="H618" s="10"/>
      <c r="I618" s="14">
        <f>I619</f>
        <v>660</v>
      </c>
      <c r="J618" s="14">
        <f t="shared" ref="J618:K619" si="474">J619</f>
        <v>660</v>
      </c>
      <c r="K618" s="14">
        <f t="shared" si="474"/>
        <v>660</v>
      </c>
      <c r="L618" s="14"/>
      <c r="M618" s="14"/>
      <c r="N618" s="14"/>
      <c r="O618" s="14">
        <f t="shared" si="439"/>
        <v>660</v>
      </c>
      <c r="P618" s="14">
        <f t="shared" si="440"/>
        <v>660</v>
      </c>
      <c r="Q618" s="14">
        <f t="shared" si="441"/>
        <v>660</v>
      </c>
      <c r="R618" s="14"/>
      <c r="S618" s="14"/>
      <c r="T618" s="14"/>
      <c r="U618" s="14">
        <f t="shared" si="446"/>
        <v>660</v>
      </c>
      <c r="V618" s="14">
        <f t="shared" si="447"/>
        <v>660</v>
      </c>
      <c r="W618" s="14">
        <f t="shared" si="448"/>
        <v>660</v>
      </c>
    </row>
    <row r="619" spans="1:23" x14ac:dyDescent="0.2">
      <c r="A619" s="65" t="s">
        <v>71</v>
      </c>
      <c r="B619" s="66">
        <v>136</v>
      </c>
      <c r="C619" s="60">
        <v>412</v>
      </c>
      <c r="D619" s="11">
        <v>59</v>
      </c>
      <c r="E619" s="12">
        <v>0</v>
      </c>
      <c r="F619" s="11">
        <v>0</v>
      </c>
      <c r="G619" s="67">
        <v>80970</v>
      </c>
      <c r="H619" s="10">
        <v>800</v>
      </c>
      <c r="I619" s="14">
        <f>I620</f>
        <v>660</v>
      </c>
      <c r="J619" s="14">
        <f t="shared" si="474"/>
        <v>660</v>
      </c>
      <c r="K619" s="14">
        <f t="shared" si="474"/>
        <v>660</v>
      </c>
      <c r="L619" s="14"/>
      <c r="M619" s="14"/>
      <c r="N619" s="14"/>
      <c r="O619" s="14">
        <f t="shared" si="439"/>
        <v>660</v>
      </c>
      <c r="P619" s="14">
        <f t="shared" si="440"/>
        <v>660</v>
      </c>
      <c r="Q619" s="14">
        <f t="shared" si="441"/>
        <v>660</v>
      </c>
      <c r="R619" s="14"/>
      <c r="S619" s="14"/>
      <c r="T619" s="14"/>
      <c r="U619" s="14">
        <f t="shared" si="446"/>
        <v>660</v>
      </c>
      <c r="V619" s="14">
        <f t="shared" si="447"/>
        <v>660</v>
      </c>
      <c r="W619" s="14">
        <f t="shared" si="448"/>
        <v>660</v>
      </c>
    </row>
    <row r="620" spans="1:23" x14ac:dyDescent="0.2">
      <c r="A620" s="65" t="s">
        <v>349</v>
      </c>
      <c r="B620" s="66">
        <v>136</v>
      </c>
      <c r="C620" s="60">
        <v>412</v>
      </c>
      <c r="D620" s="11">
        <v>59</v>
      </c>
      <c r="E620" s="12">
        <v>0</v>
      </c>
      <c r="F620" s="11">
        <v>0</v>
      </c>
      <c r="G620" s="67">
        <v>80970</v>
      </c>
      <c r="H620" s="10">
        <v>830</v>
      </c>
      <c r="I620" s="14">
        <v>660</v>
      </c>
      <c r="J620" s="14">
        <v>660</v>
      </c>
      <c r="K620" s="14">
        <v>660</v>
      </c>
      <c r="L620" s="14"/>
      <c r="M620" s="14"/>
      <c r="N620" s="14"/>
      <c r="O620" s="14">
        <f t="shared" si="439"/>
        <v>660</v>
      </c>
      <c r="P620" s="14">
        <f t="shared" si="440"/>
        <v>660</v>
      </c>
      <c r="Q620" s="14">
        <f t="shared" si="441"/>
        <v>660</v>
      </c>
      <c r="R620" s="14"/>
      <c r="S620" s="14"/>
      <c r="T620" s="14"/>
      <c r="U620" s="14">
        <f t="shared" si="446"/>
        <v>660</v>
      </c>
      <c r="V620" s="14">
        <f t="shared" si="447"/>
        <v>660</v>
      </c>
      <c r="W620" s="14">
        <f t="shared" si="448"/>
        <v>660</v>
      </c>
    </row>
    <row r="621" spans="1:23" x14ac:dyDescent="0.2">
      <c r="A621" s="65" t="s">
        <v>61</v>
      </c>
      <c r="B621" s="66">
        <v>136</v>
      </c>
      <c r="C621" s="60">
        <v>700</v>
      </c>
      <c r="D621" s="11"/>
      <c r="E621" s="12"/>
      <c r="F621" s="11"/>
      <c r="G621" s="67"/>
      <c r="H621" s="10"/>
      <c r="I621" s="14">
        <f>I622</f>
        <v>12</v>
      </c>
      <c r="J621" s="14">
        <f t="shared" ref="J621:K621" si="475">J622</f>
        <v>12</v>
      </c>
      <c r="K621" s="14">
        <f t="shared" si="475"/>
        <v>12</v>
      </c>
      <c r="L621" s="14"/>
      <c r="M621" s="14"/>
      <c r="N621" s="14"/>
      <c r="O621" s="14">
        <f t="shared" si="439"/>
        <v>12</v>
      </c>
      <c r="P621" s="14">
        <f t="shared" si="440"/>
        <v>12</v>
      </c>
      <c r="Q621" s="14">
        <f t="shared" si="441"/>
        <v>12</v>
      </c>
      <c r="R621" s="14"/>
      <c r="S621" s="14"/>
      <c r="T621" s="14"/>
      <c r="U621" s="14">
        <f t="shared" si="446"/>
        <v>12</v>
      </c>
      <c r="V621" s="14">
        <f t="shared" si="447"/>
        <v>12</v>
      </c>
      <c r="W621" s="14">
        <f t="shared" si="448"/>
        <v>12</v>
      </c>
    </row>
    <row r="622" spans="1:23" ht="22.5" x14ac:dyDescent="0.2">
      <c r="A622" s="65" t="s">
        <v>355</v>
      </c>
      <c r="B622" s="66">
        <v>136</v>
      </c>
      <c r="C622" s="60">
        <v>705</v>
      </c>
      <c r="D622" s="11"/>
      <c r="E622" s="12"/>
      <c r="F622" s="11"/>
      <c r="G622" s="67"/>
      <c r="H622" s="10"/>
      <c r="I622" s="14">
        <f>I623</f>
        <v>12</v>
      </c>
      <c r="J622" s="14">
        <f t="shared" ref="J622:K625" si="476">J623</f>
        <v>12</v>
      </c>
      <c r="K622" s="14">
        <f t="shared" si="476"/>
        <v>12</v>
      </c>
      <c r="L622" s="14"/>
      <c r="M622" s="14"/>
      <c r="N622" s="14"/>
      <c r="O622" s="14">
        <f t="shared" si="439"/>
        <v>12</v>
      </c>
      <c r="P622" s="14">
        <f t="shared" si="440"/>
        <v>12</v>
      </c>
      <c r="Q622" s="14">
        <f t="shared" si="441"/>
        <v>12</v>
      </c>
      <c r="R622" s="14"/>
      <c r="S622" s="14"/>
      <c r="T622" s="14"/>
      <c r="U622" s="14">
        <f t="shared" si="446"/>
        <v>12</v>
      </c>
      <c r="V622" s="14">
        <f t="shared" si="447"/>
        <v>12</v>
      </c>
      <c r="W622" s="14">
        <f t="shared" si="448"/>
        <v>12</v>
      </c>
    </row>
    <row r="623" spans="1:23" ht="45" x14ac:dyDescent="0.2">
      <c r="A623" s="85" t="s">
        <v>268</v>
      </c>
      <c r="B623" s="66">
        <v>136</v>
      </c>
      <c r="C623" s="60">
        <v>705</v>
      </c>
      <c r="D623" s="11" t="s">
        <v>111</v>
      </c>
      <c r="E623" s="12" t="s">
        <v>3</v>
      </c>
      <c r="F623" s="11" t="s">
        <v>2</v>
      </c>
      <c r="G623" s="67" t="s">
        <v>9</v>
      </c>
      <c r="H623" s="10"/>
      <c r="I623" s="14">
        <f>I624</f>
        <v>12</v>
      </c>
      <c r="J623" s="14">
        <f t="shared" si="476"/>
        <v>12</v>
      </c>
      <c r="K623" s="14">
        <f t="shared" si="476"/>
        <v>12</v>
      </c>
      <c r="L623" s="14"/>
      <c r="M623" s="14"/>
      <c r="N623" s="14"/>
      <c r="O623" s="14">
        <f t="shared" si="439"/>
        <v>12</v>
      </c>
      <c r="P623" s="14">
        <f t="shared" si="440"/>
        <v>12</v>
      </c>
      <c r="Q623" s="14">
        <f t="shared" si="441"/>
        <v>12</v>
      </c>
      <c r="R623" s="14"/>
      <c r="S623" s="14"/>
      <c r="T623" s="14"/>
      <c r="U623" s="14">
        <f t="shared" si="446"/>
        <v>12</v>
      </c>
      <c r="V623" s="14">
        <f t="shared" si="447"/>
        <v>12</v>
      </c>
      <c r="W623" s="14">
        <f t="shared" si="448"/>
        <v>12</v>
      </c>
    </row>
    <row r="624" spans="1:23" ht="22.5" x14ac:dyDescent="0.2">
      <c r="A624" s="65" t="s">
        <v>15</v>
      </c>
      <c r="B624" s="66">
        <v>136</v>
      </c>
      <c r="C624" s="60">
        <v>705</v>
      </c>
      <c r="D624" s="11" t="s">
        <v>111</v>
      </c>
      <c r="E624" s="12" t="s">
        <v>3</v>
      </c>
      <c r="F624" s="11" t="s">
        <v>2</v>
      </c>
      <c r="G624" s="67" t="s">
        <v>11</v>
      </c>
      <c r="H624" s="10"/>
      <c r="I624" s="14">
        <f>I625</f>
        <v>12</v>
      </c>
      <c r="J624" s="14">
        <f t="shared" si="476"/>
        <v>12</v>
      </c>
      <c r="K624" s="14">
        <f t="shared" si="476"/>
        <v>12</v>
      </c>
      <c r="L624" s="14"/>
      <c r="M624" s="14"/>
      <c r="N624" s="14"/>
      <c r="O624" s="14">
        <f t="shared" si="439"/>
        <v>12</v>
      </c>
      <c r="P624" s="14">
        <f t="shared" si="440"/>
        <v>12</v>
      </c>
      <c r="Q624" s="14">
        <f t="shared" si="441"/>
        <v>12</v>
      </c>
      <c r="R624" s="14"/>
      <c r="S624" s="14"/>
      <c r="T624" s="14"/>
      <c r="U624" s="14">
        <f t="shared" si="446"/>
        <v>12</v>
      </c>
      <c r="V624" s="14">
        <f t="shared" si="447"/>
        <v>12</v>
      </c>
      <c r="W624" s="14">
        <f t="shared" si="448"/>
        <v>12</v>
      </c>
    </row>
    <row r="625" spans="1:23" ht="22.5" x14ac:dyDescent="0.2">
      <c r="A625" s="65" t="s">
        <v>14</v>
      </c>
      <c r="B625" s="66">
        <v>136</v>
      </c>
      <c r="C625" s="60">
        <v>705</v>
      </c>
      <c r="D625" s="11" t="s">
        <v>111</v>
      </c>
      <c r="E625" s="12" t="s">
        <v>3</v>
      </c>
      <c r="F625" s="11" t="s">
        <v>2</v>
      </c>
      <c r="G625" s="67" t="s">
        <v>11</v>
      </c>
      <c r="H625" s="10">
        <v>200</v>
      </c>
      <c r="I625" s="14">
        <f>I626</f>
        <v>12</v>
      </c>
      <c r="J625" s="14">
        <f t="shared" si="476"/>
        <v>12</v>
      </c>
      <c r="K625" s="14">
        <f t="shared" si="476"/>
        <v>12</v>
      </c>
      <c r="L625" s="14"/>
      <c r="M625" s="14"/>
      <c r="N625" s="14"/>
      <c r="O625" s="14">
        <f t="shared" si="439"/>
        <v>12</v>
      </c>
      <c r="P625" s="14">
        <f t="shared" si="440"/>
        <v>12</v>
      </c>
      <c r="Q625" s="14">
        <f t="shared" si="441"/>
        <v>12</v>
      </c>
      <c r="R625" s="14"/>
      <c r="S625" s="14"/>
      <c r="T625" s="14"/>
      <c r="U625" s="14">
        <f t="shared" si="446"/>
        <v>12</v>
      </c>
      <c r="V625" s="14">
        <f t="shared" si="447"/>
        <v>12</v>
      </c>
      <c r="W625" s="14">
        <f t="shared" si="448"/>
        <v>12</v>
      </c>
    </row>
    <row r="626" spans="1:23" ht="22.5" x14ac:dyDescent="0.2">
      <c r="A626" s="65" t="s">
        <v>13</v>
      </c>
      <c r="B626" s="66">
        <v>136</v>
      </c>
      <c r="C626" s="60">
        <v>705</v>
      </c>
      <c r="D626" s="11" t="s">
        <v>111</v>
      </c>
      <c r="E626" s="12" t="s">
        <v>3</v>
      </c>
      <c r="F626" s="11" t="s">
        <v>2</v>
      </c>
      <c r="G626" s="67" t="s">
        <v>11</v>
      </c>
      <c r="H626" s="10">
        <v>240</v>
      </c>
      <c r="I626" s="14">
        <v>12</v>
      </c>
      <c r="J626" s="14">
        <v>12</v>
      </c>
      <c r="K626" s="14">
        <v>12</v>
      </c>
      <c r="L626" s="14"/>
      <c r="M626" s="14"/>
      <c r="N626" s="14"/>
      <c r="O626" s="14">
        <f t="shared" si="439"/>
        <v>12</v>
      </c>
      <c r="P626" s="14">
        <f t="shared" si="440"/>
        <v>12</v>
      </c>
      <c r="Q626" s="14">
        <f t="shared" si="441"/>
        <v>12</v>
      </c>
      <c r="R626" s="14"/>
      <c r="S626" s="14"/>
      <c r="T626" s="14"/>
      <c r="U626" s="14">
        <f t="shared" si="446"/>
        <v>12</v>
      </c>
      <c r="V626" s="14">
        <f t="shared" si="447"/>
        <v>12</v>
      </c>
      <c r="W626" s="14">
        <f t="shared" si="448"/>
        <v>12</v>
      </c>
    </row>
    <row r="627" spans="1:23" x14ac:dyDescent="0.2">
      <c r="A627" s="88" t="s">
        <v>55</v>
      </c>
      <c r="B627" s="66">
        <v>136</v>
      </c>
      <c r="C627" s="60">
        <v>1000</v>
      </c>
      <c r="D627" s="11"/>
      <c r="E627" s="12"/>
      <c r="F627" s="11"/>
      <c r="G627" s="67"/>
      <c r="H627" s="10"/>
      <c r="I627" s="14">
        <f>I628</f>
        <v>155.30000000000001</v>
      </c>
      <c r="J627" s="14">
        <f t="shared" ref="J627:K631" si="477">J628</f>
        <v>155.30000000000001</v>
      </c>
      <c r="K627" s="14">
        <f t="shared" si="477"/>
        <v>155.30000000000001</v>
      </c>
      <c r="L627" s="14">
        <f>L628</f>
        <v>4133.8784699999997</v>
      </c>
      <c r="M627" s="14"/>
      <c r="N627" s="14"/>
      <c r="O627" s="14">
        <f t="shared" si="439"/>
        <v>4289.1784699999998</v>
      </c>
      <c r="P627" s="14">
        <f t="shared" si="440"/>
        <v>155.30000000000001</v>
      </c>
      <c r="Q627" s="14">
        <f t="shared" si="441"/>
        <v>155.30000000000001</v>
      </c>
      <c r="R627" s="14"/>
      <c r="S627" s="14"/>
      <c r="T627" s="14"/>
      <c r="U627" s="14">
        <f t="shared" si="446"/>
        <v>4289.1784699999998</v>
      </c>
      <c r="V627" s="14">
        <f t="shared" si="447"/>
        <v>155.30000000000001</v>
      </c>
      <c r="W627" s="14">
        <f t="shared" si="448"/>
        <v>155.30000000000001</v>
      </c>
    </row>
    <row r="628" spans="1:23" ht="22.5" x14ac:dyDescent="0.2">
      <c r="A628" s="88" t="s">
        <v>309</v>
      </c>
      <c r="B628" s="66">
        <v>136</v>
      </c>
      <c r="C628" s="60">
        <v>1003</v>
      </c>
      <c r="D628" s="11"/>
      <c r="E628" s="12"/>
      <c r="F628" s="11"/>
      <c r="G628" s="67"/>
      <c r="H628" s="10"/>
      <c r="I628" s="14">
        <f>I629</f>
        <v>155.30000000000001</v>
      </c>
      <c r="J628" s="14">
        <f t="shared" si="477"/>
        <v>155.30000000000001</v>
      </c>
      <c r="K628" s="14">
        <f t="shared" si="477"/>
        <v>155.30000000000001</v>
      </c>
      <c r="L628" s="14">
        <f>L629</f>
        <v>4133.8784699999997</v>
      </c>
      <c r="M628" s="14"/>
      <c r="N628" s="14"/>
      <c r="O628" s="14">
        <f t="shared" si="439"/>
        <v>4289.1784699999998</v>
      </c>
      <c r="P628" s="14">
        <f t="shared" si="440"/>
        <v>155.30000000000001</v>
      </c>
      <c r="Q628" s="14">
        <f t="shared" si="441"/>
        <v>155.30000000000001</v>
      </c>
      <c r="R628" s="14"/>
      <c r="S628" s="14"/>
      <c r="T628" s="14"/>
      <c r="U628" s="14">
        <f t="shared" si="446"/>
        <v>4289.1784699999998</v>
      </c>
      <c r="V628" s="14">
        <f t="shared" si="447"/>
        <v>155.30000000000001</v>
      </c>
      <c r="W628" s="14">
        <f t="shared" si="448"/>
        <v>155.30000000000001</v>
      </c>
    </row>
    <row r="629" spans="1:23" ht="45" x14ac:dyDescent="0.2">
      <c r="A629" s="85" t="s">
        <v>273</v>
      </c>
      <c r="B629" s="66">
        <v>136</v>
      </c>
      <c r="C629" s="60">
        <v>1003</v>
      </c>
      <c r="D629" s="11">
        <v>10</v>
      </c>
      <c r="E629" s="12">
        <v>0</v>
      </c>
      <c r="F629" s="11">
        <v>0</v>
      </c>
      <c r="G629" s="67">
        <v>0</v>
      </c>
      <c r="H629" s="10"/>
      <c r="I629" s="14">
        <f>I630</f>
        <v>155.30000000000001</v>
      </c>
      <c r="J629" s="14">
        <f t="shared" si="477"/>
        <v>155.30000000000001</v>
      </c>
      <c r="K629" s="14">
        <f t="shared" si="477"/>
        <v>155.30000000000001</v>
      </c>
      <c r="L629" s="14">
        <f>L630</f>
        <v>4133.8784699999997</v>
      </c>
      <c r="M629" s="14"/>
      <c r="N629" s="14"/>
      <c r="O629" s="14">
        <f t="shared" si="439"/>
        <v>4289.1784699999998</v>
      </c>
      <c r="P629" s="14">
        <f t="shared" si="440"/>
        <v>155.30000000000001</v>
      </c>
      <c r="Q629" s="14">
        <f t="shared" si="441"/>
        <v>155.30000000000001</v>
      </c>
      <c r="R629" s="14"/>
      <c r="S629" s="14"/>
      <c r="T629" s="14"/>
      <c r="U629" s="14">
        <f t="shared" si="446"/>
        <v>4289.1784699999998</v>
      </c>
      <c r="V629" s="14">
        <f t="shared" si="447"/>
        <v>155.30000000000001</v>
      </c>
      <c r="W629" s="14">
        <f t="shared" si="448"/>
        <v>155.30000000000001</v>
      </c>
    </row>
    <row r="630" spans="1:23" ht="23.25" customHeight="1" x14ac:dyDescent="0.2">
      <c r="A630" s="99" t="s">
        <v>339</v>
      </c>
      <c r="B630" s="66">
        <v>136</v>
      </c>
      <c r="C630" s="60">
        <v>1003</v>
      </c>
      <c r="D630" s="11">
        <v>10</v>
      </c>
      <c r="E630" s="12">
        <v>0</v>
      </c>
      <c r="F630" s="11">
        <v>0</v>
      </c>
      <c r="G630" s="67" t="s">
        <v>366</v>
      </c>
      <c r="H630" s="10"/>
      <c r="I630" s="14">
        <f>I631</f>
        <v>155.30000000000001</v>
      </c>
      <c r="J630" s="14">
        <f t="shared" si="477"/>
        <v>155.30000000000001</v>
      </c>
      <c r="K630" s="14">
        <f t="shared" si="477"/>
        <v>155.30000000000001</v>
      </c>
      <c r="L630" s="14">
        <f>L631</f>
        <v>4133.8784699999997</v>
      </c>
      <c r="M630" s="14"/>
      <c r="N630" s="14"/>
      <c r="O630" s="14">
        <f t="shared" si="439"/>
        <v>4289.1784699999998</v>
      </c>
      <c r="P630" s="14">
        <f t="shared" si="440"/>
        <v>155.30000000000001</v>
      </c>
      <c r="Q630" s="14">
        <f t="shared" si="441"/>
        <v>155.30000000000001</v>
      </c>
      <c r="R630" s="14"/>
      <c r="S630" s="14"/>
      <c r="T630" s="14"/>
      <c r="U630" s="14">
        <f t="shared" si="446"/>
        <v>4289.1784699999998</v>
      </c>
      <c r="V630" s="14">
        <f t="shared" si="447"/>
        <v>155.30000000000001</v>
      </c>
      <c r="W630" s="14">
        <f t="shared" si="448"/>
        <v>155.30000000000001</v>
      </c>
    </row>
    <row r="631" spans="1:23" x14ac:dyDescent="0.2">
      <c r="A631" s="65" t="s">
        <v>40</v>
      </c>
      <c r="B631" s="66">
        <v>136</v>
      </c>
      <c r="C631" s="60">
        <v>1003</v>
      </c>
      <c r="D631" s="11">
        <v>10</v>
      </c>
      <c r="E631" s="12">
        <v>0</v>
      </c>
      <c r="F631" s="11">
        <v>0</v>
      </c>
      <c r="G631" s="67" t="s">
        <v>366</v>
      </c>
      <c r="H631" s="10">
        <v>300</v>
      </c>
      <c r="I631" s="14">
        <f>I632</f>
        <v>155.30000000000001</v>
      </c>
      <c r="J631" s="14">
        <f t="shared" si="477"/>
        <v>155.30000000000001</v>
      </c>
      <c r="K631" s="14">
        <f t="shared" si="477"/>
        <v>155.30000000000001</v>
      </c>
      <c r="L631" s="14">
        <f>L632</f>
        <v>4133.8784699999997</v>
      </c>
      <c r="M631" s="14"/>
      <c r="N631" s="14"/>
      <c r="O631" s="14">
        <f t="shared" si="439"/>
        <v>4289.1784699999998</v>
      </c>
      <c r="P631" s="14">
        <f t="shared" si="440"/>
        <v>155.30000000000001</v>
      </c>
      <c r="Q631" s="14">
        <f t="shared" si="441"/>
        <v>155.30000000000001</v>
      </c>
      <c r="R631" s="14"/>
      <c r="S631" s="14"/>
      <c r="T631" s="14"/>
      <c r="U631" s="14">
        <f t="shared" ref="U631:U697" si="478">O631+R631</f>
        <v>4289.1784699999998</v>
      </c>
      <c r="V631" s="14">
        <f t="shared" ref="V631:V697" si="479">P631+S631</f>
        <v>155.30000000000001</v>
      </c>
      <c r="W631" s="14">
        <f t="shared" ref="W631:W697" si="480">Q631+T631</f>
        <v>155.30000000000001</v>
      </c>
    </row>
    <row r="632" spans="1:23" ht="30" customHeight="1" x14ac:dyDescent="0.2">
      <c r="A632" s="65" t="s">
        <v>44</v>
      </c>
      <c r="B632" s="66">
        <v>136</v>
      </c>
      <c r="C632" s="60">
        <v>1003</v>
      </c>
      <c r="D632" s="11">
        <v>10</v>
      </c>
      <c r="E632" s="12">
        <v>0</v>
      </c>
      <c r="F632" s="11">
        <v>0</v>
      </c>
      <c r="G632" s="67" t="s">
        <v>366</v>
      </c>
      <c r="H632" s="10">
        <v>320</v>
      </c>
      <c r="I632" s="14">
        <v>155.30000000000001</v>
      </c>
      <c r="J632" s="14">
        <v>155.30000000000001</v>
      </c>
      <c r="K632" s="14">
        <v>155.30000000000001</v>
      </c>
      <c r="L632" s="14">
        <f>4133.87847</f>
        <v>4133.8784699999997</v>
      </c>
      <c r="M632" s="14"/>
      <c r="N632" s="14"/>
      <c r="O632" s="14">
        <f t="shared" si="439"/>
        <v>4289.1784699999998</v>
      </c>
      <c r="P632" s="14">
        <f t="shared" si="440"/>
        <v>155.30000000000001</v>
      </c>
      <c r="Q632" s="14">
        <f t="shared" si="441"/>
        <v>155.30000000000001</v>
      </c>
      <c r="R632" s="14"/>
      <c r="S632" s="14"/>
      <c r="T632" s="14"/>
      <c r="U632" s="14">
        <f t="shared" si="478"/>
        <v>4289.1784699999998</v>
      </c>
      <c r="V632" s="14">
        <f t="shared" si="479"/>
        <v>155.30000000000001</v>
      </c>
      <c r="W632" s="14">
        <f t="shared" si="480"/>
        <v>155.30000000000001</v>
      </c>
    </row>
    <row r="633" spans="1:23" ht="33.75" x14ac:dyDescent="0.2">
      <c r="A633" s="85" t="s">
        <v>109</v>
      </c>
      <c r="B633" s="98">
        <v>162</v>
      </c>
      <c r="C633" s="50" t="s">
        <v>7</v>
      </c>
      <c r="D633" s="19" t="s">
        <v>7</v>
      </c>
      <c r="E633" s="20" t="s">
        <v>7</v>
      </c>
      <c r="F633" s="19" t="s">
        <v>7</v>
      </c>
      <c r="G633" s="21" t="s">
        <v>7</v>
      </c>
      <c r="H633" s="6" t="s">
        <v>7</v>
      </c>
      <c r="I633" s="27">
        <f>I634+I665+I659</f>
        <v>17249.516210000002</v>
      </c>
      <c r="J633" s="27">
        <f>J634+J665+J659</f>
        <v>15697.63279</v>
      </c>
      <c r="K633" s="27">
        <f>K634+K665+K659</f>
        <v>17583.38292</v>
      </c>
      <c r="L633" s="27">
        <f>L634</f>
        <v>1889.3333300000002</v>
      </c>
      <c r="M633" s="27">
        <f t="shared" ref="M633:N633" si="481">M634</f>
        <v>0</v>
      </c>
      <c r="N633" s="27">
        <f t="shared" si="481"/>
        <v>0</v>
      </c>
      <c r="O633" s="27">
        <f t="shared" ref="O633:O702" si="482">I633+L633</f>
        <v>19138.849540000003</v>
      </c>
      <c r="P633" s="27">
        <f t="shared" ref="P633:P702" si="483">J633+M633</f>
        <v>15697.63279</v>
      </c>
      <c r="Q633" s="27">
        <f t="shared" ref="Q633:Q702" si="484">K633+N633</f>
        <v>17583.38292</v>
      </c>
      <c r="R633" s="27">
        <f>R634+R659+R665</f>
        <v>9440</v>
      </c>
      <c r="S633" s="27">
        <f t="shared" ref="S633:T633" si="485">S634+S659+S665</f>
        <v>0</v>
      </c>
      <c r="T633" s="27">
        <f t="shared" si="485"/>
        <v>-2160</v>
      </c>
      <c r="U633" s="27">
        <f t="shared" si="478"/>
        <v>28578.849540000003</v>
      </c>
      <c r="V633" s="27">
        <f t="shared" si="479"/>
        <v>15697.63279</v>
      </c>
      <c r="W633" s="27">
        <f t="shared" si="480"/>
        <v>15423.38292</v>
      </c>
    </row>
    <row r="634" spans="1:23" x14ac:dyDescent="0.2">
      <c r="A634" s="65" t="s">
        <v>26</v>
      </c>
      <c r="B634" s="66">
        <v>162</v>
      </c>
      <c r="C634" s="60">
        <v>100</v>
      </c>
      <c r="D634" s="11" t="s">
        <v>7</v>
      </c>
      <c r="E634" s="12" t="s">
        <v>7</v>
      </c>
      <c r="F634" s="11" t="s">
        <v>7</v>
      </c>
      <c r="G634" s="67" t="s">
        <v>7</v>
      </c>
      <c r="H634" s="10" t="s">
        <v>7</v>
      </c>
      <c r="I634" s="14">
        <f>I635</f>
        <v>12506.4</v>
      </c>
      <c r="J634" s="14">
        <f t="shared" ref="J634:K634" si="486">J635</f>
        <v>12504.9</v>
      </c>
      <c r="K634" s="14">
        <f t="shared" si="486"/>
        <v>12937.8</v>
      </c>
      <c r="L634" s="14">
        <f>L635</f>
        <v>1889.3333300000002</v>
      </c>
      <c r="M634" s="14">
        <f t="shared" ref="M634:N634" si="487">M635</f>
        <v>0</v>
      </c>
      <c r="N634" s="14">
        <f t="shared" si="487"/>
        <v>0</v>
      </c>
      <c r="O634" s="14">
        <f t="shared" si="482"/>
        <v>14395.733329999999</v>
      </c>
      <c r="P634" s="14">
        <f t="shared" si="483"/>
        <v>12504.9</v>
      </c>
      <c r="Q634" s="14">
        <f t="shared" si="484"/>
        <v>12937.8</v>
      </c>
      <c r="R634" s="14">
        <f>R635</f>
        <v>10020</v>
      </c>
      <c r="S634" s="14"/>
      <c r="T634" s="14"/>
      <c r="U634" s="14">
        <f t="shared" si="478"/>
        <v>24415.733329999999</v>
      </c>
      <c r="V634" s="14">
        <f t="shared" si="479"/>
        <v>12504.9</v>
      </c>
      <c r="W634" s="14">
        <f t="shared" si="480"/>
        <v>12937.8</v>
      </c>
    </row>
    <row r="635" spans="1:23" x14ac:dyDescent="0.2">
      <c r="A635" s="65" t="s">
        <v>85</v>
      </c>
      <c r="B635" s="66">
        <v>162</v>
      </c>
      <c r="C635" s="60">
        <v>113</v>
      </c>
      <c r="D635" s="11" t="s">
        <v>7</v>
      </c>
      <c r="E635" s="12" t="s">
        <v>7</v>
      </c>
      <c r="F635" s="11" t="s">
        <v>7</v>
      </c>
      <c r="G635" s="67" t="s">
        <v>7</v>
      </c>
      <c r="H635" s="10" t="s">
        <v>7</v>
      </c>
      <c r="I635" s="14">
        <f>I636+I641</f>
        <v>12506.4</v>
      </c>
      <c r="J635" s="14">
        <f t="shared" ref="J635:K635" si="488">J636+J641</f>
        <v>12504.9</v>
      </c>
      <c r="K635" s="14">
        <f t="shared" si="488"/>
        <v>12937.8</v>
      </c>
      <c r="L635" s="14">
        <f>L641</f>
        <v>1889.3333300000002</v>
      </c>
      <c r="M635" s="14">
        <f t="shared" ref="M635:N635" si="489">M656</f>
        <v>0</v>
      </c>
      <c r="N635" s="14">
        <f t="shared" si="489"/>
        <v>0</v>
      </c>
      <c r="O635" s="14">
        <f t="shared" si="482"/>
        <v>14395.733329999999</v>
      </c>
      <c r="P635" s="14">
        <f t="shared" si="483"/>
        <v>12504.9</v>
      </c>
      <c r="Q635" s="14">
        <f t="shared" si="484"/>
        <v>12937.8</v>
      </c>
      <c r="R635" s="14">
        <f>R636+R641</f>
        <v>10020</v>
      </c>
      <c r="S635" s="14"/>
      <c r="T635" s="14"/>
      <c r="U635" s="14">
        <f t="shared" si="478"/>
        <v>24415.733329999999</v>
      </c>
      <c r="V635" s="14">
        <f t="shared" si="479"/>
        <v>12504.9</v>
      </c>
      <c r="W635" s="14">
        <f t="shared" si="480"/>
        <v>12937.8</v>
      </c>
    </row>
    <row r="636" spans="1:23" ht="56.25" x14ac:dyDescent="0.2">
      <c r="A636" s="85" t="s">
        <v>275</v>
      </c>
      <c r="B636" s="66">
        <v>162</v>
      </c>
      <c r="C636" s="60">
        <v>113</v>
      </c>
      <c r="D636" s="11">
        <v>11</v>
      </c>
      <c r="E636" s="12">
        <v>0</v>
      </c>
      <c r="F636" s="11" t="s">
        <v>2</v>
      </c>
      <c r="G636" s="67" t="s">
        <v>9</v>
      </c>
      <c r="H636" s="10" t="s">
        <v>7</v>
      </c>
      <c r="I636" s="14">
        <f>I637</f>
        <v>400.6</v>
      </c>
      <c r="J636" s="14">
        <f t="shared" ref="J636:K636" si="490">J637</f>
        <v>322.8</v>
      </c>
      <c r="K636" s="14">
        <f t="shared" si="490"/>
        <v>326.5</v>
      </c>
      <c r="L636" s="14"/>
      <c r="M636" s="14"/>
      <c r="N636" s="14"/>
      <c r="O636" s="14">
        <f t="shared" si="482"/>
        <v>400.6</v>
      </c>
      <c r="P636" s="14">
        <f t="shared" si="483"/>
        <v>322.8</v>
      </c>
      <c r="Q636" s="14">
        <f t="shared" si="484"/>
        <v>326.5</v>
      </c>
      <c r="R636" s="14"/>
      <c r="S636" s="14"/>
      <c r="T636" s="14"/>
      <c r="U636" s="14">
        <f t="shared" si="478"/>
        <v>400.6</v>
      </c>
      <c r="V636" s="14">
        <f t="shared" si="479"/>
        <v>322.8</v>
      </c>
      <c r="W636" s="14">
        <f t="shared" si="480"/>
        <v>326.5</v>
      </c>
    </row>
    <row r="637" spans="1:23" ht="22.5" x14ac:dyDescent="0.2">
      <c r="A637" s="85" t="s">
        <v>297</v>
      </c>
      <c r="B637" s="66">
        <v>162</v>
      </c>
      <c r="C637" s="60">
        <v>113</v>
      </c>
      <c r="D637" s="11">
        <v>11</v>
      </c>
      <c r="E637" s="12">
        <v>1</v>
      </c>
      <c r="F637" s="11" t="s">
        <v>2</v>
      </c>
      <c r="G637" s="67">
        <v>0</v>
      </c>
      <c r="H637" s="10"/>
      <c r="I637" s="14">
        <f>I638</f>
        <v>400.6</v>
      </c>
      <c r="J637" s="14">
        <f t="shared" ref="J637:K637" si="491">J638</f>
        <v>322.8</v>
      </c>
      <c r="K637" s="14">
        <f t="shared" si="491"/>
        <v>326.5</v>
      </c>
      <c r="L637" s="14"/>
      <c r="M637" s="14"/>
      <c r="N637" s="14"/>
      <c r="O637" s="14">
        <f t="shared" si="482"/>
        <v>400.6</v>
      </c>
      <c r="P637" s="14">
        <f t="shared" si="483"/>
        <v>322.8</v>
      </c>
      <c r="Q637" s="14">
        <f t="shared" si="484"/>
        <v>326.5</v>
      </c>
      <c r="R637" s="14"/>
      <c r="S637" s="14"/>
      <c r="T637" s="14"/>
      <c r="U637" s="14">
        <f t="shared" si="478"/>
        <v>400.6</v>
      </c>
      <c r="V637" s="14">
        <f t="shared" si="479"/>
        <v>322.8</v>
      </c>
      <c r="W637" s="14">
        <f t="shared" si="480"/>
        <v>326.5</v>
      </c>
    </row>
    <row r="638" spans="1:23" ht="22.5" x14ac:dyDescent="0.2">
      <c r="A638" s="65" t="s">
        <v>80</v>
      </c>
      <c r="B638" s="66">
        <v>162</v>
      </c>
      <c r="C638" s="60">
        <v>113</v>
      </c>
      <c r="D638" s="11">
        <v>11</v>
      </c>
      <c r="E638" s="12">
        <v>1</v>
      </c>
      <c r="F638" s="11" t="s">
        <v>2</v>
      </c>
      <c r="G638" s="67" t="s">
        <v>79</v>
      </c>
      <c r="H638" s="10" t="s">
        <v>7</v>
      </c>
      <c r="I638" s="14">
        <f t="shared" ref="I638:K639" si="492">I639</f>
        <v>400.6</v>
      </c>
      <c r="J638" s="14">
        <f t="shared" si="492"/>
        <v>322.8</v>
      </c>
      <c r="K638" s="14">
        <f t="shared" si="492"/>
        <v>326.5</v>
      </c>
      <c r="L638" s="14"/>
      <c r="M638" s="14"/>
      <c r="N638" s="14"/>
      <c r="O638" s="14">
        <f t="shared" si="482"/>
        <v>400.6</v>
      </c>
      <c r="P638" s="14">
        <f t="shared" si="483"/>
        <v>322.8</v>
      </c>
      <c r="Q638" s="14">
        <f t="shared" si="484"/>
        <v>326.5</v>
      </c>
      <c r="R638" s="14"/>
      <c r="S638" s="14"/>
      <c r="T638" s="14"/>
      <c r="U638" s="14">
        <f t="shared" si="478"/>
        <v>400.6</v>
      </c>
      <c r="V638" s="14">
        <f t="shared" si="479"/>
        <v>322.8</v>
      </c>
      <c r="W638" s="14">
        <f t="shared" si="480"/>
        <v>326.5</v>
      </c>
    </row>
    <row r="639" spans="1:23" ht="22.5" x14ac:dyDescent="0.2">
      <c r="A639" s="65" t="s">
        <v>14</v>
      </c>
      <c r="B639" s="66">
        <v>162</v>
      </c>
      <c r="C639" s="60">
        <v>113</v>
      </c>
      <c r="D639" s="11">
        <v>11</v>
      </c>
      <c r="E639" s="12">
        <v>1</v>
      </c>
      <c r="F639" s="11" t="s">
        <v>2</v>
      </c>
      <c r="G639" s="67" t="s">
        <v>79</v>
      </c>
      <c r="H639" s="10">
        <v>200</v>
      </c>
      <c r="I639" s="14">
        <f t="shared" si="492"/>
        <v>400.6</v>
      </c>
      <c r="J639" s="14">
        <f t="shared" si="492"/>
        <v>322.8</v>
      </c>
      <c r="K639" s="14">
        <f t="shared" si="492"/>
        <v>326.5</v>
      </c>
      <c r="L639" s="14"/>
      <c r="M639" s="14"/>
      <c r="N639" s="14"/>
      <c r="O639" s="14">
        <f t="shared" si="482"/>
        <v>400.6</v>
      </c>
      <c r="P639" s="14">
        <f t="shared" si="483"/>
        <v>322.8</v>
      </c>
      <c r="Q639" s="14">
        <f t="shared" si="484"/>
        <v>326.5</v>
      </c>
      <c r="R639" s="14"/>
      <c r="S639" s="14"/>
      <c r="T639" s="14"/>
      <c r="U639" s="14">
        <f t="shared" si="478"/>
        <v>400.6</v>
      </c>
      <c r="V639" s="14">
        <f t="shared" si="479"/>
        <v>322.8</v>
      </c>
      <c r="W639" s="14">
        <f t="shared" si="480"/>
        <v>326.5</v>
      </c>
    </row>
    <row r="640" spans="1:23" ht="22.5" x14ac:dyDescent="0.2">
      <c r="A640" s="65" t="s">
        <v>13</v>
      </c>
      <c r="B640" s="66">
        <v>162</v>
      </c>
      <c r="C640" s="60">
        <v>113</v>
      </c>
      <c r="D640" s="11">
        <v>11</v>
      </c>
      <c r="E640" s="12">
        <v>1</v>
      </c>
      <c r="F640" s="11" t="s">
        <v>2</v>
      </c>
      <c r="G640" s="67" t="s">
        <v>79</v>
      </c>
      <c r="H640" s="10">
        <v>240</v>
      </c>
      <c r="I640" s="14">
        <v>400.6</v>
      </c>
      <c r="J640" s="14">
        <v>322.8</v>
      </c>
      <c r="K640" s="14">
        <v>326.5</v>
      </c>
      <c r="L640" s="14"/>
      <c r="M640" s="14"/>
      <c r="N640" s="14"/>
      <c r="O640" s="14">
        <f t="shared" si="482"/>
        <v>400.6</v>
      </c>
      <c r="P640" s="14">
        <f t="shared" si="483"/>
        <v>322.8</v>
      </c>
      <c r="Q640" s="14">
        <f t="shared" si="484"/>
        <v>326.5</v>
      </c>
      <c r="R640" s="14"/>
      <c r="S640" s="14"/>
      <c r="T640" s="14"/>
      <c r="U640" s="14">
        <f t="shared" si="478"/>
        <v>400.6</v>
      </c>
      <c r="V640" s="14">
        <f t="shared" si="479"/>
        <v>322.8</v>
      </c>
      <c r="W640" s="14">
        <f t="shared" si="480"/>
        <v>326.5</v>
      </c>
    </row>
    <row r="641" spans="1:23" ht="33.75" x14ac:dyDescent="0.2">
      <c r="A641" s="85" t="s">
        <v>272</v>
      </c>
      <c r="B641" s="66">
        <v>162</v>
      </c>
      <c r="C641" s="60">
        <v>113</v>
      </c>
      <c r="D641" s="11">
        <v>13</v>
      </c>
      <c r="E641" s="12" t="s">
        <v>3</v>
      </c>
      <c r="F641" s="11" t="s">
        <v>2</v>
      </c>
      <c r="G641" s="67" t="s">
        <v>9</v>
      </c>
      <c r="H641" s="10" t="s">
        <v>7</v>
      </c>
      <c r="I641" s="14">
        <f>I642+I650+I653</f>
        <v>12105.8</v>
      </c>
      <c r="J641" s="14">
        <f t="shared" ref="J641:K641" si="493">J642+J650+J653</f>
        <v>12182.1</v>
      </c>
      <c r="K641" s="14">
        <f t="shared" si="493"/>
        <v>12611.3</v>
      </c>
      <c r="L641" s="14">
        <f>L656</f>
        <v>1889.3333300000002</v>
      </c>
      <c r="M641" s="14"/>
      <c r="N641" s="14"/>
      <c r="O641" s="14">
        <f t="shared" si="482"/>
        <v>13995.133329999999</v>
      </c>
      <c r="P641" s="14">
        <f t="shared" si="483"/>
        <v>12182.1</v>
      </c>
      <c r="Q641" s="14">
        <f t="shared" si="484"/>
        <v>12611.3</v>
      </c>
      <c r="R641" s="14">
        <f>R647</f>
        <v>10020</v>
      </c>
      <c r="S641" s="14"/>
      <c r="T641" s="14"/>
      <c r="U641" s="14">
        <f t="shared" si="478"/>
        <v>24015.133329999997</v>
      </c>
      <c r="V641" s="14">
        <f t="shared" si="479"/>
        <v>12182.1</v>
      </c>
      <c r="W641" s="14">
        <f t="shared" si="480"/>
        <v>12611.3</v>
      </c>
    </row>
    <row r="642" spans="1:23" ht="26.25" customHeight="1" x14ac:dyDescent="0.2">
      <c r="A642" s="65" t="s">
        <v>15</v>
      </c>
      <c r="B642" s="66">
        <v>162</v>
      </c>
      <c r="C642" s="60">
        <v>113</v>
      </c>
      <c r="D642" s="11">
        <v>13</v>
      </c>
      <c r="E642" s="12" t="s">
        <v>3</v>
      </c>
      <c r="F642" s="11" t="s">
        <v>2</v>
      </c>
      <c r="G642" s="67" t="s">
        <v>11</v>
      </c>
      <c r="H642" s="10" t="s">
        <v>7</v>
      </c>
      <c r="I642" s="14">
        <f>I643+I645</f>
        <v>11549.3</v>
      </c>
      <c r="J642" s="14">
        <f t="shared" ref="J642:K642" si="494">J643+J645</f>
        <v>11655.6</v>
      </c>
      <c r="K642" s="14">
        <f t="shared" si="494"/>
        <v>12084.8</v>
      </c>
      <c r="L642" s="14"/>
      <c r="M642" s="14"/>
      <c r="N642" s="14"/>
      <c r="O642" s="14">
        <f t="shared" si="482"/>
        <v>11549.3</v>
      </c>
      <c r="P642" s="14">
        <f t="shared" si="483"/>
        <v>11655.6</v>
      </c>
      <c r="Q642" s="14">
        <f t="shared" si="484"/>
        <v>12084.8</v>
      </c>
      <c r="R642" s="14"/>
      <c r="S642" s="14"/>
      <c r="T642" s="14"/>
      <c r="U642" s="14">
        <f t="shared" si="478"/>
        <v>11549.3</v>
      </c>
      <c r="V642" s="14">
        <f t="shared" si="479"/>
        <v>11655.6</v>
      </c>
      <c r="W642" s="14">
        <f t="shared" si="480"/>
        <v>12084.8</v>
      </c>
    </row>
    <row r="643" spans="1:23" ht="57" customHeight="1" x14ac:dyDescent="0.2">
      <c r="A643" s="65" t="s">
        <v>6</v>
      </c>
      <c r="B643" s="66">
        <v>162</v>
      </c>
      <c r="C643" s="60">
        <v>113</v>
      </c>
      <c r="D643" s="11">
        <v>13</v>
      </c>
      <c r="E643" s="12" t="s">
        <v>3</v>
      </c>
      <c r="F643" s="11" t="s">
        <v>2</v>
      </c>
      <c r="G643" s="67" t="s">
        <v>11</v>
      </c>
      <c r="H643" s="10">
        <v>100</v>
      </c>
      <c r="I643" s="14">
        <f t="shared" ref="I643:K643" si="495">I644</f>
        <v>11228</v>
      </c>
      <c r="J643" s="14">
        <f t="shared" si="495"/>
        <v>11334.300000000001</v>
      </c>
      <c r="K643" s="14">
        <f t="shared" si="495"/>
        <v>11763.5</v>
      </c>
      <c r="L643" s="14"/>
      <c r="M643" s="14"/>
      <c r="N643" s="14"/>
      <c r="O643" s="14">
        <f t="shared" si="482"/>
        <v>11228</v>
      </c>
      <c r="P643" s="14">
        <f t="shared" si="483"/>
        <v>11334.300000000001</v>
      </c>
      <c r="Q643" s="14">
        <f t="shared" si="484"/>
        <v>11763.5</v>
      </c>
      <c r="R643" s="14"/>
      <c r="S643" s="14"/>
      <c r="T643" s="14"/>
      <c r="U643" s="14">
        <f t="shared" si="478"/>
        <v>11228</v>
      </c>
      <c r="V643" s="14">
        <f t="shared" si="479"/>
        <v>11334.300000000001</v>
      </c>
      <c r="W643" s="14">
        <f t="shared" si="480"/>
        <v>11763.5</v>
      </c>
    </row>
    <row r="644" spans="1:23" ht="22.5" x14ac:dyDescent="0.2">
      <c r="A644" s="65" t="s">
        <v>5</v>
      </c>
      <c r="B644" s="66">
        <v>162</v>
      </c>
      <c r="C644" s="60">
        <v>113</v>
      </c>
      <c r="D644" s="11">
        <v>13</v>
      </c>
      <c r="E644" s="12" t="s">
        <v>3</v>
      </c>
      <c r="F644" s="11" t="s">
        <v>2</v>
      </c>
      <c r="G644" s="67" t="s">
        <v>11</v>
      </c>
      <c r="H644" s="10">
        <v>120</v>
      </c>
      <c r="I644" s="14">
        <f>10625+603</f>
        <v>11228</v>
      </c>
      <c r="J644" s="14">
        <v>11334.300000000001</v>
      </c>
      <c r="K644" s="14">
        <v>11763.5</v>
      </c>
      <c r="L644" s="14"/>
      <c r="M644" s="14"/>
      <c r="N644" s="14"/>
      <c r="O644" s="14">
        <f t="shared" si="482"/>
        <v>11228</v>
      </c>
      <c r="P644" s="14">
        <f t="shared" si="483"/>
        <v>11334.300000000001</v>
      </c>
      <c r="Q644" s="14">
        <f t="shared" si="484"/>
        <v>11763.5</v>
      </c>
      <c r="R644" s="14"/>
      <c r="S644" s="14"/>
      <c r="T644" s="14"/>
      <c r="U644" s="14">
        <f t="shared" si="478"/>
        <v>11228</v>
      </c>
      <c r="V644" s="14">
        <f t="shared" si="479"/>
        <v>11334.300000000001</v>
      </c>
      <c r="W644" s="14">
        <f t="shared" si="480"/>
        <v>11763.5</v>
      </c>
    </row>
    <row r="645" spans="1:23" ht="22.5" x14ac:dyDescent="0.2">
      <c r="A645" s="65" t="s">
        <v>14</v>
      </c>
      <c r="B645" s="66">
        <v>162</v>
      </c>
      <c r="C645" s="60">
        <v>113</v>
      </c>
      <c r="D645" s="11">
        <v>13</v>
      </c>
      <c r="E645" s="12" t="s">
        <v>3</v>
      </c>
      <c r="F645" s="11" t="s">
        <v>2</v>
      </c>
      <c r="G645" s="67" t="s">
        <v>11</v>
      </c>
      <c r="H645" s="10">
        <v>200</v>
      </c>
      <c r="I645" s="14">
        <f t="shared" ref="I645:K645" si="496">I646</f>
        <v>321.3</v>
      </c>
      <c r="J645" s="14">
        <f t="shared" si="496"/>
        <v>321.3</v>
      </c>
      <c r="K645" s="14">
        <f t="shared" si="496"/>
        <v>321.3</v>
      </c>
      <c r="L645" s="14"/>
      <c r="M645" s="14"/>
      <c r="N645" s="14"/>
      <c r="O645" s="14">
        <f t="shared" si="482"/>
        <v>321.3</v>
      </c>
      <c r="P645" s="14">
        <f t="shared" si="483"/>
        <v>321.3</v>
      </c>
      <c r="Q645" s="14">
        <f t="shared" si="484"/>
        <v>321.3</v>
      </c>
      <c r="R645" s="14"/>
      <c r="S645" s="14"/>
      <c r="T645" s="14"/>
      <c r="U645" s="14">
        <f t="shared" si="478"/>
        <v>321.3</v>
      </c>
      <c r="V645" s="14">
        <f t="shared" si="479"/>
        <v>321.3</v>
      </c>
      <c r="W645" s="14">
        <f t="shared" si="480"/>
        <v>321.3</v>
      </c>
    </row>
    <row r="646" spans="1:23" ht="35.1" customHeight="1" x14ac:dyDescent="0.2">
      <c r="A646" s="65" t="s">
        <v>13</v>
      </c>
      <c r="B646" s="66">
        <v>162</v>
      </c>
      <c r="C646" s="60">
        <v>113</v>
      </c>
      <c r="D646" s="11">
        <v>13</v>
      </c>
      <c r="E646" s="12" t="s">
        <v>3</v>
      </c>
      <c r="F646" s="11" t="s">
        <v>2</v>
      </c>
      <c r="G646" s="67" t="s">
        <v>11</v>
      </c>
      <c r="H646" s="10">
        <v>240</v>
      </c>
      <c r="I646" s="14">
        <v>321.3</v>
      </c>
      <c r="J646" s="14">
        <v>321.3</v>
      </c>
      <c r="K646" s="14">
        <v>321.3</v>
      </c>
      <c r="L646" s="14"/>
      <c r="M646" s="14"/>
      <c r="N646" s="14"/>
      <c r="O646" s="14">
        <f t="shared" si="482"/>
        <v>321.3</v>
      </c>
      <c r="P646" s="14">
        <f t="shared" si="483"/>
        <v>321.3</v>
      </c>
      <c r="Q646" s="14">
        <f t="shared" si="484"/>
        <v>321.3</v>
      </c>
      <c r="R646" s="14"/>
      <c r="S646" s="14"/>
      <c r="T646" s="14"/>
      <c r="U646" s="14">
        <f t="shared" si="478"/>
        <v>321.3</v>
      </c>
      <c r="V646" s="14">
        <f t="shared" si="479"/>
        <v>321.3</v>
      </c>
      <c r="W646" s="14">
        <f t="shared" si="480"/>
        <v>321.3</v>
      </c>
    </row>
    <row r="647" spans="1:23" ht="28.5" customHeight="1" x14ac:dyDescent="0.2">
      <c r="A647" s="88" t="s">
        <v>415</v>
      </c>
      <c r="B647" s="66">
        <v>162</v>
      </c>
      <c r="C647" s="60">
        <v>113</v>
      </c>
      <c r="D647" s="11">
        <v>13</v>
      </c>
      <c r="E647" s="12">
        <v>0</v>
      </c>
      <c r="F647" s="11">
        <v>0</v>
      </c>
      <c r="G647" s="67">
        <v>80320</v>
      </c>
      <c r="H647" s="10"/>
      <c r="I647" s="14"/>
      <c r="J647" s="14"/>
      <c r="K647" s="14"/>
      <c r="L647" s="14"/>
      <c r="M647" s="14"/>
      <c r="N647" s="14"/>
      <c r="O647" s="14"/>
      <c r="P647" s="14"/>
      <c r="Q647" s="14"/>
      <c r="R647" s="14">
        <f>R648</f>
        <v>10020</v>
      </c>
      <c r="S647" s="14"/>
      <c r="T647" s="14"/>
      <c r="U647" s="14">
        <f>O647+R647</f>
        <v>10020</v>
      </c>
      <c r="V647" s="14">
        <f t="shared" si="479"/>
        <v>0</v>
      </c>
      <c r="W647" s="14">
        <f t="shared" si="480"/>
        <v>0</v>
      </c>
    </row>
    <row r="648" spans="1:23" ht="24" customHeight="1" x14ac:dyDescent="0.2">
      <c r="A648" s="65" t="s">
        <v>99</v>
      </c>
      <c r="B648" s="66">
        <v>162</v>
      </c>
      <c r="C648" s="60">
        <v>113</v>
      </c>
      <c r="D648" s="11">
        <v>13</v>
      </c>
      <c r="E648" s="12">
        <v>0</v>
      </c>
      <c r="F648" s="11">
        <v>0</v>
      </c>
      <c r="G648" s="67">
        <v>80320</v>
      </c>
      <c r="H648" s="10">
        <v>400</v>
      </c>
      <c r="I648" s="14"/>
      <c r="J648" s="14"/>
      <c r="K648" s="14"/>
      <c r="L648" s="14"/>
      <c r="M648" s="14"/>
      <c r="N648" s="14"/>
      <c r="O648" s="14"/>
      <c r="P648" s="14"/>
      <c r="Q648" s="14"/>
      <c r="R648" s="14">
        <f>R649</f>
        <v>10020</v>
      </c>
      <c r="S648" s="14"/>
      <c r="T648" s="14"/>
      <c r="U648" s="14">
        <f t="shared" ref="U648:U649" si="497">O648+R648</f>
        <v>10020</v>
      </c>
      <c r="V648" s="14">
        <f t="shared" si="479"/>
        <v>0</v>
      </c>
      <c r="W648" s="14">
        <f t="shared" si="480"/>
        <v>0</v>
      </c>
    </row>
    <row r="649" spans="1:23" ht="18.75" customHeight="1" x14ac:dyDescent="0.2">
      <c r="A649" s="65" t="s">
        <v>98</v>
      </c>
      <c r="B649" s="66">
        <v>162</v>
      </c>
      <c r="C649" s="60">
        <v>113</v>
      </c>
      <c r="D649" s="11">
        <v>13</v>
      </c>
      <c r="E649" s="12">
        <v>0</v>
      </c>
      <c r="F649" s="11">
        <v>0</v>
      </c>
      <c r="G649" s="67">
        <v>80320</v>
      </c>
      <c r="H649" s="10">
        <v>410</v>
      </c>
      <c r="I649" s="14"/>
      <c r="J649" s="14"/>
      <c r="K649" s="14"/>
      <c r="L649" s="14"/>
      <c r="M649" s="14"/>
      <c r="N649" s="14"/>
      <c r="O649" s="14"/>
      <c r="P649" s="14"/>
      <c r="Q649" s="14"/>
      <c r="R649" s="14">
        <v>10020</v>
      </c>
      <c r="S649" s="14"/>
      <c r="T649" s="14"/>
      <c r="U649" s="14">
        <f t="shared" si="497"/>
        <v>10020</v>
      </c>
      <c r="V649" s="14">
        <f t="shared" si="479"/>
        <v>0</v>
      </c>
      <c r="W649" s="14">
        <f t="shared" si="480"/>
        <v>0</v>
      </c>
    </row>
    <row r="650" spans="1:23" ht="61.15" customHeight="1" x14ac:dyDescent="0.2">
      <c r="A650" s="65" t="s">
        <v>108</v>
      </c>
      <c r="B650" s="66">
        <v>162</v>
      </c>
      <c r="C650" s="60">
        <v>113</v>
      </c>
      <c r="D650" s="11">
        <v>13</v>
      </c>
      <c r="E650" s="12" t="s">
        <v>3</v>
      </c>
      <c r="F650" s="11" t="s">
        <v>2</v>
      </c>
      <c r="G650" s="67" t="s">
        <v>107</v>
      </c>
      <c r="H650" s="10" t="s">
        <v>7</v>
      </c>
      <c r="I650" s="14">
        <f t="shared" ref="I650:K651" si="498">I651</f>
        <v>470</v>
      </c>
      <c r="J650" s="14">
        <f t="shared" si="498"/>
        <v>440</v>
      </c>
      <c r="K650" s="14">
        <f t="shared" si="498"/>
        <v>440</v>
      </c>
      <c r="L650" s="14"/>
      <c r="M650" s="14"/>
      <c r="N650" s="14"/>
      <c r="O650" s="14">
        <f t="shared" si="482"/>
        <v>470</v>
      </c>
      <c r="P650" s="14">
        <f t="shared" si="483"/>
        <v>440</v>
      </c>
      <c r="Q650" s="14">
        <f t="shared" si="484"/>
        <v>440</v>
      </c>
      <c r="R650" s="14"/>
      <c r="S650" s="14"/>
      <c r="T650" s="14"/>
      <c r="U650" s="14">
        <f t="shared" si="478"/>
        <v>470</v>
      </c>
      <c r="V650" s="14">
        <f t="shared" si="479"/>
        <v>440</v>
      </c>
      <c r="W650" s="14">
        <f t="shared" si="480"/>
        <v>440</v>
      </c>
    </row>
    <row r="651" spans="1:23" ht="22.5" x14ac:dyDescent="0.2">
      <c r="A651" s="65" t="s">
        <v>14</v>
      </c>
      <c r="B651" s="66">
        <v>162</v>
      </c>
      <c r="C651" s="60">
        <v>113</v>
      </c>
      <c r="D651" s="11">
        <v>13</v>
      </c>
      <c r="E651" s="12" t="s">
        <v>3</v>
      </c>
      <c r="F651" s="11" t="s">
        <v>2</v>
      </c>
      <c r="G651" s="67" t="s">
        <v>107</v>
      </c>
      <c r="H651" s="10">
        <v>200</v>
      </c>
      <c r="I651" s="14">
        <f t="shared" si="498"/>
        <v>470</v>
      </c>
      <c r="J651" s="14">
        <f t="shared" si="498"/>
        <v>440</v>
      </c>
      <c r="K651" s="14">
        <f t="shared" si="498"/>
        <v>440</v>
      </c>
      <c r="L651" s="14"/>
      <c r="M651" s="14"/>
      <c r="N651" s="14"/>
      <c r="O651" s="14">
        <f t="shared" si="482"/>
        <v>470</v>
      </c>
      <c r="P651" s="14">
        <f t="shared" si="483"/>
        <v>440</v>
      </c>
      <c r="Q651" s="14">
        <f t="shared" si="484"/>
        <v>440</v>
      </c>
      <c r="R651" s="14"/>
      <c r="S651" s="14"/>
      <c r="T651" s="14"/>
      <c r="U651" s="14">
        <f t="shared" si="478"/>
        <v>470</v>
      </c>
      <c r="V651" s="14">
        <f t="shared" si="479"/>
        <v>440</v>
      </c>
      <c r="W651" s="14">
        <f t="shared" si="480"/>
        <v>440</v>
      </c>
    </row>
    <row r="652" spans="1:23" ht="22.5" x14ac:dyDescent="0.2">
      <c r="A652" s="65" t="s">
        <v>13</v>
      </c>
      <c r="B652" s="66">
        <v>162</v>
      </c>
      <c r="C652" s="60">
        <v>113</v>
      </c>
      <c r="D652" s="11">
        <v>13</v>
      </c>
      <c r="E652" s="12" t="s">
        <v>3</v>
      </c>
      <c r="F652" s="11" t="s">
        <v>2</v>
      </c>
      <c r="G652" s="67" t="s">
        <v>107</v>
      </c>
      <c r="H652" s="10">
        <v>240</v>
      </c>
      <c r="I652" s="14">
        <v>470</v>
      </c>
      <c r="J652" s="14">
        <v>440</v>
      </c>
      <c r="K652" s="14">
        <v>440</v>
      </c>
      <c r="L652" s="14"/>
      <c r="M652" s="14"/>
      <c r="N652" s="14"/>
      <c r="O652" s="14">
        <f t="shared" si="482"/>
        <v>470</v>
      </c>
      <c r="P652" s="14">
        <f t="shared" si="483"/>
        <v>440</v>
      </c>
      <c r="Q652" s="14">
        <f t="shared" si="484"/>
        <v>440</v>
      </c>
      <c r="R652" s="14"/>
      <c r="S652" s="14"/>
      <c r="T652" s="14"/>
      <c r="U652" s="14">
        <f t="shared" si="478"/>
        <v>470</v>
      </c>
      <c r="V652" s="14">
        <f t="shared" si="479"/>
        <v>440</v>
      </c>
      <c r="W652" s="14">
        <f t="shared" si="480"/>
        <v>440</v>
      </c>
    </row>
    <row r="653" spans="1:23" ht="38.1" customHeight="1" x14ac:dyDescent="0.2">
      <c r="A653" s="65" t="s">
        <v>106</v>
      </c>
      <c r="B653" s="66">
        <v>162</v>
      </c>
      <c r="C653" s="60">
        <v>113</v>
      </c>
      <c r="D653" s="11">
        <v>13</v>
      </c>
      <c r="E653" s="12" t="s">
        <v>3</v>
      </c>
      <c r="F653" s="11" t="s">
        <v>2</v>
      </c>
      <c r="G653" s="67" t="s">
        <v>105</v>
      </c>
      <c r="H653" s="10" t="s">
        <v>7</v>
      </c>
      <c r="I653" s="14">
        <f t="shared" ref="I653:K654" si="499">I654</f>
        <v>86.5</v>
      </c>
      <c r="J653" s="14">
        <f t="shared" si="499"/>
        <v>86.5</v>
      </c>
      <c r="K653" s="14">
        <f t="shared" si="499"/>
        <v>86.5</v>
      </c>
      <c r="L653" s="14"/>
      <c r="M653" s="14"/>
      <c r="N653" s="14"/>
      <c r="O653" s="14">
        <f t="shared" si="482"/>
        <v>86.5</v>
      </c>
      <c r="P653" s="14">
        <f t="shared" si="483"/>
        <v>86.5</v>
      </c>
      <c r="Q653" s="14">
        <f t="shared" si="484"/>
        <v>86.5</v>
      </c>
      <c r="R653" s="14"/>
      <c r="S653" s="14"/>
      <c r="T653" s="14"/>
      <c r="U653" s="14">
        <f t="shared" si="478"/>
        <v>86.5</v>
      </c>
      <c r="V653" s="14">
        <f t="shared" si="479"/>
        <v>86.5</v>
      </c>
      <c r="W653" s="14">
        <f t="shared" si="480"/>
        <v>86.5</v>
      </c>
    </row>
    <row r="654" spans="1:23" ht="22.5" x14ac:dyDescent="0.2">
      <c r="A654" s="65" t="s">
        <v>14</v>
      </c>
      <c r="B654" s="66">
        <v>162</v>
      </c>
      <c r="C654" s="60">
        <v>113</v>
      </c>
      <c r="D654" s="11">
        <v>13</v>
      </c>
      <c r="E654" s="12" t="s">
        <v>3</v>
      </c>
      <c r="F654" s="11" t="s">
        <v>2</v>
      </c>
      <c r="G654" s="67" t="s">
        <v>105</v>
      </c>
      <c r="H654" s="10">
        <v>200</v>
      </c>
      <c r="I654" s="14">
        <f t="shared" si="499"/>
        <v>86.5</v>
      </c>
      <c r="J654" s="14">
        <f t="shared" si="499"/>
        <v>86.5</v>
      </c>
      <c r="K654" s="14">
        <f t="shared" si="499"/>
        <v>86.5</v>
      </c>
      <c r="L654" s="14"/>
      <c r="M654" s="14"/>
      <c r="N654" s="14"/>
      <c r="O654" s="14">
        <f t="shared" si="482"/>
        <v>86.5</v>
      </c>
      <c r="P654" s="14">
        <f t="shared" si="483"/>
        <v>86.5</v>
      </c>
      <c r="Q654" s="14">
        <f t="shared" si="484"/>
        <v>86.5</v>
      </c>
      <c r="R654" s="14"/>
      <c r="S654" s="14"/>
      <c r="T654" s="14"/>
      <c r="U654" s="14">
        <f t="shared" si="478"/>
        <v>86.5</v>
      </c>
      <c r="V654" s="14">
        <f t="shared" si="479"/>
        <v>86.5</v>
      </c>
      <c r="W654" s="14">
        <f t="shared" si="480"/>
        <v>86.5</v>
      </c>
    </row>
    <row r="655" spans="1:23" ht="26.1" customHeight="1" x14ac:dyDescent="0.2">
      <c r="A655" s="65" t="s">
        <v>13</v>
      </c>
      <c r="B655" s="66">
        <v>162</v>
      </c>
      <c r="C655" s="60">
        <v>113</v>
      </c>
      <c r="D655" s="11">
        <v>13</v>
      </c>
      <c r="E655" s="12" t="s">
        <v>3</v>
      </c>
      <c r="F655" s="11" t="s">
        <v>2</v>
      </c>
      <c r="G655" s="67" t="s">
        <v>105</v>
      </c>
      <c r="H655" s="10">
        <v>240</v>
      </c>
      <c r="I655" s="14">
        <v>86.5</v>
      </c>
      <c r="J655" s="14">
        <v>86.5</v>
      </c>
      <c r="K655" s="14">
        <v>86.5</v>
      </c>
      <c r="L655" s="14"/>
      <c r="M655" s="14"/>
      <c r="N655" s="14"/>
      <c r="O655" s="14">
        <f t="shared" si="482"/>
        <v>86.5</v>
      </c>
      <c r="P655" s="14">
        <f t="shared" si="483"/>
        <v>86.5</v>
      </c>
      <c r="Q655" s="14">
        <f t="shared" si="484"/>
        <v>86.5</v>
      </c>
      <c r="R655" s="14"/>
      <c r="S655" s="14"/>
      <c r="T655" s="14"/>
      <c r="U655" s="14">
        <f t="shared" si="478"/>
        <v>86.5</v>
      </c>
      <c r="V655" s="14">
        <f t="shared" si="479"/>
        <v>86.5</v>
      </c>
      <c r="W655" s="14">
        <f t="shared" si="480"/>
        <v>86.5</v>
      </c>
    </row>
    <row r="656" spans="1:23" ht="26.1" customHeight="1" x14ac:dyDescent="0.2">
      <c r="A656" s="65" t="s">
        <v>384</v>
      </c>
      <c r="B656" s="66">
        <v>162</v>
      </c>
      <c r="C656" s="60">
        <v>113</v>
      </c>
      <c r="D656" s="11">
        <v>13</v>
      </c>
      <c r="E656" s="12" t="s">
        <v>3</v>
      </c>
      <c r="F656" s="11" t="s">
        <v>2</v>
      </c>
      <c r="G656" s="67" t="s">
        <v>383</v>
      </c>
      <c r="H656" s="10"/>
      <c r="I656" s="14"/>
      <c r="J656" s="14"/>
      <c r="K656" s="14"/>
      <c r="L656" s="14">
        <f>L657</f>
        <v>1889.3333300000002</v>
      </c>
      <c r="M656" s="14"/>
      <c r="N656" s="14"/>
      <c r="O656" s="14">
        <f t="shared" ref="O656:O658" si="500">I656+L656</f>
        <v>1889.3333300000002</v>
      </c>
      <c r="P656" s="14">
        <f t="shared" ref="P656:P658" si="501">J656+M656</f>
        <v>0</v>
      </c>
      <c r="Q656" s="14">
        <f t="shared" ref="Q656:Q658" si="502">K656+N656</f>
        <v>0</v>
      </c>
      <c r="R656" s="14"/>
      <c r="S656" s="14"/>
      <c r="T656" s="14"/>
      <c r="U656" s="14">
        <f t="shared" si="478"/>
        <v>1889.3333300000002</v>
      </c>
      <c r="V656" s="14">
        <f t="shared" si="479"/>
        <v>0</v>
      </c>
      <c r="W656" s="14">
        <f t="shared" si="480"/>
        <v>0</v>
      </c>
    </row>
    <row r="657" spans="1:23" ht="26.1" customHeight="1" x14ac:dyDescent="0.2">
      <c r="A657" s="65" t="s">
        <v>14</v>
      </c>
      <c r="B657" s="66">
        <v>162</v>
      </c>
      <c r="C657" s="60">
        <v>113</v>
      </c>
      <c r="D657" s="11">
        <v>13</v>
      </c>
      <c r="E657" s="12" t="s">
        <v>3</v>
      </c>
      <c r="F657" s="11" t="s">
        <v>2</v>
      </c>
      <c r="G657" s="67" t="s">
        <v>383</v>
      </c>
      <c r="H657" s="10">
        <v>200</v>
      </c>
      <c r="I657" s="14"/>
      <c r="J657" s="14"/>
      <c r="K657" s="14"/>
      <c r="L657" s="14">
        <f>L658</f>
        <v>1889.3333300000002</v>
      </c>
      <c r="M657" s="14"/>
      <c r="N657" s="14"/>
      <c r="O657" s="14">
        <f t="shared" si="500"/>
        <v>1889.3333300000002</v>
      </c>
      <c r="P657" s="14">
        <f t="shared" si="501"/>
        <v>0</v>
      </c>
      <c r="Q657" s="14">
        <f t="shared" si="502"/>
        <v>0</v>
      </c>
      <c r="R657" s="14"/>
      <c r="S657" s="14"/>
      <c r="T657" s="14"/>
      <c r="U657" s="14">
        <f t="shared" si="478"/>
        <v>1889.3333300000002</v>
      </c>
      <c r="V657" s="14">
        <f t="shared" si="479"/>
        <v>0</v>
      </c>
      <c r="W657" s="14">
        <f t="shared" si="480"/>
        <v>0</v>
      </c>
    </row>
    <row r="658" spans="1:23" ht="26.1" customHeight="1" x14ac:dyDescent="0.2">
      <c r="A658" s="65" t="s">
        <v>13</v>
      </c>
      <c r="B658" s="66">
        <v>162</v>
      </c>
      <c r="C658" s="60">
        <v>113</v>
      </c>
      <c r="D658" s="11">
        <v>13</v>
      </c>
      <c r="E658" s="12" t="s">
        <v>3</v>
      </c>
      <c r="F658" s="11" t="s">
        <v>2</v>
      </c>
      <c r="G658" s="67" t="s">
        <v>383</v>
      </c>
      <c r="H658" s="10">
        <v>240</v>
      </c>
      <c r="I658" s="14"/>
      <c r="J658" s="14"/>
      <c r="K658" s="14"/>
      <c r="L658" s="14">
        <f>1568.14667+321.18666</f>
        <v>1889.3333300000002</v>
      </c>
      <c r="M658" s="14"/>
      <c r="N658" s="14"/>
      <c r="O658" s="14">
        <f t="shared" si="500"/>
        <v>1889.3333300000002</v>
      </c>
      <c r="P658" s="14">
        <f t="shared" si="501"/>
        <v>0</v>
      </c>
      <c r="Q658" s="14">
        <f t="shared" si="502"/>
        <v>0</v>
      </c>
      <c r="R658" s="14"/>
      <c r="S658" s="14"/>
      <c r="T658" s="14"/>
      <c r="U658" s="14">
        <f t="shared" si="478"/>
        <v>1889.3333300000002</v>
      </c>
      <c r="V658" s="14">
        <f t="shared" si="479"/>
        <v>0</v>
      </c>
      <c r="W658" s="14">
        <f t="shared" si="480"/>
        <v>0</v>
      </c>
    </row>
    <row r="659" spans="1:23" s="178" customFormat="1" ht="26.1" customHeight="1" x14ac:dyDescent="0.2">
      <c r="A659" s="65" t="s">
        <v>216</v>
      </c>
      <c r="B659" s="66">
        <v>162</v>
      </c>
      <c r="C659" s="60">
        <v>500</v>
      </c>
      <c r="D659" s="11"/>
      <c r="E659" s="12"/>
      <c r="F659" s="11"/>
      <c r="G659" s="67"/>
      <c r="H659" s="10"/>
      <c r="I659" s="14">
        <f t="shared" ref="I659:I663" si="503">I660</f>
        <v>1680</v>
      </c>
      <c r="J659" s="14">
        <f t="shared" ref="J659:K659" si="504">J660</f>
        <v>0</v>
      </c>
      <c r="K659" s="14">
        <f t="shared" si="504"/>
        <v>2160</v>
      </c>
      <c r="L659" s="14"/>
      <c r="M659" s="14"/>
      <c r="N659" s="14"/>
      <c r="O659" s="14">
        <f t="shared" si="482"/>
        <v>1680</v>
      </c>
      <c r="P659" s="14">
        <f t="shared" si="483"/>
        <v>0</v>
      </c>
      <c r="Q659" s="14">
        <f t="shared" si="484"/>
        <v>2160</v>
      </c>
      <c r="R659" s="14">
        <f>R660</f>
        <v>-1680</v>
      </c>
      <c r="S659" s="14">
        <f t="shared" ref="S659:T663" si="505">S660</f>
        <v>0</v>
      </c>
      <c r="T659" s="14">
        <f t="shared" si="505"/>
        <v>-2160</v>
      </c>
      <c r="U659" s="14">
        <f t="shared" si="478"/>
        <v>0</v>
      </c>
      <c r="V659" s="14">
        <f t="shared" si="479"/>
        <v>0</v>
      </c>
      <c r="W659" s="14">
        <f t="shared" si="480"/>
        <v>0</v>
      </c>
    </row>
    <row r="660" spans="1:23" s="178" customFormat="1" ht="26.1" customHeight="1" x14ac:dyDescent="0.2">
      <c r="A660" s="65" t="s">
        <v>215</v>
      </c>
      <c r="B660" s="66">
        <v>162</v>
      </c>
      <c r="C660" s="60">
        <v>501</v>
      </c>
      <c r="D660" s="11"/>
      <c r="E660" s="12"/>
      <c r="F660" s="11"/>
      <c r="G660" s="67"/>
      <c r="H660" s="10"/>
      <c r="I660" s="14">
        <f t="shared" si="503"/>
        <v>1680</v>
      </c>
      <c r="J660" s="14">
        <f t="shared" ref="J660:K661" si="506">J661</f>
        <v>0</v>
      </c>
      <c r="K660" s="14">
        <f t="shared" si="506"/>
        <v>2160</v>
      </c>
      <c r="L660" s="14"/>
      <c r="M660" s="14"/>
      <c r="N660" s="14"/>
      <c r="O660" s="14">
        <f t="shared" si="482"/>
        <v>1680</v>
      </c>
      <c r="P660" s="14">
        <f t="shared" si="483"/>
        <v>0</v>
      </c>
      <c r="Q660" s="14">
        <f t="shared" si="484"/>
        <v>2160</v>
      </c>
      <c r="R660" s="14">
        <f>R661</f>
        <v>-1680</v>
      </c>
      <c r="S660" s="14">
        <f t="shared" si="505"/>
        <v>0</v>
      </c>
      <c r="T660" s="14">
        <f t="shared" si="505"/>
        <v>-2160</v>
      </c>
      <c r="U660" s="14">
        <f t="shared" si="478"/>
        <v>0</v>
      </c>
      <c r="V660" s="14">
        <f t="shared" si="479"/>
        <v>0</v>
      </c>
      <c r="W660" s="14">
        <f t="shared" si="480"/>
        <v>0</v>
      </c>
    </row>
    <row r="661" spans="1:23" s="178" customFormat="1" ht="30.6" customHeight="1" x14ac:dyDescent="0.2">
      <c r="A661" s="85" t="s">
        <v>356</v>
      </c>
      <c r="B661" s="66">
        <v>162</v>
      </c>
      <c r="C661" s="60">
        <v>501</v>
      </c>
      <c r="D661" s="11">
        <v>60</v>
      </c>
      <c r="E661" s="12">
        <v>0</v>
      </c>
      <c r="F661" s="11">
        <v>0</v>
      </c>
      <c r="G661" s="67">
        <v>0</v>
      </c>
      <c r="H661" s="10"/>
      <c r="I661" s="14">
        <f>I662</f>
        <v>1680</v>
      </c>
      <c r="J661" s="14">
        <f t="shared" si="506"/>
        <v>0</v>
      </c>
      <c r="K661" s="14">
        <f t="shared" si="506"/>
        <v>2160</v>
      </c>
      <c r="L661" s="14"/>
      <c r="M661" s="14"/>
      <c r="N661" s="14"/>
      <c r="O661" s="14">
        <f t="shared" si="482"/>
        <v>1680</v>
      </c>
      <c r="P661" s="14">
        <f t="shared" si="483"/>
        <v>0</v>
      </c>
      <c r="Q661" s="14">
        <f t="shared" si="484"/>
        <v>2160</v>
      </c>
      <c r="R661" s="14">
        <f>R662</f>
        <v>-1680</v>
      </c>
      <c r="S661" s="14">
        <f t="shared" si="505"/>
        <v>0</v>
      </c>
      <c r="T661" s="14">
        <f t="shared" si="505"/>
        <v>-2160</v>
      </c>
      <c r="U661" s="14">
        <f t="shared" si="478"/>
        <v>0</v>
      </c>
      <c r="V661" s="14">
        <f t="shared" si="479"/>
        <v>0</v>
      </c>
      <c r="W661" s="14">
        <f t="shared" si="480"/>
        <v>0</v>
      </c>
    </row>
    <row r="662" spans="1:23" s="178" customFormat="1" ht="26.1" customHeight="1" x14ac:dyDescent="0.2">
      <c r="A662" s="191" t="s">
        <v>321</v>
      </c>
      <c r="B662" s="66">
        <v>162</v>
      </c>
      <c r="C662" s="60">
        <v>501</v>
      </c>
      <c r="D662" s="11">
        <v>60</v>
      </c>
      <c r="E662" s="12">
        <v>0</v>
      </c>
      <c r="F662" s="11">
        <v>0</v>
      </c>
      <c r="G662" s="67">
        <v>70330</v>
      </c>
      <c r="H662" s="10"/>
      <c r="I662" s="14">
        <f t="shared" si="503"/>
        <v>1680</v>
      </c>
      <c r="J662" s="14">
        <f t="shared" ref="J662:K662" si="507">J663</f>
        <v>0</v>
      </c>
      <c r="K662" s="14">
        <f t="shared" si="507"/>
        <v>2160</v>
      </c>
      <c r="L662" s="14"/>
      <c r="M662" s="14"/>
      <c r="N662" s="14"/>
      <c r="O662" s="14">
        <f t="shared" si="482"/>
        <v>1680</v>
      </c>
      <c r="P662" s="14">
        <f t="shared" si="483"/>
        <v>0</v>
      </c>
      <c r="Q662" s="14">
        <f t="shared" si="484"/>
        <v>2160</v>
      </c>
      <c r="R662" s="14">
        <f>R663</f>
        <v>-1680</v>
      </c>
      <c r="S662" s="14">
        <f t="shared" si="505"/>
        <v>0</v>
      </c>
      <c r="T662" s="14">
        <f t="shared" si="505"/>
        <v>-2160</v>
      </c>
      <c r="U662" s="14">
        <f t="shared" si="478"/>
        <v>0</v>
      </c>
      <c r="V662" s="14">
        <f t="shared" si="479"/>
        <v>0</v>
      </c>
      <c r="W662" s="14">
        <f t="shared" si="480"/>
        <v>0</v>
      </c>
    </row>
    <row r="663" spans="1:23" s="178" customFormat="1" ht="22.5" x14ac:dyDescent="0.2">
      <c r="A663" s="65" t="s">
        <v>99</v>
      </c>
      <c r="B663" s="66">
        <v>162</v>
      </c>
      <c r="C663" s="60">
        <v>501</v>
      </c>
      <c r="D663" s="11">
        <v>60</v>
      </c>
      <c r="E663" s="12">
        <v>0</v>
      </c>
      <c r="F663" s="11">
        <v>0</v>
      </c>
      <c r="G663" s="67">
        <v>70330</v>
      </c>
      <c r="H663" s="10">
        <v>400</v>
      </c>
      <c r="I663" s="14">
        <f t="shared" si="503"/>
        <v>1680</v>
      </c>
      <c r="J663" s="14">
        <f t="shared" ref="J663:K663" si="508">J664</f>
        <v>0</v>
      </c>
      <c r="K663" s="14">
        <f t="shared" si="508"/>
        <v>2160</v>
      </c>
      <c r="L663" s="14"/>
      <c r="M663" s="14"/>
      <c r="N663" s="14"/>
      <c r="O663" s="14">
        <f t="shared" si="482"/>
        <v>1680</v>
      </c>
      <c r="P663" s="14">
        <f t="shared" si="483"/>
        <v>0</v>
      </c>
      <c r="Q663" s="14">
        <f t="shared" si="484"/>
        <v>2160</v>
      </c>
      <c r="R663" s="14">
        <f>R664</f>
        <v>-1680</v>
      </c>
      <c r="S663" s="14">
        <f t="shared" si="505"/>
        <v>0</v>
      </c>
      <c r="T663" s="14">
        <f t="shared" si="505"/>
        <v>-2160</v>
      </c>
      <c r="U663" s="14">
        <f t="shared" si="478"/>
        <v>0</v>
      </c>
      <c r="V663" s="14">
        <f t="shared" si="479"/>
        <v>0</v>
      </c>
      <c r="W663" s="14">
        <f t="shared" si="480"/>
        <v>0</v>
      </c>
    </row>
    <row r="664" spans="1:23" s="178" customFormat="1" x14ac:dyDescent="0.2">
      <c r="A664" s="65" t="s">
        <v>98</v>
      </c>
      <c r="B664" s="66">
        <v>162</v>
      </c>
      <c r="C664" s="60">
        <v>501</v>
      </c>
      <c r="D664" s="11">
        <v>60</v>
      </c>
      <c r="E664" s="12">
        <v>0</v>
      </c>
      <c r="F664" s="11">
        <v>0</v>
      </c>
      <c r="G664" s="67">
        <v>70330</v>
      </c>
      <c r="H664" s="10">
        <v>410</v>
      </c>
      <c r="I664" s="14">
        <v>1680</v>
      </c>
      <c r="J664" s="14">
        <v>0</v>
      </c>
      <c r="K664" s="14">
        <v>2160</v>
      </c>
      <c r="L664" s="14"/>
      <c r="M664" s="14"/>
      <c r="N664" s="14"/>
      <c r="O664" s="14">
        <f t="shared" si="482"/>
        <v>1680</v>
      </c>
      <c r="P664" s="14">
        <f t="shared" si="483"/>
        <v>0</v>
      </c>
      <c r="Q664" s="14">
        <f t="shared" si="484"/>
        <v>2160</v>
      </c>
      <c r="R664" s="14">
        <f>-O664</f>
        <v>-1680</v>
      </c>
      <c r="S664" s="14">
        <v>0</v>
      </c>
      <c r="T664" s="14">
        <f>-Q664</f>
        <v>-2160</v>
      </c>
      <c r="U664" s="14">
        <f t="shared" si="478"/>
        <v>0</v>
      </c>
      <c r="V664" s="14">
        <f t="shared" si="479"/>
        <v>0</v>
      </c>
      <c r="W664" s="14">
        <f t="shared" si="480"/>
        <v>0</v>
      </c>
    </row>
    <row r="665" spans="1:23" x14ac:dyDescent="0.2">
      <c r="A665" s="65" t="s">
        <v>55</v>
      </c>
      <c r="B665" s="66">
        <v>162</v>
      </c>
      <c r="C665" s="60">
        <v>1000</v>
      </c>
      <c r="D665" s="11" t="s">
        <v>7</v>
      </c>
      <c r="E665" s="12" t="s">
        <v>7</v>
      </c>
      <c r="F665" s="11" t="s">
        <v>7</v>
      </c>
      <c r="G665" s="67" t="s">
        <v>7</v>
      </c>
      <c r="H665" s="10" t="s">
        <v>7</v>
      </c>
      <c r="I665" s="14">
        <f>I666</f>
        <v>3063.1162100000001</v>
      </c>
      <c r="J665" s="14">
        <f t="shared" ref="J665:K666" si="509">J666</f>
        <v>3192.73279</v>
      </c>
      <c r="K665" s="14">
        <f t="shared" si="509"/>
        <v>2485.5829199999998</v>
      </c>
      <c r="L665" s="14"/>
      <c r="M665" s="14"/>
      <c r="N665" s="14"/>
      <c r="O665" s="14">
        <f t="shared" si="482"/>
        <v>3063.1162100000001</v>
      </c>
      <c r="P665" s="14">
        <f t="shared" si="483"/>
        <v>3192.73279</v>
      </c>
      <c r="Q665" s="14">
        <f t="shared" si="484"/>
        <v>2485.5829199999998</v>
      </c>
      <c r="R665" s="14">
        <f t="shared" ref="R665:R670" si="510">R666</f>
        <v>1100</v>
      </c>
      <c r="S665" s="14"/>
      <c r="T665" s="14"/>
      <c r="U665" s="14">
        <f t="shared" si="478"/>
        <v>4163.1162100000001</v>
      </c>
      <c r="V665" s="14">
        <f t="shared" si="479"/>
        <v>3192.73279</v>
      </c>
      <c r="W665" s="14">
        <f t="shared" si="480"/>
        <v>2485.5829199999998</v>
      </c>
    </row>
    <row r="666" spans="1:23" x14ac:dyDescent="0.2">
      <c r="A666" s="65" t="s">
        <v>102</v>
      </c>
      <c r="B666" s="66">
        <v>162</v>
      </c>
      <c r="C666" s="60">
        <v>1004</v>
      </c>
      <c r="D666" s="11" t="s">
        <v>7</v>
      </c>
      <c r="E666" s="12" t="s">
        <v>7</v>
      </c>
      <c r="F666" s="11" t="s">
        <v>7</v>
      </c>
      <c r="G666" s="67" t="s">
        <v>7</v>
      </c>
      <c r="H666" s="10" t="s">
        <v>7</v>
      </c>
      <c r="I666" s="14">
        <f>I667</f>
        <v>3063.1162100000001</v>
      </c>
      <c r="J666" s="14">
        <f t="shared" si="509"/>
        <v>3192.73279</v>
      </c>
      <c r="K666" s="14">
        <f t="shared" si="509"/>
        <v>2485.5829199999998</v>
      </c>
      <c r="L666" s="14"/>
      <c r="M666" s="14"/>
      <c r="N666" s="14"/>
      <c r="O666" s="14">
        <f t="shared" si="482"/>
        <v>3063.1162100000001</v>
      </c>
      <c r="P666" s="14">
        <f t="shared" si="483"/>
        <v>3192.73279</v>
      </c>
      <c r="Q666" s="14">
        <f t="shared" si="484"/>
        <v>2485.5829199999998</v>
      </c>
      <c r="R666" s="14">
        <f t="shared" si="510"/>
        <v>1100</v>
      </c>
      <c r="S666" s="14"/>
      <c r="T666" s="14"/>
      <c r="U666" s="14">
        <f t="shared" si="478"/>
        <v>4163.1162100000001</v>
      </c>
      <c r="V666" s="14">
        <f t="shared" si="479"/>
        <v>3192.73279</v>
      </c>
      <c r="W666" s="14">
        <f t="shared" si="480"/>
        <v>2485.5829199999998</v>
      </c>
    </row>
    <row r="667" spans="1:23" s="178" customFormat="1" ht="56.25" x14ac:dyDescent="0.2">
      <c r="A667" s="85" t="s">
        <v>274</v>
      </c>
      <c r="B667" s="66">
        <v>162</v>
      </c>
      <c r="C667" s="60">
        <v>1004</v>
      </c>
      <c r="D667" s="11" t="s">
        <v>36</v>
      </c>
      <c r="E667" s="12" t="s">
        <v>3</v>
      </c>
      <c r="F667" s="11" t="s">
        <v>2</v>
      </c>
      <c r="G667" s="67" t="s">
        <v>9</v>
      </c>
      <c r="H667" s="10" t="s">
        <v>7</v>
      </c>
      <c r="I667" s="14">
        <f>I668</f>
        <v>3063.1162100000001</v>
      </c>
      <c r="J667" s="14">
        <f t="shared" ref="J667:K667" si="511">J668</f>
        <v>3192.73279</v>
      </c>
      <c r="K667" s="14">
        <f t="shared" si="511"/>
        <v>2485.5829199999998</v>
      </c>
      <c r="L667" s="14"/>
      <c r="M667" s="14"/>
      <c r="N667" s="14"/>
      <c r="O667" s="14">
        <f t="shared" si="482"/>
        <v>3063.1162100000001</v>
      </c>
      <c r="P667" s="14">
        <f t="shared" si="483"/>
        <v>3192.73279</v>
      </c>
      <c r="Q667" s="14">
        <f t="shared" si="484"/>
        <v>2485.5829199999998</v>
      </c>
      <c r="R667" s="14">
        <f t="shared" si="510"/>
        <v>1100</v>
      </c>
      <c r="S667" s="14"/>
      <c r="T667" s="14"/>
      <c r="U667" s="14">
        <f t="shared" si="478"/>
        <v>4163.1162100000001</v>
      </c>
      <c r="V667" s="14">
        <f t="shared" si="479"/>
        <v>3192.73279</v>
      </c>
      <c r="W667" s="14">
        <f t="shared" si="480"/>
        <v>2485.5829199999998</v>
      </c>
    </row>
    <row r="668" spans="1:23" s="178" customFormat="1" ht="22.5" x14ac:dyDescent="0.2">
      <c r="A668" s="85" t="s">
        <v>286</v>
      </c>
      <c r="B668" s="66">
        <v>162</v>
      </c>
      <c r="C668" s="60">
        <v>1004</v>
      </c>
      <c r="D668" s="11" t="s">
        <v>36</v>
      </c>
      <c r="E668" s="12">
        <v>3</v>
      </c>
      <c r="F668" s="11" t="s">
        <v>2</v>
      </c>
      <c r="G668" s="67">
        <v>0</v>
      </c>
      <c r="H668" s="10"/>
      <c r="I668" s="14">
        <f>I669+I672</f>
        <v>3063.1162100000001</v>
      </c>
      <c r="J668" s="14">
        <f t="shared" ref="J668:K668" si="512">J669+J672</f>
        <v>3192.73279</v>
      </c>
      <c r="K668" s="14">
        <f t="shared" si="512"/>
        <v>2485.5829199999998</v>
      </c>
      <c r="L668" s="14"/>
      <c r="M668" s="14"/>
      <c r="N668" s="14"/>
      <c r="O668" s="14">
        <f t="shared" si="482"/>
        <v>3063.1162100000001</v>
      </c>
      <c r="P668" s="14">
        <f t="shared" si="483"/>
        <v>3192.73279</v>
      </c>
      <c r="Q668" s="14">
        <f t="shared" si="484"/>
        <v>2485.5829199999998</v>
      </c>
      <c r="R668" s="14">
        <f t="shared" si="510"/>
        <v>1100</v>
      </c>
      <c r="S668" s="14"/>
      <c r="T668" s="14"/>
      <c r="U668" s="14">
        <f t="shared" si="478"/>
        <v>4163.1162100000001</v>
      </c>
      <c r="V668" s="14">
        <f t="shared" si="479"/>
        <v>3192.73279</v>
      </c>
      <c r="W668" s="14">
        <f t="shared" si="480"/>
        <v>2485.5829199999998</v>
      </c>
    </row>
    <row r="669" spans="1:23" s="178" customFormat="1" ht="51" customHeight="1" x14ac:dyDescent="0.2">
      <c r="A669" s="65" t="s">
        <v>100</v>
      </c>
      <c r="B669" s="66">
        <v>162</v>
      </c>
      <c r="C669" s="60">
        <v>1004</v>
      </c>
      <c r="D669" s="11" t="s">
        <v>36</v>
      </c>
      <c r="E669" s="12">
        <v>3</v>
      </c>
      <c r="F669" s="11" t="s">
        <v>2</v>
      </c>
      <c r="G669" s="67" t="s">
        <v>101</v>
      </c>
      <c r="H669" s="10" t="s">
        <v>7</v>
      </c>
      <c r="I669" s="14">
        <f t="shared" ref="I669:K670" si="513">I670</f>
        <v>1429.4447399999999</v>
      </c>
      <c r="J669" s="14">
        <f t="shared" si="513"/>
        <v>1470.03</v>
      </c>
      <c r="K669" s="14">
        <f t="shared" si="513"/>
        <v>762.88013000000001</v>
      </c>
      <c r="L669" s="14"/>
      <c r="M669" s="14"/>
      <c r="N669" s="14"/>
      <c r="O669" s="14">
        <f t="shared" si="482"/>
        <v>1429.4447399999999</v>
      </c>
      <c r="P669" s="14">
        <f t="shared" si="483"/>
        <v>1470.03</v>
      </c>
      <c r="Q669" s="14">
        <f t="shared" si="484"/>
        <v>762.88013000000001</v>
      </c>
      <c r="R669" s="14">
        <f t="shared" si="510"/>
        <v>1100</v>
      </c>
      <c r="S669" s="14"/>
      <c r="T669" s="14"/>
      <c r="U669" s="14">
        <f t="shared" si="478"/>
        <v>2529.4447399999999</v>
      </c>
      <c r="V669" s="14">
        <f t="shared" si="479"/>
        <v>1470.03</v>
      </c>
      <c r="W669" s="14">
        <f t="shared" si="480"/>
        <v>762.88013000000001</v>
      </c>
    </row>
    <row r="670" spans="1:23" s="178" customFormat="1" ht="22.5" x14ac:dyDescent="0.2">
      <c r="A670" s="65" t="s">
        <v>99</v>
      </c>
      <c r="B670" s="66">
        <v>162</v>
      </c>
      <c r="C670" s="60">
        <v>1004</v>
      </c>
      <c r="D670" s="11" t="s">
        <v>36</v>
      </c>
      <c r="E670" s="12">
        <v>3</v>
      </c>
      <c r="F670" s="11" t="s">
        <v>2</v>
      </c>
      <c r="G670" s="67" t="s">
        <v>101</v>
      </c>
      <c r="H670" s="10">
        <v>400</v>
      </c>
      <c r="I670" s="14">
        <f t="shared" si="513"/>
        <v>1429.4447399999999</v>
      </c>
      <c r="J670" s="14">
        <f t="shared" si="513"/>
        <v>1470.03</v>
      </c>
      <c r="K670" s="14">
        <f t="shared" si="513"/>
        <v>762.88013000000001</v>
      </c>
      <c r="L670" s="14"/>
      <c r="M670" s="14"/>
      <c r="N670" s="14"/>
      <c r="O670" s="14">
        <f t="shared" si="482"/>
        <v>1429.4447399999999</v>
      </c>
      <c r="P670" s="14">
        <f t="shared" si="483"/>
        <v>1470.03</v>
      </c>
      <c r="Q670" s="14">
        <f t="shared" si="484"/>
        <v>762.88013000000001</v>
      </c>
      <c r="R670" s="14">
        <f t="shared" si="510"/>
        <v>1100</v>
      </c>
      <c r="S670" s="14"/>
      <c r="T670" s="14"/>
      <c r="U670" s="14">
        <f t="shared" si="478"/>
        <v>2529.4447399999999</v>
      </c>
      <c r="V670" s="14">
        <f t="shared" si="479"/>
        <v>1470.03</v>
      </c>
      <c r="W670" s="14">
        <f t="shared" si="480"/>
        <v>762.88013000000001</v>
      </c>
    </row>
    <row r="671" spans="1:23" s="178" customFormat="1" x14ac:dyDescent="0.2">
      <c r="A671" s="65" t="s">
        <v>98</v>
      </c>
      <c r="B671" s="66">
        <v>162</v>
      </c>
      <c r="C671" s="60">
        <v>1004</v>
      </c>
      <c r="D671" s="11" t="s">
        <v>36</v>
      </c>
      <c r="E671" s="12">
        <v>3</v>
      </c>
      <c r="F671" s="11" t="s">
        <v>2</v>
      </c>
      <c r="G671" s="67" t="s">
        <v>101</v>
      </c>
      <c r="H671" s="10">
        <v>410</v>
      </c>
      <c r="I671" s="14">
        <v>1429.4447399999999</v>
      </c>
      <c r="J671" s="14">
        <v>1470.03</v>
      </c>
      <c r="K671" s="14">
        <v>762.88013000000001</v>
      </c>
      <c r="L671" s="14"/>
      <c r="M671" s="14"/>
      <c r="N671" s="14"/>
      <c r="O671" s="14">
        <f t="shared" si="482"/>
        <v>1429.4447399999999</v>
      </c>
      <c r="P671" s="14">
        <f t="shared" si="483"/>
        <v>1470.03</v>
      </c>
      <c r="Q671" s="14">
        <f t="shared" si="484"/>
        <v>762.88013000000001</v>
      </c>
      <c r="R671" s="14">
        <v>1100</v>
      </c>
      <c r="S671" s="14"/>
      <c r="T671" s="14"/>
      <c r="U671" s="14">
        <f t="shared" si="478"/>
        <v>2529.4447399999999</v>
      </c>
      <c r="V671" s="14">
        <f t="shared" si="479"/>
        <v>1470.03</v>
      </c>
      <c r="W671" s="14">
        <f t="shared" si="480"/>
        <v>762.88013000000001</v>
      </c>
    </row>
    <row r="672" spans="1:23" ht="45" x14ac:dyDescent="0.2">
      <c r="A672" s="65" t="s">
        <v>237</v>
      </c>
      <c r="B672" s="66">
        <v>162</v>
      </c>
      <c r="C672" s="60">
        <v>1004</v>
      </c>
      <c r="D672" s="11" t="s">
        <v>36</v>
      </c>
      <c r="E672" s="12">
        <v>3</v>
      </c>
      <c r="F672" s="11" t="s">
        <v>2</v>
      </c>
      <c r="G672" s="67" t="s">
        <v>97</v>
      </c>
      <c r="H672" s="10" t="s">
        <v>7</v>
      </c>
      <c r="I672" s="14">
        <f t="shared" ref="I672:K673" si="514">I673</f>
        <v>1633.67147</v>
      </c>
      <c r="J672" s="14">
        <f t="shared" si="514"/>
        <v>1722.70279</v>
      </c>
      <c r="K672" s="14">
        <f t="shared" si="514"/>
        <v>1722.70279</v>
      </c>
      <c r="L672" s="14"/>
      <c r="M672" s="14"/>
      <c r="N672" s="14"/>
      <c r="O672" s="14">
        <f t="shared" si="482"/>
        <v>1633.67147</v>
      </c>
      <c r="P672" s="14">
        <f t="shared" si="483"/>
        <v>1722.70279</v>
      </c>
      <c r="Q672" s="14">
        <f t="shared" si="484"/>
        <v>1722.70279</v>
      </c>
      <c r="R672" s="14"/>
      <c r="S672" s="14"/>
      <c r="T672" s="14"/>
      <c r="U672" s="14">
        <f t="shared" si="478"/>
        <v>1633.67147</v>
      </c>
      <c r="V672" s="14">
        <f t="shared" si="479"/>
        <v>1722.70279</v>
      </c>
      <c r="W672" s="14">
        <f t="shared" si="480"/>
        <v>1722.70279</v>
      </c>
    </row>
    <row r="673" spans="1:23" ht="22.5" x14ac:dyDescent="0.2">
      <c r="A673" s="65" t="s">
        <v>99</v>
      </c>
      <c r="B673" s="66">
        <v>162</v>
      </c>
      <c r="C673" s="60">
        <v>1004</v>
      </c>
      <c r="D673" s="11" t="s">
        <v>36</v>
      </c>
      <c r="E673" s="12">
        <v>3</v>
      </c>
      <c r="F673" s="11" t="s">
        <v>2</v>
      </c>
      <c r="G673" s="67" t="s">
        <v>97</v>
      </c>
      <c r="H673" s="10">
        <v>400</v>
      </c>
      <c r="I673" s="14">
        <f t="shared" si="514"/>
        <v>1633.67147</v>
      </c>
      <c r="J673" s="14">
        <f t="shared" si="514"/>
        <v>1722.70279</v>
      </c>
      <c r="K673" s="14">
        <f t="shared" si="514"/>
        <v>1722.70279</v>
      </c>
      <c r="L673" s="14"/>
      <c r="M673" s="14"/>
      <c r="N673" s="14"/>
      <c r="O673" s="14">
        <f t="shared" si="482"/>
        <v>1633.67147</v>
      </c>
      <c r="P673" s="14">
        <f t="shared" si="483"/>
        <v>1722.70279</v>
      </c>
      <c r="Q673" s="14">
        <f t="shared" si="484"/>
        <v>1722.70279</v>
      </c>
      <c r="R673" s="14"/>
      <c r="S673" s="14"/>
      <c r="T673" s="14"/>
      <c r="U673" s="14">
        <f t="shared" si="478"/>
        <v>1633.67147</v>
      </c>
      <c r="V673" s="14">
        <f t="shared" si="479"/>
        <v>1722.70279</v>
      </c>
      <c r="W673" s="14">
        <f t="shared" si="480"/>
        <v>1722.70279</v>
      </c>
    </row>
    <row r="674" spans="1:23" x14ac:dyDescent="0.2">
      <c r="A674" s="65" t="s">
        <v>98</v>
      </c>
      <c r="B674" s="66">
        <v>162</v>
      </c>
      <c r="C674" s="60">
        <v>1004</v>
      </c>
      <c r="D674" s="11" t="s">
        <v>36</v>
      </c>
      <c r="E674" s="12">
        <v>3</v>
      </c>
      <c r="F674" s="11" t="s">
        <v>2</v>
      </c>
      <c r="G674" s="67" t="s">
        <v>97</v>
      </c>
      <c r="H674" s="10">
        <v>410</v>
      </c>
      <c r="I674" s="14">
        <v>1633.67147</v>
      </c>
      <c r="J674" s="14">
        <v>1722.70279</v>
      </c>
      <c r="K674" s="14">
        <v>1722.70279</v>
      </c>
      <c r="L674" s="14"/>
      <c r="M674" s="14"/>
      <c r="N674" s="14"/>
      <c r="O674" s="14">
        <f t="shared" si="482"/>
        <v>1633.67147</v>
      </c>
      <c r="P674" s="14">
        <f t="shared" si="483"/>
        <v>1722.70279</v>
      </c>
      <c r="Q674" s="14">
        <f t="shared" si="484"/>
        <v>1722.70279</v>
      </c>
      <c r="R674" s="14"/>
      <c r="S674" s="14"/>
      <c r="T674" s="14"/>
      <c r="U674" s="14">
        <f t="shared" si="478"/>
        <v>1633.67147</v>
      </c>
      <c r="V674" s="14">
        <f t="shared" si="479"/>
        <v>1722.70279</v>
      </c>
      <c r="W674" s="14">
        <f t="shared" si="480"/>
        <v>1722.70279</v>
      </c>
    </row>
    <row r="675" spans="1:23" ht="22.5" x14ac:dyDescent="0.2">
      <c r="A675" s="85" t="s">
        <v>96</v>
      </c>
      <c r="B675" s="98">
        <v>298</v>
      </c>
      <c r="C675" s="50" t="s">
        <v>7</v>
      </c>
      <c r="D675" s="19" t="s">
        <v>7</v>
      </c>
      <c r="E675" s="20" t="s">
        <v>7</v>
      </c>
      <c r="F675" s="19" t="s">
        <v>7</v>
      </c>
      <c r="G675" s="21" t="s">
        <v>7</v>
      </c>
      <c r="H675" s="6" t="s">
        <v>7</v>
      </c>
      <c r="I675" s="27">
        <f>I676+I750+I781+I800+I864</f>
        <v>62863.278459999994</v>
      </c>
      <c r="J675" s="27">
        <f>J676+J750+J781+J800+J864</f>
        <v>58998.058919999996</v>
      </c>
      <c r="K675" s="27">
        <f>K676+K750+K781+K800+K864</f>
        <v>62537.965329999999</v>
      </c>
      <c r="L675" s="27">
        <f>L676+L750+L781+L800+L864</f>
        <v>971.90305000000001</v>
      </c>
      <c r="M675" s="27"/>
      <c r="N675" s="27"/>
      <c r="O675" s="27">
        <f t="shared" si="482"/>
        <v>63835.181509999995</v>
      </c>
      <c r="P675" s="27">
        <f t="shared" si="483"/>
        <v>58998.058919999996</v>
      </c>
      <c r="Q675" s="27">
        <f t="shared" si="484"/>
        <v>62537.965329999999</v>
      </c>
      <c r="R675" s="27">
        <f>R676+R750+R781+R800+R864</f>
        <v>1186.2808500000001</v>
      </c>
      <c r="S675" s="27">
        <f>S676+S750+S781+S800+S864</f>
        <v>0</v>
      </c>
      <c r="T675" s="27">
        <f>T676+T750+T781+T800+T864</f>
        <v>0</v>
      </c>
      <c r="U675" s="27">
        <f t="shared" si="478"/>
        <v>65021.462359999998</v>
      </c>
      <c r="V675" s="27">
        <f t="shared" si="479"/>
        <v>58998.058919999996</v>
      </c>
      <c r="W675" s="27">
        <f t="shared" si="480"/>
        <v>62537.965329999999</v>
      </c>
    </row>
    <row r="676" spans="1:23" x14ac:dyDescent="0.2">
      <c r="A676" s="65" t="s">
        <v>26</v>
      </c>
      <c r="B676" s="66">
        <v>298</v>
      </c>
      <c r="C676" s="60">
        <v>100</v>
      </c>
      <c r="D676" s="11" t="s">
        <v>7</v>
      </c>
      <c r="E676" s="12" t="s">
        <v>7</v>
      </c>
      <c r="F676" s="11" t="s">
        <v>7</v>
      </c>
      <c r="G676" s="67" t="s">
        <v>7</v>
      </c>
      <c r="H676" s="10" t="s">
        <v>7</v>
      </c>
      <c r="I676" s="14">
        <f>I677+I683+I708+I719+I714</f>
        <v>32058.179599999996</v>
      </c>
      <c r="J676" s="14">
        <f t="shared" ref="J676:K676" si="515">J677+J683+J708+J719+J714</f>
        <v>29831.043839999998</v>
      </c>
      <c r="K676" s="14">
        <f t="shared" si="515"/>
        <v>32653.669170000001</v>
      </c>
      <c r="L676" s="14">
        <f>L677+L683+L708+L719</f>
        <v>447.65012000000002</v>
      </c>
      <c r="M676" s="14"/>
      <c r="N676" s="14"/>
      <c r="O676" s="14">
        <f t="shared" si="482"/>
        <v>32505.829719999994</v>
      </c>
      <c r="P676" s="14">
        <f t="shared" si="483"/>
        <v>29831.043839999998</v>
      </c>
      <c r="Q676" s="14">
        <f t="shared" si="484"/>
        <v>32653.669170000001</v>
      </c>
      <c r="R676" s="14"/>
      <c r="S676" s="14"/>
      <c r="T676" s="14"/>
      <c r="U676" s="14">
        <f t="shared" si="478"/>
        <v>32505.829719999994</v>
      </c>
      <c r="V676" s="14">
        <f t="shared" si="479"/>
        <v>29831.043839999998</v>
      </c>
      <c r="W676" s="14">
        <f t="shared" si="480"/>
        <v>32653.669170000001</v>
      </c>
    </row>
    <row r="677" spans="1:23" ht="22.5" x14ac:dyDescent="0.2">
      <c r="A677" s="65" t="s">
        <v>95</v>
      </c>
      <c r="B677" s="66">
        <v>298</v>
      </c>
      <c r="C677" s="60">
        <v>102</v>
      </c>
      <c r="D677" s="11" t="s">
        <v>7</v>
      </c>
      <c r="E677" s="12" t="s">
        <v>7</v>
      </c>
      <c r="F677" s="11" t="s">
        <v>7</v>
      </c>
      <c r="G677" s="67" t="s">
        <v>7</v>
      </c>
      <c r="H677" s="10" t="s">
        <v>7</v>
      </c>
      <c r="I677" s="14">
        <f>I678</f>
        <v>2843.3</v>
      </c>
      <c r="J677" s="14">
        <f t="shared" ref="J677:K680" si="516">J678</f>
        <v>2871.7</v>
      </c>
      <c r="K677" s="14">
        <f t="shared" si="516"/>
        <v>2986.5</v>
      </c>
      <c r="L677" s="14"/>
      <c r="M677" s="14"/>
      <c r="N677" s="14"/>
      <c r="O677" s="14">
        <f t="shared" si="482"/>
        <v>2843.3</v>
      </c>
      <c r="P677" s="14">
        <f t="shared" si="483"/>
        <v>2871.7</v>
      </c>
      <c r="Q677" s="14">
        <f t="shared" si="484"/>
        <v>2986.5</v>
      </c>
      <c r="R677" s="14"/>
      <c r="S677" s="14"/>
      <c r="T677" s="14"/>
      <c r="U677" s="14">
        <f t="shared" si="478"/>
        <v>2843.3</v>
      </c>
      <c r="V677" s="14">
        <f t="shared" si="479"/>
        <v>2871.7</v>
      </c>
      <c r="W677" s="14">
        <f t="shared" si="480"/>
        <v>2986.5</v>
      </c>
    </row>
    <row r="678" spans="1:23" ht="29.1" customHeight="1" x14ac:dyDescent="0.2">
      <c r="A678" s="65" t="s">
        <v>253</v>
      </c>
      <c r="B678" s="66">
        <v>298</v>
      </c>
      <c r="C678" s="60">
        <v>102</v>
      </c>
      <c r="D678" s="11" t="s">
        <v>93</v>
      </c>
      <c r="E678" s="12" t="s">
        <v>3</v>
      </c>
      <c r="F678" s="11" t="s">
        <v>2</v>
      </c>
      <c r="G678" s="67" t="s">
        <v>9</v>
      </c>
      <c r="H678" s="10" t="s">
        <v>7</v>
      </c>
      <c r="I678" s="14">
        <f>I679</f>
        <v>2843.3</v>
      </c>
      <c r="J678" s="14">
        <f t="shared" si="516"/>
        <v>2871.7</v>
      </c>
      <c r="K678" s="14">
        <f t="shared" si="516"/>
        <v>2986.5</v>
      </c>
      <c r="L678" s="14"/>
      <c r="M678" s="14"/>
      <c r="N678" s="14"/>
      <c r="O678" s="14">
        <f t="shared" si="482"/>
        <v>2843.3</v>
      </c>
      <c r="P678" s="14">
        <f t="shared" si="483"/>
        <v>2871.7</v>
      </c>
      <c r="Q678" s="14">
        <f t="shared" si="484"/>
        <v>2986.5</v>
      </c>
      <c r="R678" s="14"/>
      <c r="S678" s="14"/>
      <c r="T678" s="14"/>
      <c r="U678" s="14">
        <f t="shared" si="478"/>
        <v>2843.3</v>
      </c>
      <c r="V678" s="14">
        <f t="shared" si="479"/>
        <v>2871.7</v>
      </c>
      <c r="W678" s="14">
        <f t="shared" si="480"/>
        <v>2986.5</v>
      </c>
    </row>
    <row r="679" spans="1:23" ht="22.5" x14ac:dyDescent="0.2">
      <c r="A679" s="65" t="s">
        <v>94</v>
      </c>
      <c r="B679" s="66">
        <v>298</v>
      </c>
      <c r="C679" s="60">
        <v>102</v>
      </c>
      <c r="D679" s="11" t="s">
        <v>93</v>
      </c>
      <c r="E679" s="12" t="s">
        <v>22</v>
      </c>
      <c r="F679" s="11" t="s">
        <v>2</v>
      </c>
      <c r="G679" s="67" t="s">
        <v>9</v>
      </c>
      <c r="H679" s="10" t="s">
        <v>7</v>
      </c>
      <c r="I679" s="14">
        <f>I680</f>
        <v>2843.3</v>
      </c>
      <c r="J679" s="14">
        <f t="shared" si="516"/>
        <v>2871.7</v>
      </c>
      <c r="K679" s="14">
        <f t="shared" si="516"/>
        <v>2986.5</v>
      </c>
      <c r="L679" s="14"/>
      <c r="M679" s="14"/>
      <c r="N679" s="14"/>
      <c r="O679" s="14">
        <f t="shared" si="482"/>
        <v>2843.3</v>
      </c>
      <c r="P679" s="14">
        <f t="shared" si="483"/>
        <v>2871.7</v>
      </c>
      <c r="Q679" s="14">
        <f t="shared" si="484"/>
        <v>2986.5</v>
      </c>
      <c r="R679" s="14"/>
      <c r="S679" s="14"/>
      <c r="T679" s="14"/>
      <c r="U679" s="14">
        <f t="shared" si="478"/>
        <v>2843.3</v>
      </c>
      <c r="V679" s="14">
        <f t="shared" si="479"/>
        <v>2871.7</v>
      </c>
      <c r="W679" s="14">
        <f t="shared" si="480"/>
        <v>2986.5</v>
      </c>
    </row>
    <row r="680" spans="1:23" ht="22.5" x14ac:dyDescent="0.2">
      <c r="A680" s="65" t="s">
        <v>15</v>
      </c>
      <c r="B680" s="66">
        <v>298</v>
      </c>
      <c r="C680" s="60">
        <v>102</v>
      </c>
      <c r="D680" s="11" t="s">
        <v>93</v>
      </c>
      <c r="E680" s="12" t="s">
        <v>22</v>
      </c>
      <c r="F680" s="11" t="s">
        <v>2</v>
      </c>
      <c r="G680" s="67" t="s">
        <v>11</v>
      </c>
      <c r="H680" s="10" t="s">
        <v>7</v>
      </c>
      <c r="I680" s="14">
        <f>I681</f>
        <v>2843.3</v>
      </c>
      <c r="J680" s="14">
        <f t="shared" si="516"/>
        <v>2871.7</v>
      </c>
      <c r="K680" s="14">
        <f t="shared" si="516"/>
        <v>2986.5</v>
      </c>
      <c r="L680" s="14"/>
      <c r="M680" s="14"/>
      <c r="N680" s="14"/>
      <c r="O680" s="14">
        <f t="shared" si="482"/>
        <v>2843.3</v>
      </c>
      <c r="P680" s="14">
        <f t="shared" si="483"/>
        <v>2871.7</v>
      </c>
      <c r="Q680" s="14">
        <f t="shared" si="484"/>
        <v>2986.5</v>
      </c>
      <c r="R680" s="14"/>
      <c r="S680" s="14"/>
      <c r="T680" s="14"/>
      <c r="U680" s="14">
        <f t="shared" si="478"/>
        <v>2843.3</v>
      </c>
      <c r="V680" s="14">
        <f t="shared" si="479"/>
        <v>2871.7</v>
      </c>
      <c r="W680" s="14">
        <f t="shared" si="480"/>
        <v>2986.5</v>
      </c>
    </row>
    <row r="681" spans="1:23" ht="56.25" x14ac:dyDescent="0.2">
      <c r="A681" s="65" t="s">
        <v>6</v>
      </c>
      <c r="B681" s="66">
        <v>298</v>
      </c>
      <c r="C681" s="60">
        <v>102</v>
      </c>
      <c r="D681" s="11" t="s">
        <v>93</v>
      </c>
      <c r="E681" s="12" t="s">
        <v>22</v>
      </c>
      <c r="F681" s="11" t="s">
        <v>2</v>
      </c>
      <c r="G681" s="67" t="s">
        <v>11</v>
      </c>
      <c r="H681" s="10">
        <v>100</v>
      </c>
      <c r="I681" s="14">
        <f>I682</f>
        <v>2843.3</v>
      </c>
      <c r="J681" s="14">
        <f t="shared" ref="J681:K681" si="517">J682</f>
        <v>2871.7</v>
      </c>
      <c r="K681" s="14">
        <f t="shared" si="517"/>
        <v>2986.5</v>
      </c>
      <c r="L681" s="14"/>
      <c r="M681" s="14"/>
      <c r="N681" s="14"/>
      <c r="O681" s="14">
        <f t="shared" si="482"/>
        <v>2843.3</v>
      </c>
      <c r="P681" s="14">
        <f t="shared" si="483"/>
        <v>2871.7</v>
      </c>
      <c r="Q681" s="14">
        <f t="shared" si="484"/>
        <v>2986.5</v>
      </c>
      <c r="R681" s="14"/>
      <c r="S681" s="14"/>
      <c r="T681" s="14"/>
      <c r="U681" s="14">
        <f t="shared" si="478"/>
        <v>2843.3</v>
      </c>
      <c r="V681" s="14">
        <f t="shared" si="479"/>
        <v>2871.7</v>
      </c>
      <c r="W681" s="14">
        <f t="shared" si="480"/>
        <v>2986.5</v>
      </c>
    </row>
    <row r="682" spans="1:23" ht="30" customHeight="1" x14ac:dyDescent="0.2">
      <c r="A682" s="65" t="s">
        <v>5</v>
      </c>
      <c r="B682" s="66">
        <v>298</v>
      </c>
      <c r="C682" s="60">
        <v>102</v>
      </c>
      <c r="D682" s="11" t="s">
        <v>93</v>
      </c>
      <c r="E682" s="12" t="s">
        <v>22</v>
      </c>
      <c r="F682" s="11" t="s">
        <v>2</v>
      </c>
      <c r="G682" s="67" t="s">
        <v>11</v>
      </c>
      <c r="H682" s="10">
        <v>120</v>
      </c>
      <c r="I682" s="14">
        <v>2843.3</v>
      </c>
      <c r="J682" s="14">
        <v>2871.7</v>
      </c>
      <c r="K682" s="14">
        <v>2986.5</v>
      </c>
      <c r="L682" s="14"/>
      <c r="M682" s="14"/>
      <c r="N682" s="14"/>
      <c r="O682" s="14">
        <f t="shared" si="482"/>
        <v>2843.3</v>
      </c>
      <c r="P682" s="14">
        <f t="shared" si="483"/>
        <v>2871.7</v>
      </c>
      <c r="Q682" s="14">
        <f t="shared" si="484"/>
        <v>2986.5</v>
      </c>
      <c r="R682" s="14"/>
      <c r="S682" s="14"/>
      <c r="T682" s="14"/>
      <c r="U682" s="14">
        <f t="shared" si="478"/>
        <v>2843.3</v>
      </c>
      <c r="V682" s="14">
        <f t="shared" si="479"/>
        <v>2871.7</v>
      </c>
      <c r="W682" s="14">
        <f t="shared" si="480"/>
        <v>2986.5</v>
      </c>
    </row>
    <row r="683" spans="1:23" ht="42" customHeight="1" x14ac:dyDescent="0.2">
      <c r="A683" s="65" t="s">
        <v>92</v>
      </c>
      <c r="B683" s="66">
        <v>298</v>
      </c>
      <c r="C683" s="60">
        <v>104</v>
      </c>
      <c r="D683" s="11" t="s">
        <v>7</v>
      </c>
      <c r="E683" s="12" t="s">
        <v>7</v>
      </c>
      <c r="F683" s="11" t="s">
        <v>7</v>
      </c>
      <c r="G683" s="67" t="s">
        <v>7</v>
      </c>
      <c r="H683" s="10" t="s">
        <v>7</v>
      </c>
      <c r="I683" s="14">
        <f>I684+I704</f>
        <v>26797.040619999996</v>
      </c>
      <c r="J683" s="14">
        <f t="shared" ref="J683:K683" si="518">J684+J704</f>
        <v>25014.509019999998</v>
      </c>
      <c r="K683" s="14">
        <f t="shared" si="518"/>
        <v>25893.053379999998</v>
      </c>
      <c r="L683" s="14"/>
      <c r="M683" s="14"/>
      <c r="N683" s="14"/>
      <c r="O683" s="14">
        <f t="shared" si="482"/>
        <v>26797.040619999996</v>
      </c>
      <c r="P683" s="14">
        <f t="shared" si="483"/>
        <v>25014.509019999998</v>
      </c>
      <c r="Q683" s="14">
        <f t="shared" si="484"/>
        <v>25893.053379999998</v>
      </c>
      <c r="R683" s="14"/>
      <c r="S683" s="14"/>
      <c r="T683" s="14"/>
      <c r="U683" s="14">
        <f t="shared" si="478"/>
        <v>26797.040619999996</v>
      </c>
      <c r="V683" s="14">
        <f t="shared" si="479"/>
        <v>25014.509019999998</v>
      </c>
      <c r="W683" s="14">
        <f t="shared" si="480"/>
        <v>25893.053379999998</v>
      </c>
    </row>
    <row r="684" spans="1:23" ht="56.25" x14ac:dyDescent="0.2">
      <c r="A684" s="85" t="s">
        <v>274</v>
      </c>
      <c r="B684" s="66">
        <v>298</v>
      </c>
      <c r="C684" s="60">
        <v>104</v>
      </c>
      <c r="D684" s="11">
        <v>11</v>
      </c>
      <c r="E684" s="12" t="s">
        <v>3</v>
      </c>
      <c r="F684" s="11" t="s">
        <v>2</v>
      </c>
      <c r="G684" s="67" t="s">
        <v>9</v>
      </c>
      <c r="H684" s="10" t="s">
        <v>7</v>
      </c>
      <c r="I684" s="14">
        <f>I685+I698</f>
        <v>25922.040619999996</v>
      </c>
      <c r="J684" s="14">
        <f>J685+J698</f>
        <v>24139.509019999998</v>
      </c>
      <c r="K684" s="14">
        <f>K685+K698</f>
        <v>25018.053379999998</v>
      </c>
      <c r="L684" s="14"/>
      <c r="M684" s="14"/>
      <c r="N684" s="14"/>
      <c r="O684" s="14">
        <f t="shared" si="482"/>
        <v>25922.040619999996</v>
      </c>
      <c r="P684" s="14">
        <f t="shared" si="483"/>
        <v>24139.509019999998</v>
      </c>
      <c r="Q684" s="14">
        <f t="shared" si="484"/>
        <v>25018.053379999998</v>
      </c>
      <c r="R684" s="14"/>
      <c r="S684" s="14"/>
      <c r="T684" s="14"/>
      <c r="U684" s="14">
        <f t="shared" si="478"/>
        <v>25922.040619999996</v>
      </c>
      <c r="V684" s="14">
        <f t="shared" si="479"/>
        <v>24139.509019999998</v>
      </c>
      <c r="W684" s="14">
        <f t="shared" si="480"/>
        <v>25018.053379999998</v>
      </c>
    </row>
    <row r="685" spans="1:23" ht="22.5" x14ac:dyDescent="0.2">
      <c r="A685" s="85" t="s">
        <v>298</v>
      </c>
      <c r="B685" s="66">
        <v>298</v>
      </c>
      <c r="C685" s="60">
        <v>104</v>
      </c>
      <c r="D685" s="11">
        <v>11</v>
      </c>
      <c r="E685" s="12">
        <v>2</v>
      </c>
      <c r="F685" s="11">
        <v>0</v>
      </c>
      <c r="G685" s="67">
        <v>0</v>
      </c>
      <c r="H685" s="10"/>
      <c r="I685" s="14">
        <f>I686+I691</f>
        <v>25189.760409999995</v>
      </c>
      <c r="J685" s="14">
        <f t="shared" ref="J685:K685" si="519">J686+J691</f>
        <v>23400.806009999997</v>
      </c>
      <c r="K685" s="14">
        <f t="shared" si="519"/>
        <v>24253.402249999999</v>
      </c>
      <c r="L685" s="14"/>
      <c r="M685" s="14"/>
      <c r="N685" s="14"/>
      <c r="O685" s="14">
        <f t="shared" si="482"/>
        <v>25189.760409999995</v>
      </c>
      <c r="P685" s="14">
        <f t="shared" si="483"/>
        <v>23400.806009999997</v>
      </c>
      <c r="Q685" s="14">
        <f t="shared" si="484"/>
        <v>24253.402249999999</v>
      </c>
      <c r="R685" s="14"/>
      <c r="S685" s="14"/>
      <c r="T685" s="14"/>
      <c r="U685" s="14">
        <f t="shared" si="478"/>
        <v>25189.760409999995</v>
      </c>
      <c r="V685" s="14">
        <f t="shared" si="479"/>
        <v>23400.806009999997</v>
      </c>
      <c r="W685" s="14">
        <f t="shared" si="480"/>
        <v>24253.402249999999</v>
      </c>
    </row>
    <row r="686" spans="1:23" ht="58.5" customHeight="1" x14ac:dyDescent="0.2">
      <c r="A686" s="65" t="s">
        <v>243</v>
      </c>
      <c r="B686" s="66">
        <v>298</v>
      </c>
      <c r="C686" s="60">
        <v>104</v>
      </c>
      <c r="D686" s="11">
        <v>11</v>
      </c>
      <c r="E686" s="12">
        <v>2</v>
      </c>
      <c r="F686" s="11" t="s">
        <v>2</v>
      </c>
      <c r="G686" s="67">
        <v>78791</v>
      </c>
      <c r="H686" s="10" t="s">
        <v>7</v>
      </c>
      <c r="I686" s="14">
        <f>I687+I689</f>
        <v>1464.56041</v>
      </c>
      <c r="J686" s="14">
        <f t="shared" ref="J686:K686" si="520">J687+J689</f>
        <v>1477.4060099999999</v>
      </c>
      <c r="K686" s="14">
        <f t="shared" si="520"/>
        <v>1529.30225</v>
      </c>
      <c r="L686" s="14"/>
      <c r="M686" s="14"/>
      <c r="N686" s="14"/>
      <c r="O686" s="14">
        <f t="shared" si="482"/>
        <v>1464.56041</v>
      </c>
      <c r="P686" s="14">
        <f t="shared" si="483"/>
        <v>1477.4060099999999</v>
      </c>
      <c r="Q686" s="14">
        <f t="shared" si="484"/>
        <v>1529.30225</v>
      </c>
      <c r="R686" s="14"/>
      <c r="S686" s="14"/>
      <c r="T686" s="14"/>
      <c r="U686" s="14">
        <f t="shared" si="478"/>
        <v>1464.56041</v>
      </c>
      <c r="V686" s="14">
        <f t="shared" si="479"/>
        <v>1477.4060099999999</v>
      </c>
      <c r="W686" s="14">
        <f t="shared" si="480"/>
        <v>1529.30225</v>
      </c>
    </row>
    <row r="687" spans="1:23" ht="57" customHeight="1" x14ac:dyDescent="0.2">
      <c r="A687" s="65" t="s">
        <v>6</v>
      </c>
      <c r="B687" s="66">
        <v>298</v>
      </c>
      <c r="C687" s="60">
        <v>104</v>
      </c>
      <c r="D687" s="11">
        <v>11</v>
      </c>
      <c r="E687" s="12">
        <v>2</v>
      </c>
      <c r="F687" s="11" t="s">
        <v>2</v>
      </c>
      <c r="G687" s="67">
        <v>78791</v>
      </c>
      <c r="H687" s="10">
        <v>100</v>
      </c>
      <c r="I687" s="14">
        <f>I688</f>
        <v>1324.56041</v>
      </c>
      <c r="J687" s="14">
        <f t="shared" ref="J687:K687" si="521">J688</f>
        <v>1337.4060099999999</v>
      </c>
      <c r="K687" s="14">
        <f t="shared" si="521"/>
        <v>1389.30225</v>
      </c>
      <c r="L687" s="14"/>
      <c r="M687" s="14"/>
      <c r="N687" s="14"/>
      <c r="O687" s="14">
        <f t="shared" si="482"/>
        <v>1324.56041</v>
      </c>
      <c r="P687" s="14">
        <f t="shared" si="483"/>
        <v>1337.4060099999999</v>
      </c>
      <c r="Q687" s="14">
        <f t="shared" si="484"/>
        <v>1389.30225</v>
      </c>
      <c r="R687" s="14"/>
      <c r="S687" s="14"/>
      <c r="T687" s="14"/>
      <c r="U687" s="14">
        <f t="shared" si="478"/>
        <v>1324.56041</v>
      </c>
      <c r="V687" s="14">
        <f t="shared" si="479"/>
        <v>1337.4060099999999</v>
      </c>
      <c r="W687" s="14">
        <f t="shared" si="480"/>
        <v>1389.30225</v>
      </c>
    </row>
    <row r="688" spans="1:23" ht="22.5" x14ac:dyDescent="0.2">
      <c r="A688" s="65" t="s">
        <v>5</v>
      </c>
      <c r="B688" s="66">
        <v>298</v>
      </c>
      <c r="C688" s="60">
        <v>104</v>
      </c>
      <c r="D688" s="11">
        <v>11</v>
      </c>
      <c r="E688" s="12">
        <v>2</v>
      </c>
      <c r="F688" s="11" t="s">
        <v>2</v>
      </c>
      <c r="G688" s="67">
        <v>78791</v>
      </c>
      <c r="H688" s="10">
        <v>120</v>
      </c>
      <c r="I688" s="14">
        <v>1324.56041</v>
      </c>
      <c r="J688" s="14">
        <v>1337.4060099999999</v>
      </c>
      <c r="K688" s="14">
        <v>1389.30225</v>
      </c>
      <c r="L688" s="14"/>
      <c r="M688" s="14"/>
      <c r="N688" s="14"/>
      <c r="O688" s="14">
        <f t="shared" si="482"/>
        <v>1324.56041</v>
      </c>
      <c r="P688" s="14">
        <f t="shared" si="483"/>
        <v>1337.4060099999999</v>
      </c>
      <c r="Q688" s="14">
        <f t="shared" si="484"/>
        <v>1389.30225</v>
      </c>
      <c r="R688" s="14"/>
      <c r="S688" s="14"/>
      <c r="T688" s="14"/>
      <c r="U688" s="14">
        <f t="shared" si="478"/>
        <v>1324.56041</v>
      </c>
      <c r="V688" s="14">
        <f t="shared" si="479"/>
        <v>1337.4060099999999</v>
      </c>
      <c r="W688" s="14">
        <f t="shared" si="480"/>
        <v>1389.30225</v>
      </c>
    </row>
    <row r="689" spans="1:23" ht="22.5" x14ac:dyDescent="0.2">
      <c r="A689" s="65" t="s">
        <v>14</v>
      </c>
      <c r="B689" s="66">
        <v>298</v>
      </c>
      <c r="C689" s="60">
        <v>104</v>
      </c>
      <c r="D689" s="11">
        <v>11</v>
      </c>
      <c r="E689" s="12">
        <v>2</v>
      </c>
      <c r="F689" s="11" t="s">
        <v>2</v>
      </c>
      <c r="G689" s="67">
        <v>78791</v>
      </c>
      <c r="H689" s="10">
        <v>200</v>
      </c>
      <c r="I689" s="14">
        <f>I690</f>
        <v>140</v>
      </c>
      <c r="J689" s="14">
        <f t="shared" ref="J689:K689" si="522">J690</f>
        <v>140</v>
      </c>
      <c r="K689" s="14">
        <f t="shared" si="522"/>
        <v>140</v>
      </c>
      <c r="L689" s="14"/>
      <c r="M689" s="14"/>
      <c r="N689" s="14"/>
      <c r="O689" s="14">
        <f t="shared" si="482"/>
        <v>140</v>
      </c>
      <c r="P689" s="14">
        <f t="shared" si="483"/>
        <v>140</v>
      </c>
      <c r="Q689" s="14">
        <f t="shared" si="484"/>
        <v>140</v>
      </c>
      <c r="R689" s="14"/>
      <c r="S689" s="14"/>
      <c r="T689" s="14"/>
      <c r="U689" s="14">
        <f t="shared" si="478"/>
        <v>140</v>
      </c>
      <c r="V689" s="14">
        <f t="shared" si="479"/>
        <v>140</v>
      </c>
      <c r="W689" s="14">
        <f t="shared" si="480"/>
        <v>140</v>
      </c>
    </row>
    <row r="690" spans="1:23" ht="22.5" x14ac:dyDescent="0.2">
      <c r="A690" s="65" t="s">
        <v>13</v>
      </c>
      <c r="B690" s="66">
        <v>298</v>
      </c>
      <c r="C690" s="60">
        <v>104</v>
      </c>
      <c r="D690" s="11">
        <v>11</v>
      </c>
      <c r="E690" s="12">
        <v>2</v>
      </c>
      <c r="F690" s="11" t="s">
        <v>2</v>
      </c>
      <c r="G690" s="67">
        <v>78791</v>
      </c>
      <c r="H690" s="10">
        <v>240</v>
      </c>
      <c r="I690" s="14">
        <v>140</v>
      </c>
      <c r="J690" s="14">
        <v>140</v>
      </c>
      <c r="K690" s="14">
        <v>140</v>
      </c>
      <c r="L690" s="14"/>
      <c r="M690" s="14"/>
      <c r="N690" s="14"/>
      <c r="O690" s="14">
        <f t="shared" si="482"/>
        <v>140</v>
      </c>
      <c r="P690" s="14">
        <f t="shared" si="483"/>
        <v>140</v>
      </c>
      <c r="Q690" s="14">
        <f t="shared" si="484"/>
        <v>140</v>
      </c>
      <c r="R690" s="14"/>
      <c r="S690" s="14"/>
      <c r="T690" s="14"/>
      <c r="U690" s="14">
        <f t="shared" si="478"/>
        <v>140</v>
      </c>
      <c r="V690" s="14">
        <f t="shared" si="479"/>
        <v>140</v>
      </c>
      <c r="W690" s="14">
        <f t="shared" si="480"/>
        <v>140</v>
      </c>
    </row>
    <row r="691" spans="1:23" ht="22.5" x14ac:dyDescent="0.2">
      <c r="A691" s="65" t="s">
        <v>15</v>
      </c>
      <c r="B691" s="66">
        <v>298</v>
      </c>
      <c r="C691" s="60">
        <v>104</v>
      </c>
      <c r="D691" s="11">
        <v>11</v>
      </c>
      <c r="E691" s="12">
        <v>2</v>
      </c>
      <c r="F691" s="11">
        <v>0</v>
      </c>
      <c r="G691" s="67" t="s">
        <v>11</v>
      </c>
      <c r="H691" s="10"/>
      <c r="I691" s="14">
        <f>I692+I694+I696</f>
        <v>23725.199999999997</v>
      </c>
      <c r="J691" s="14">
        <f t="shared" ref="J691:K691" si="523">J692+J694+J696</f>
        <v>21923.399999999998</v>
      </c>
      <c r="K691" s="14">
        <f t="shared" si="523"/>
        <v>22724.1</v>
      </c>
      <c r="L691" s="14"/>
      <c r="M691" s="14"/>
      <c r="N691" s="14"/>
      <c r="O691" s="14">
        <f t="shared" si="482"/>
        <v>23725.199999999997</v>
      </c>
      <c r="P691" s="14">
        <f t="shared" si="483"/>
        <v>21923.399999999998</v>
      </c>
      <c r="Q691" s="14">
        <f t="shared" si="484"/>
        <v>22724.1</v>
      </c>
      <c r="R691" s="14"/>
      <c r="S691" s="14"/>
      <c r="T691" s="14"/>
      <c r="U691" s="14">
        <f t="shared" si="478"/>
        <v>23725.199999999997</v>
      </c>
      <c r="V691" s="14">
        <f t="shared" si="479"/>
        <v>21923.399999999998</v>
      </c>
      <c r="W691" s="14">
        <f t="shared" si="480"/>
        <v>22724.1</v>
      </c>
    </row>
    <row r="692" spans="1:23" ht="56.25" x14ac:dyDescent="0.2">
      <c r="A692" s="65" t="s">
        <v>6</v>
      </c>
      <c r="B692" s="66">
        <v>298</v>
      </c>
      <c r="C692" s="60">
        <v>104</v>
      </c>
      <c r="D692" s="11">
        <v>11</v>
      </c>
      <c r="E692" s="12">
        <v>2</v>
      </c>
      <c r="F692" s="11">
        <v>0</v>
      </c>
      <c r="G692" s="67" t="s">
        <v>11</v>
      </c>
      <c r="H692" s="10">
        <v>100</v>
      </c>
      <c r="I692" s="14">
        <f t="shared" ref="I692:K692" si="524">I693</f>
        <v>20732.099999999999</v>
      </c>
      <c r="J692" s="14">
        <f t="shared" si="524"/>
        <v>20930.3</v>
      </c>
      <c r="K692" s="14">
        <f t="shared" si="524"/>
        <v>21731</v>
      </c>
      <c r="L692" s="14"/>
      <c r="M692" s="14"/>
      <c r="N692" s="14"/>
      <c r="O692" s="14">
        <f t="shared" si="482"/>
        <v>20732.099999999999</v>
      </c>
      <c r="P692" s="14">
        <f t="shared" si="483"/>
        <v>20930.3</v>
      </c>
      <c r="Q692" s="14">
        <f t="shared" si="484"/>
        <v>21731</v>
      </c>
      <c r="R692" s="14"/>
      <c r="S692" s="14"/>
      <c r="T692" s="14"/>
      <c r="U692" s="14">
        <f t="shared" si="478"/>
        <v>20732.099999999999</v>
      </c>
      <c r="V692" s="14">
        <f t="shared" si="479"/>
        <v>20930.3</v>
      </c>
      <c r="W692" s="14">
        <f t="shared" si="480"/>
        <v>21731</v>
      </c>
    </row>
    <row r="693" spans="1:23" ht="22.5" x14ac:dyDescent="0.2">
      <c r="A693" s="65" t="s">
        <v>5</v>
      </c>
      <c r="B693" s="66">
        <v>298</v>
      </c>
      <c r="C693" s="60">
        <v>104</v>
      </c>
      <c r="D693" s="11">
        <v>11</v>
      </c>
      <c r="E693" s="12">
        <v>2</v>
      </c>
      <c r="F693" s="11">
        <v>0</v>
      </c>
      <c r="G693" s="67" t="s">
        <v>11</v>
      </c>
      <c r="H693" s="10">
        <v>120</v>
      </c>
      <c r="I693" s="14">
        <v>20732.099999999999</v>
      </c>
      <c r="J693" s="14">
        <v>20930.3</v>
      </c>
      <c r="K693" s="14">
        <v>21731</v>
      </c>
      <c r="L693" s="14"/>
      <c r="M693" s="14"/>
      <c r="N693" s="14"/>
      <c r="O693" s="14">
        <f t="shared" si="482"/>
        <v>20732.099999999999</v>
      </c>
      <c r="P693" s="14">
        <f t="shared" si="483"/>
        <v>20930.3</v>
      </c>
      <c r="Q693" s="14">
        <f t="shared" si="484"/>
        <v>21731</v>
      </c>
      <c r="R693" s="14"/>
      <c r="S693" s="14"/>
      <c r="T693" s="14"/>
      <c r="U693" s="14">
        <f t="shared" si="478"/>
        <v>20732.099999999999</v>
      </c>
      <c r="V693" s="14">
        <f t="shared" si="479"/>
        <v>20930.3</v>
      </c>
      <c r="W693" s="14">
        <f t="shared" si="480"/>
        <v>21731</v>
      </c>
    </row>
    <row r="694" spans="1:23" ht="22.5" x14ac:dyDescent="0.2">
      <c r="A694" s="65" t="s">
        <v>14</v>
      </c>
      <c r="B694" s="66">
        <v>298</v>
      </c>
      <c r="C694" s="60">
        <v>104</v>
      </c>
      <c r="D694" s="11">
        <v>11</v>
      </c>
      <c r="E694" s="12">
        <v>2</v>
      </c>
      <c r="F694" s="11">
        <v>0</v>
      </c>
      <c r="G694" s="67" t="s">
        <v>11</v>
      </c>
      <c r="H694" s="10">
        <v>200</v>
      </c>
      <c r="I694" s="14">
        <f t="shared" ref="I694:K694" si="525">I695</f>
        <v>2984.1</v>
      </c>
      <c r="J694" s="14">
        <f t="shared" si="525"/>
        <v>984.1</v>
      </c>
      <c r="K694" s="14">
        <f t="shared" si="525"/>
        <v>984.1</v>
      </c>
      <c r="L694" s="14"/>
      <c r="M694" s="14"/>
      <c r="N694" s="14"/>
      <c r="O694" s="14">
        <f t="shared" si="482"/>
        <v>2984.1</v>
      </c>
      <c r="P694" s="14">
        <f t="shared" si="483"/>
        <v>984.1</v>
      </c>
      <c r="Q694" s="14">
        <f t="shared" si="484"/>
        <v>984.1</v>
      </c>
      <c r="R694" s="14"/>
      <c r="S694" s="14"/>
      <c r="T694" s="14"/>
      <c r="U694" s="14">
        <f t="shared" si="478"/>
        <v>2984.1</v>
      </c>
      <c r="V694" s="14">
        <f t="shared" si="479"/>
        <v>984.1</v>
      </c>
      <c r="W694" s="14">
        <f t="shared" si="480"/>
        <v>984.1</v>
      </c>
    </row>
    <row r="695" spans="1:23" ht="22.5" x14ac:dyDescent="0.2">
      <c r="A695" s="65" t="s">
        <v>13</v>
      </c>
      <c r="B695" s="66">
        <v>298</v>
      </c>
      <c r="C695" s="60">
        <v>104</v>
      </c>
      <c r="D695" s="11">
        <v>11</v>
      </c>
      <c r="E695" s="12">
        <v>2</v>
      </c>
      <c r="F695" s="11">
        <v>0</v>
      </c>
      <c r="G695" s="67" t="s">
        <v>11</v>
      </c>
      <c r="H695" s="10">
        <v>240</v>
      </c>
      <c r="I695" s="14">
        <v>2984.1</v>
      </c>
      <c r="J695" s="14">
        <v>984.1</v>
      </c>
      <c r="K695" s="14">
        <v>984.1</v>
      </c>
      <c r="L695" s="14"/>
      <c r="M695" s="14"/>
      <c r="N695" s="14"/>
      <c r="O695" s="14">
        <f t="shared" si="482"/>
        <v>2984.1</v>
      </c>
      <c r="P695" s="14">
        <f t="shared" si="483"/>
        <v>984.1</v>
      </c>
      <c r="Q695" s="14">
        <f t="shared" si="484"/>
        <v>984.1</v>
      </c>
      <c r="R695" s="14"/>
      <c r="S695" s="14"/>
      <c r="T695" s="14"/>
      <c r="U695" s="14">
        <f t="shared" si="478"/>
        <v>2984.1</v>
      </c>
      <c r="V695" s="14">
        <f t="shared" si="479"/>
        <v>984.1</v>
      </c>
      <c r="W695" s="14">
        <f t="shared" si="480"/>
        <v>984.1</v>
      </c>
    </row>
    <row r="696" spans="1:23" x14ac:dyDescent="0.2">
      <c r="A696" s="65" t="s">
        <v>71</v>
      </c>
      <c r="B696" s="66">
        <v>298</v>
      </c>
      <c r="C696" s="60">
        <v>104</v>
      </c>
      <c r="D696" s="11">
        <v>11</v>
      </c>
      <c r="E696" s="12">
        <v>2</v>
      </c>
      <c r="F696" s="11">
        <v>0</v>
      </c>
      <c r="G696" s="67" t="s">
        <v>11</v>
      </c>
      <c r="H696" s="10">
        <v>800</v>
      </c>
      <c r="I696" s="14">
        <f t="shared" ref="I696:K696" si="526">I697</f>
        <v>9</v>
      </c>
      <c r="J696" s="14">
        <f t="shared" si="526"/>
        <v>9</v>
      </c>
      <c r="K696" s="14">
        <f t="shared" si="526"/>
        <v>9</v>
      </c>
      <c r="L696" s="14"/>
      <c r="M696" s="14"/>
      <c r="N696" s="14"/>
      <c r="O696" s="14">
        <f t="shared" si="482"/>
        <v>9</v>
      </c>
      <c r="P696" s="14">
        <f t="shared" si="483"/>
        <v>9</v>
      </c>
      <c r="Q696" s="14">
        <f t="shared" si="484"/>
        <v>9</v>
      </c>
      <c r="R696" s="14"/>
      <c r="S696" s="14"/>
      <c r="T696" s="14"/>
      <c r="U696" s="14">
        <f t="shared" si="478"/>
        <v>9</v>
      </c>
      <c r="V696" s="14">
        <f t="shared" si="479"/>
        <v>9</v>
      </c>
      <c r="W696" s="14">
        <f t="shared" si="480"/>
        <v>9</v>
      </c>
    </row>
    <row r="697" spans="1:23" x14ac:dyDescent="0.2">
      <c r="A697" s="65" t="s">
        <v>70</v>
      </c>
      <c r="B697" s="66">
        <v>298</v>
      </c>
      <c r="C697" s="60">
        <v>104</v>
      </c>
      <c r="D697" s="11">
        <v>11</v>
      </c>
      <c r="E697" s="12">
        <v>2</v>
      </c>
      <c r="F697" s="11">
        <v>0</v>
      </c>
      <c r="G697" s="67" t="s">
        <v>11</v>
      </c>
      <c r="H697" s="10">
        <v>850</v>
      </c>
      <c r="I697" s="14">
        <v>9</v>
      </c>
      <c r="J697" s="14">
        <v>9</v>
      </c>
      <c r="K697" s="14">
        <v>9</v>
      </c>
      <c r="L697" s="14"/>
      <c r="M697" s="14"/>
      <c r="N697" s="14"/>
      <c r="O697" s="14">
        <f t="shared" si="482"/>
        <v>9</v>
      </c>
      <c r="P697" s="14">
        <f t="shared" si="483"/>
        <v>9</v>
      </c>
      <c r="Q697" s="14">
        <f t="shared" si="484"/>
        <v>9</v>
      </c>
      <c r="R697" s="14"/>
      <c r="S697" s="14"/>
      <c r="T697" s="14"/>
      <c r="U697" s="14">
        <f t="shared" si="478"/>
        <v>9</v>
      </c>
      <c r="V697" s="14">
        <f t="shared" si="479"/>
        <v>9</v>
      </c>
      <c r="W697" s="14">
        <f t="shared" si="480"/>
        <v>9</v>
      </c>
    </row>
    <row r="698" spans="1:23" x14ac:dyDescent="0.2">
      <c r="A698" s="85" t="s">
        <v>300</v>
      </c>
      <c r="B698" s="66">
        <v>298</v>
      </c>
      <c r="C698" s="60">
        <v>104</v>
      </c>
      <c r="D698" s="11">
        <v>11</v>
      </c>
      <c r="E698" s="12">
        <v>5</v>
      </c>
      <c r="F698" s="11">
        <v>0</v>
      </c>
      <c r="G698" s="67">
        <v>0</v>
      </c>
      <c r="H698" s="10"/>
      <c r="I698" s="14">
        <f>I699</f>
        <v>732.28021000000001</v>
      </c>
      <c r="J698" s="14">
        <f t="shared" ref="J698:K698" si="527">J699</f>
        <v>738.70300999999995</v>
      </c>
      <c r="K698" s="14">
        <f t="shared" si="527"/>
        <v>764.65112999999997</v>
      </c>
      <c r="L698" s="14"/>
      <c r="M698" s="14"/>
      <c r="N698" s="14"/>
      <c r="O698" s="14">
        <f t="shared" si="482"/>
        <v>732.28021000000001</v>
      </c>
      <c r="P698" s="14">
        <f t="shared" si="483"/>
        <v>738.70300999999995</v>
      </c>
      <c r="Q698" s="14">
        <f t="shared" si="484"/>
        <v>764.65112999999997</v>
      </c>
      <c r="R698" s="14"/>
      <c r="S698" s="14"/>
      <c r="T698" s="14"/>
      <c r="U698" s="14">
        <f t="shared" ref="U698:U761" si="528">O698+R698</f>
        <v>732.28021000000001</v>
      </c>
      <c r="V698" s="14">
        <f t="shared" ref="V698:V761" si="529">P698+S698</f>
        <v>738.70300999999995</v>
      </c>
      <c r="W698" s="14">
        <f t="shared" ref="W698:W761" si="530">Q698+T698</f>
        <v>764.65112999999997</v>
      </c>
    </row>
    <row r="699" spans="1:23" ht="22.5" x14ac:dyDescent="0.2">
      <c r="A699" s="65" t="s">
        <v>91</v>
      </c>
      <c r="B699" s="66">
        <v>298</v>
      </c>
      <c r="C699" s="60">
        <v>104</v>
      </c>
      <c r="D699" s="11">
        <v>11</v>
      </c>
      <c r="E699" s="12">
        <v>5</v>
      </c>
      <c r="F699" s="11" t="s">
        <v>2</v>
      </c>
      <c r="G699" s="67" t="s">
        <v>90</v>
      </c>
      <c r="H699" s="10" t="s">
        <v>7</v>
      </c>
      <c r="I699" s="14">
        <f>I700+I702</f>
        <v>732.28021000000001</v>
      </c>
      <c r="J699" s="14">
        <f t="shared" ref="J699:K699" si="531">J700+J702</f>
        <v>738.70300999999995</v>
      </c>
      <c r="K699" s="14">
        <f t="shared" si="531"/>
        <v>764.65112999999997</v>
      </c>
      <c r="L699" s="14"/>
      <c r="M699" s="14"/>
      <c r="N699" s="14"/>
      <c r="O699" s="14">
        <f t="shared" si="482"/>
        <v>732.28021000000001</v>
      </c>
      <c r="P699" s="14">
        <f t="shared" si="483"/>
        <v>738.70300999999995</v>
      </c>
      <c r="Q699" s="14">
        <f t="shared" si="484"/>
        <v>764.65112999999997</v>
      </c>
      <c r="R699" s="14"/>
      <c r="S699" s="14"/>
      <c r="T699" s="14"/>
      <c r="U699" s="14">
        <f t="shared" si="528"/>
        <v>732.28021000000001</v>
      </c>
      <c r="V699" s="14">
        <f t="shared" si="529"/>
        <v>738.70300999999995</v>
      </c>
      <c r="W699" s="14">
        <f t="shared" si="530"/>
        <v>764.65112999999997</v>
      </c>
    </row>
    <row r="700" spans="1:23" ht="56.25" x14ac:dyDescent="0.2">
      <c r="A700" s="65" t="s">
        <v>6</v>
      </c>
      <c r="B700" s="66">
        <v>298</v>
      </c>
      <c r="C700" s="60">
        <v>104</v>
      </c>
      <c r="D700" s="11">
        <v>11</v>
      </c>
      <c r="E700" s="12">
        <v>5</v>
      </c>
      <c r="F700" s="11" t="s">
        <v>2</v>
      </c>
      <c r="G700" s="67" t="s">
        <v>90</v>
      </c>
      <c r="H700" s="10">
        <v>100</v>
      </c>
      <c r="I700" s="14">
        <f>I701</f>
        <v>662.28021000000001</v>
      </c>
      <c r="J700" s="14">
        <f t="shared" ref="J700:K700" si="532">J701</f>
        <v>668.70300999999995</v>
      </c>
      <c r="K700" s="14">
        <f t="shared" si="532"/>
        <v>694.65112999999997</v>
      </c>
      <c r="L700" s="14"/>
      <c r="M700" s="14"/>
      <c r="N700" s="14"/>
      <c r="O700" s="14">
        <f t="shared" si="482"/>
        <v>662.28021000000001</v>
      </c>
      <c r="P700" s="14">
        <f t="shared" si="483"/>
        <v>668.70300999999995</v>
      </c>
      <c r="Q700" s="14">
        <f t="shared" si="484"/>
        <v>694.65112999999997</v>
      </c>
      <c r="R700" s="14"/>
      <c r="S700" s="14"/>
      <c r="T700" s="14"/>
      <c r="U700" s="14">
        <f t="shared" si="528"/>
        <v>662.28021000000001</v>
      </c>
      <c r="V700" s="14">
        <f t="shared" si="529"/>
        <v>668.70300999999995</v>
      </c>
      <c r="W700" s="14">
        <f t="shared" si="530"/>
        <v>694.65112999999997</v>
      </c>
    </row>
    <row r="701" spans="1:23" ht="22.5" x14ac:dyDescent="0.2">
      <c r="A701" s="65" t="s">
        <v>5</v>
      </c>
      <c r="B701" s="66">
        <v>298</v>
      </c>
      <c r="C701" s="60">
        <v>104</v>
      </c>
      <c r="D701" s="11">
        <v>11</v>
      </c>
      <c r="E701" s="12">
        <v>5</v>
      </c>
      <c r="F701" s="11" t="s">
        <v>2</v>
      </c>
      <c r="G701" s="67" t="s">
        <v>90</v>
      </c>
      <c r="H701" s="10">
        <v>120</v>
      </c>
      <c r="I701" s="14">
        <v>662.28021000000001</v>
      </c>
      <c r="J701" s="14">
        <v>668.70300999999995</v>
      </c>
      <c r="K701" s="14">
        <v>694.65112999999997</v>
      </c>
      <c r="L701" s="14"/>
      <c r="M701" s="14"/>
      <c r="N701" s="14"/>
      <c r="O701" s="14">
        <f t="shared" si="482"/>
        <v>662.28021000000001</v>
      </c>
      <c r="P701" s="14">
        <f t="shared" si="483"/>
        <v>668.70300999999995</v>
      </c>
      <c r="Q701" s="14">
        <f t="shared" si="484"/>
        <v>694.65112999999997</v>
      </c>
      <c r="R701" s="14"/>
      <c r="S701" s="14"/>
      <c r="T701" s="14"/>
      <c r="U701" s="14">
        <f t="shared" si="528"/>
        <v>662.28021000000001</v>
      </c>
      <c r="V701" s="14">
        <f t="shared" si="529"/>
        <v>668.70300999999995</v>
      </c>
      <c r="W701" s="14">
        <f t="shared" si="530"/>
        <v>694.65112999999997</v>
      </c>
    </row>
    <row r="702" spans="1:23" ht="22.5" x14ac:dyDescent="0.2">
      <c r="A702" s="65" t="s">
        <v>14</v>
      </c>
      <c r="B702" s="66">
        <v>298</v>
      </c>
      <c r="C702" s="60">
        <v>104</v>
      </c>
      <c r="D702" s="11">
        <v>11</v>
      </c>
      <c r="E702" s="12">
        <v>5</v>
      </c>
      <c r="F702" s="11" t="s">
        <v>2</v>
      </c>
      <c r="G702" s="67" t="s">
        <v>90</v>
      </c>
      <c r="H702" s="10">
        <v>200</v>
      </c>
      <c r="I702" s="14">
        <f>I703</f>
        <v>70</v>
      </c>
      <c r="J702" s="14">
        <f t="shared" ref="J702:K702" si="533">J703</f>
        <v>70</v>
      </c>
      <c r="K702" s="14">
        <f t="shared" si="533"/>
        <v>70</v>
      </c>
      <c r="L702" s="14"/>
      <c r="M702" s="14"/>
      <c r="N702" s="14"/>
      <c r="O702" s="14">
        <f t="shared" si="482"/>
        <v>70</v>
      </c>
      <c r="P702" s="14">
        <f t="shared" si="483"/>
        <v>70</v>
      </c>
      <c r="Q702" s="14">
        <f t="shared" si="484"/>
        <v>70</v>
      </c>
      <c r="R702" s="14"/>
      <c r="S702" s="14"/>
      <c r="T702" s="14"/>
      <c r="U702" s="14">
        <f t="shared" si="528"/>
        <v>70</v>
      </c>
      <c r="V702" s="14">
        <f t="shared" si="529"/>
        <v>70</v>
      </c>
      <c r="W702" s="14">
        <f t="shared" si="530"/>
        <v>70</v>
      </c>
    </row>
    <row r="703" spans="1:23" ht="25.15" customHeight="1" x14ac:dyDescent="0.2">
      <c r="A703" s="65" t="s">
        <v>13</v>
      </c>
      <c r="B703" s="66">
        <v>298</v>
      </c>
      <c r="C703" s="60">
        <v>104</v>
      </c>
      <c r="D703" s="11">
        <v>11</v>
      </c>
      <c r="E703" s="12">
        <v>5</v>
      </c>
      <c r="F703" s="11" t="s">
        <v>2</v>
      </c>
      <c r="G703" s="67" t="s">
        <v>90</v>
      </c>
      <c r="H703" s="10">
        <v>240</v>
      </c>
      <c r="I703" s="14">
        <v>70</v>
      </c>
      <c r="J703" s="14">
        <v>70</v>
      </c>
      <c r="K703" s="14">
        <v>70</v>
      </c>
      <c r="L703" s="14"/>
      <c r="M703" s="14"/>
      <c r="N703" s="14"/>
      <c r="O703" s="14">
        <f t="shared" ref="O703:O766" si="534">I703+L703</f>
        <v>70</v>
      </c>
      <c r="P703" s="14">
        <f t="shared" ref="P703:P766" si="535">J703+M703</f>
        <v>70</v>
      </c>
      <c r="Q703" s="14">
        <f t="shared" ref="Q703:Q766" si="536">K703+N703</f>
        <v>70</v>
      </c>
      <c r="R703" s="14"/>
      <c r="S703" s="14"/>
      <c r="T703" s="14"/>
      <c r="U703" s="14">
        <f t="shared" si="528"/>
        <v>70</v>
      </c>
      <c r="V703" s="14">
        <f t="shared" si="529"/>
        <v>70</v>
      </c>
      <c r="W703" s="14">
        <f t="shared" si="530"/>
        <v>70</v>
      </c>
    </row>
    <row r="704" spans="1:23" ht="59.25" customHeight="1" x14ac:dyDescent="0.2">
      <c r="A704" s="85" t="s">
        <v>266</v>
      </c>
      <c r="B704" s="66">
        <v>298</v>
      </c>
      <c r="C704" s="60">
        <v>104</v>
      </c>
      <c r="D704" s="11">
        <v>12</v>
      </c>
      <c r="E704" s="12" t="s">
        <v>3</v>
      </c>
      <c r="F704" s="11" t="s">
        <v>2</v>
      </c>
      <c r="G704" s="67">
        <v>0</v>
      </c>
      <c r="H704" s="10"/>
      <c r="I704" s="14">
        <f>I705</f>
        <v>875</v>
      </c>
      <c r="J704" s="14">
        <f t="shared" ref="J704:K704" si="537">J705</f>
        <v>875</v>
      </c>
      <c r="K704" s="14">
        <f t="shared" si="537"/>
        <v>875</v>
      </c>
      <c r="L704" s="14"/>
      <c r="M704" s="14"/>
      <c r="N704" s="14"/>
      <c r="O704" s="14">
        <f t="shared" si="534"/>
        <v>875</v>
      </c>
      <c r="P704" s="14">
        <f t="shared" si="535"/>
        <v>875</v>
      </c>
      <c r="Q704" s="14">
        <f t="shared" si="536"/>
        <v>875</v>
      </c>
      <c r="R704" s="14"/>
      <c r="S704" s="14"/>
      <c r="T704" s="14"/>
      <c r="U704" s="14">
        <f t="shared" si="528"/>
        <v>875</v>
      </c>
      <c r="V704" s="14">
        <f t="shared" si="529"/>
        <v>875</v>
      </c>
      <c r="W704" s="14">
        <f t="shared" si="530"/>
        <v>875</v>
      </c>
    </row>
    <row r="705" spans="1:23" ht="37.15" customHeight="1" x14ac:dyDescent="0.2">
      <c r="A705" s="65" t="s">
        <v>142</v>
      </c>
      <c r="B705" s="66">
        <v>298</v>
      </c>
      <c r="C705" s="60">
        <v>104</v>
      </c>
      <c r="D705" s="11">
        <v>12</v>
      </c>
      <c r="E705" s="12" t="s">
        <v>3</v>
      </c>
      <c r="F705" s="11" t="s">
        <v>2</v>
      </c>
      <c r="G705" s="67">
        <v>78793</v>
      </c>
      <c r="H705" s="10" t="s">
        <v>7</v>
      </c>
      <c r="I705" s="14">
        <f>I706</f>
        <v>875</v>
      </c>
      <c r="J705" s="14">
        <f t="shared" ref="J705:K706" si="538">J706</f>
        <v>875</v>
      </c>
      <c r="K705" s="14">
        <f t="shared" si="538"/>
        <v>875</v>
      </c>
      <c r="L705" s="14"/>
      <c r="M705" s="14"/>
      <c r="N705" s="14"/>
      <c r="O705" s="14">
        <f t="shared" si="534"/>
        <v>875</v>
      </c>
      <c r="P705" s="14">
        <f t="shared" si="535"/>
        <v>875</v>
      </c>
      <c r="Q705" s="14">
        <f t="shared" si="536"/>
        <v>875</v>
      </c>
      <c r="R705" s="14"/>
      <c r="S705" s="14"/>
      <c r="T705" s="14"/>
      <c r="U705" s="14">
        <f t="shared" si="528"/>
        <v>875</v>
      </c>
      <c r="V705" s="14">
        <f t="shared" si="529"/>
        <v>875</v>
      </c>
      <c r="W705" s="14">
        <f t="shared" si="530"/>
        <v>875</v>
      </c>
    </row>
    <row r="706" spans="1:23" x14ac:dyDescent="0.2">
      <c r="A706" s="65" t="s">
        <v>29</v>
      </c>
      <c r="B706" s="66">
        <v>298</v>
      </c>
      <c r="C706" s="60">
        <v>104</v>
      </c>
      <c r="D706" s="11">
        <v>12</v>
      </c>
      <c r="E706" s="12" t="s">
        <v>3</v>
      </c>
      <c r="F706" s="11" t="s">
        <v>2</v>
      </c>
      <c r="G706" s="67">
        <v>78793</v>
      </c>
      <c r="H706" s="10">
        <v>500</v>
      </c>
      <c r="I706" s="14">
        <f>I707</f>
        <v>875</v>
      </c>
      <c r="J706" s="14">
        <f t="shared" si="538"/>
        <v>875</v>
      </c>
      <c r="K706" s="14">
        <f t="shared" si="538"/>
        <v>875</v>
      </c>
      <c r="L706" s="14"/>
      <c r="M706" s="14"/>
      <c r="N706" s="14"/>
      <c r="O706" s="14">
        <f t="shared" si="534"/>
        <v>875</v>
      </c>
      <c r="P706" s="14">
        <f t="shared" si="535"/>
        <v>875</v>
      </c>
      <c r="Q706" s="14">
        <f t="shared" si="536"/>
        <v>875</v>
      </c>
      <c r="R706" s="14"/>
      <c r="S706" s="14"/>
      <c r="T706" s="14"/>
      <c r="U706" s="14">
        <f t="shared" si="528"/>
        <v>875</v>
      </c>
      <c r="V706" s="14">
        <f t="shared" si="529"/>
        <v>875</v>
      </c>
      <c r="W706" s="14">
        <f t="shared" si="530"/>
        <v>875</v>
      </c>
    </row>
    <row r="707" spans="1:23" x14ac:dyDescent="0.2">
      <c r="A707" s="65" t="s">
        <v>135</v>
      </c>
      <c r="B707" s="66">
        <v>298</v>
      </c>
      <c r="C707" s="60">
        <v>104</v>
      </c>
      <c r="D707" s="11">
        <v>12</v>
      </c>
      <c r="E707" s="12" t="s">
        <v>3</v>
      </c>
      <c r="F707" s="11" t="s">
        <v>2</v>
      </c>
      <c r="G707" s="67">
        <v>78793</v>
      </c>
      <c r="H707" s="10">
        <v>530</v>
      </c>
      <c r="I707" s="14">
        <v>875</v>
      </c>
      <c r="J707" s="14">
        <v>875</v>
      </c>
      <c r="K707" s="14">
        <v>875</v>
      </c>
      <c r="L707" s="14"/>
      <c r="M707" s="14"/>
      <c r="N707" s="14"/>
      <c r="O707" s="14">
        <f t="shared" si="534"/>
        <v>875</v>
      </c>
      <c r="P707" s="14">
        <f t="shared" si="535"/>
        <v>875</v>
      </c>
      <c r="Q707" s="14">
        <f t="shared" si="536"/>
        <v>875</v>
      </c>
      <c r="R707" s="14"/>
      <c r="S707" s="14"/>
      <c r="T707" s="14"/>
      <c r="U707" s="14">
        <f t="shared" si="528"/>
        <v>875</v>
      </c>
      <c r="V707" s="14">
        <f t="shared" si="529"/>
        <v>875</v>
      </c>
      <c r="W707" s="14">
        <f t="shared" si="530"/>
        <v>875</v>
      </c>
    </row>
    <row r="708" spans="1:23" x14ac:dyDescent="0.2">
      <c r="A708" s="65" t="s">
        <v>88</v>
      </c>
      <c r="B708" s="66">
        <v>298</v>
      </c>
      <c r="C708" s="60">
        <v>105</v>
      </c>
      <c r="D708" s="11" t="s">
        <v>7</v>
      </c>
      <c r="E708" s="12" t="s">
        <v>7</v>
      </c>
      <c r="F708" s="11" t="s">
        <v>7</v>
      </c>
      <c r="G708" s="67" t="s">
        <v>7</v>
      </c>
      <c r="H708" s="10" t="s">
        <v>7</v>
      </c>
      <c r="I708" s="14">
        <f>I709</f>
        <v>9.7042199999999994</v>
      </c>
      <c r="J708" s="14">
        <f t="shared" ref="J708:K708" si="539">J709</f>
        <v>105.92458000000001</v>
      </c>
      <c r="K708" s="14">
        <f t="shared" si="539"/>
        <v>4.0055500000000004</v>
      </c>
      <c r="L708" s="14"/>
      <c r="M708" s="14"/>
      <c r="N708" s="14"/>
      <c r="O708" s="14">
        <f t="shared" si="534"/>
        <v>9.7042199999999994</v>
      </c>
      <c r="P708" s="14">
        <f t="shared" si="535"/>
        <v>105.92458000000001</v>
      </c>
      <c r="Q708" s="14">
        <f t="shared" si="536"/>
        <v>4.0055500000000004</v>
      </c>
      <c r="R708" s="14"/>
      <c r="S708" s="14"/>
      <c r="T708" s="14"/>
      <c r="U708" s="14">
        <f t="shared" si="528"/>
        <v>9.7042199999999994</v>
      </c>
      <c r="V708" s="14">
        <f t="shared" si="529"/>
        <v>105.92458000000001</v>
      </c>
      <c r="W708" s="14">
        <f t="shared" si="530"/>
        <v>4.0055500000000004</v>
      </c>
    </row>
    <row r="709" spans="1:23" ht="54.6" customHeight="1" x14ac:dyDescent="0.2">
      <c r="A709" s="85" t="s">
        <v>275</v>
      </c>
      <c r="B709" s="66">
        <v>298</v>
      </c>
      <c r="C709" s="60">
        <v>105</v>
      </c>
      <c r="D709" s="11">
        <v>11</v>
      </c>
      <c r="E709" s="12">
        <v>0</v>
      </c>
      <c r="F709" s="11" t="s">
        <v>2</v>
      </c>
      <c r="G709" s="67" t="s">
        <v>9</v>
      </c>
      <c r="H709" s="10"/>
      <c r="I709" s="14">
        <f>I710</f>
        <v>9.7042199999999994</v>
      </c>
      <c r="J709" s="14">
        <f t="shared" ref="J709:K709" si="540">J710</f>
        <v>105.92458000000001</v>
      </c>
      <c r="K709" s="14">
        <f t="shared" si="540"/>
        <v>4.0055500000000004</v>
      </c>
      <c r="L709" s="14"/>
      <c r="M709" s="14"/>
      <c r="N709" s="14"/>
      <c r="O709" s="14">
        <f t="shared" si="534"/>
        <v>9.7042199999999994</v>
      </c>
      <c r="P709" s="14">
        <f t="shared" si="535"/>
        <v>105.92458000000001</v>
      </c>
      <c r="Q709" s="14">
        <f t="shared" si="536"/>
        <v>4.0055500000000004</v>
      </c>
      <c r="R709" s="14"/>
      <c r="S709" s="14"/>
      <c r="T709" s="14"/>
      <c r="U709" s="14">
        <f t="shared" si="528"/>
        <v>9.7042199999999994</v>
      </c>
      <c r="V709" s="14">
        <f t="shared" si="529"/>
        <v>105.92458000000001</v>
      </c>
      <c r="W709" s="14">
        <f t="shared" si="530"/>
        <v>4.0055500000000004</v>
      </c>
    </row>
    <row r="710" spans="1:23" ht="23.1" customHeight="1" x14ac:dyDescent="0.2">
      <c r="A710" s="85" t="s">
        <v>298</v>
      </c>
      <c r="B710" s="66">
        <v>298</v>
      </c>
      <c r="C710" s="60">
        <v>105</v>
      </c>
      <c r="D710" s="11">
        <v>11</v>
      </c>
      <c r="E710" s="12">
        <v>2</v>
      </c>
      <c r="F710" s="11" t="s">
        <v>2</v>
      </c>
      <c r="G710" s="67" t="s">
        <v>9</v>
      </c>
      <c r="H710" s="10" t="s">
        <v>7</v>
      </c>
      <c r="I710" s="14">
        <f>I711</f>
        <v>9.7042199999999994</v>
      </c>
      <c r="J710" s="14">
        <f t="shared" ref="J710:K710" si="541">J711</f>
        <v>105.92458000000001</v>
      </c>
      <c r="K710" s="14">
        <f t="shared" si="541"/>
        <v>4.0055500000000004</v>
      </c>
      <c r="L710" s="14"/>
      <c r="M710" s="14"/>
      <c r="N710" s="14"/>
      <c r="O710" s="14">
        <f t="shared" si="534"/>
        <v>9.7042199999999994</v>
      </c>
      <c r="P710" s="14">
        <f t="shared" si="535"/>
        <v>105.92458000000001</v>
      </c>
      <c r="Q710" s="14">
        <f t="shared" si="536"/>
        <v>4.0055500000000004</v>
      </c>
      <c r="R710" s="14"/>
      <c r="S710" s="14"/>
      <c r="T710" s="14"/>
      <c r="U710" s="14">
        <f t="shared" si="528"/>
        <v>9.7042199999999994</v>
      </c>
      <c r="V710" s="14">
        <f t="shared" si="529"/>
        <v>105.92458000000001</v>
      </c>
      <c r="W710" s="14">
        <f t="shared" si="530"/>
        <v>4.0055500000000004</v>
      </c>
    </row>
    <row r="711" spans="1:23" ht="41.1" customHeight="1" x14ac:dyDescent="0.2">
      <c r="A711" s="65" t="s">
        <v>87</v>
      </c>
      <c r="B711" s="66">
        <v>298</v>
      </c>
      <c r="C711" s="60">
        <v>105</v>
      </c>
      <c r="D711" s="11">
        <v>11</v>
      </c>
      <c r="E711" s="12">
        <v>2</v>
      </c>
      <c r="F711" s="11" t="s">
        <v>2</v>
      </c>
      <c r="G711" s="67" t="s">
        <v>86</v>
      </c>
      <c r="H711" s="10" t="s">
        <v>7</v>
      </c>
      <c r="I711" s="14">
        <f>I712</f>
        <v>9.7042199999999994</v>
      </c>
      <c r="J711" s="14">
        <f t="shared" ref="J711:K711" si="542">J712</f>
        <v>105.92458000000001</v>
      </c>
      <c r="K711" s="14">
        <f t="shared" si="542"/>
        <v>4.0055500000000004</v>
      </c>
      <c r="L711" s="14"/>
      <c r="M711" s="14"/>
      <c r="N711" s="14"/>
      <c r="O711" s="14">
        <f t="shared" si="534"/>
        <v>9.7042199999999994</v>
      </c>
      <c r="P711" s="14">
        <f t="shared" si="535"/>
        <v>105.92458000000001</v>
      </c>
      <c r="Q711" s="14">
        <f t="shared" si="536"/>
        <v>4.0055500000000004</v>
      </c>
      <c r="R711" s="14"/>
      <c r="S711" s="14"/>
      <c r="T711" s="14"/>
      <c r="U711" s="14">
        <f t="shared" si="528"/>
        <v>9.7042199999999994</v>
      </c>
      <c r="V711" s="14">
        <f t="shared" si="529"/>
        <v>105.92458000000001</v>
      </c>
      <c r="W711" s="14">
        <f t="shared" si="530"/>
        <v>4.0055500000000004</v>
      </c>
    </row>
    <row r="712" spans="1:23" ht="28.5" customHeight="1" x14ac:dyDescent="0.2">
      <c r="A712" s="65" t="s">
        <v>14</v>
      </c>
      <c r="B712" s="66">
        <v>298</v>
      </c>
      <c r="C712" s="60">
        <v>105</v>
      </c>
      <c r="D712" s="11">
        <v>11</v>
      </c>
      <c r="E712" s="12">
        <v>2</v>
      </c>
      <c r="F712" s="11" t="s">
        <v>2</v>
      </c>
      <c r="G712" s="67" t="s">
        <v>86</v>
      </c>
      <c r="H712" s="10">
        <v>200</v>
      </c>
      <c r="I712" s="14">
        <f>I713</f>
        <v>9.7042199999999994</v>
      </c>
      <c r="J712" s="14">
        <f t="shared" ref="J712:K712" si="543">J713</f>
        <v>105.92458000000001</v>
      </c>
      <c r="K712" s="14">
        <f t="shared" si="543"/>
        <v>4.0055500000000004</v>
      </c>
      <c r="L712" s="14"/>
      <c r="M712" s="14"/>
      <c r="N712" s="14"/>
      <c r="O712" s="14">
        <f t="shared" si="534"/>
        <v>9.7042199999999994</v>
      </c>
      <c r="P712" s="14">
        <f t="shared" si="535"/>
        <v>105.92458000000001</v>
      </c>
      <c r="Q712" s="14">
        <f t="shared" si="536"/>
        <v>4.0055500000000004</v>
      </c>
      <c r="R712" s="14"/>
      <c r="S712" s="14"/>
      <c r="T712" s="14"/>
      <c r="U712" s="14">
        <f t="shared" si="528"/>
        <v>9.7042199999999994</v>
      </c>
      <c r="V712" s="14">
        <f t="shared" si="529"/>
        <v>105.92458000000001</v>
      </c>
      <c r="W712" s="14">
        <f t="shared" si="530"/>
        <v>4.0055500000000004</v>
      </c>
    </row>
    <row r="713" spans="1:23" ht="26.65" customHeight="1" x14ac:dyDescent="0.2">
      <c r="A713" s="65" t="s">
        <v>13</v>
      </c>
      <c r="B713" s="66">
        <v>298</v>
      </c>
      <c r="C713" s="60">
        <v>105</v>
      </c>
      <c r="D713" s="11">
        <v>11</v>
      </c>
      <c r="E713" s="12">
        <v>2</v>
      </c>
      <c r="F713" s="11" t="s">
        <v>2</v>
      </c>
      <c r="G713" s="67" t="s">
        <v>86</v>
      </c>
      <c r="H713" s="10">
        <v>240</v>
      </c>
      <c r="I713" s="14">
        <v>9.7042199999999994</v>
      </c>
      <c r="J713" s="14">
        <v>105.92458000000001</v>
      </c>
      <c r="K713" s="14">
        <v>4.0055500000000004</v>
      </c>
      <c r="L713" s="14"/>
      <c r="M713" s="14"/>
      <c r="N713" s="14"/>
      <c r="O713" s="14">
        <f t="shared" si="534"/>
        <v>9.7042199999999994</v>
      </c>
      <c r="P713" s="14">
        <f t="shared" si="535"/>
        <v>105.92458000000001</v>
      </c>
      <c r="Q713" s="14">
        <f t="shared" si="536"/>
        <v>4.0055500000000004</v>
      </c>
      <c r="R713" s="14"/>
      <c r="S713" s="14"/>
      <c r="T713" s="14"/>
      <c r="U713" s="14">
        <f t="shared" si="528"/>
        <v>9.7042199999999994</v>
      </c>
      <c r="V713" s="14">
        <f t="shared" si="529"/>
        <v>105.92458000000001</v>
      </c>
      <c r="W713" s="14">
        <f t="shared" si="530"/>
        <v>4.0055500000000004</v>
      </c>
    </row>
    <row r="714" spans="1:23" ht="26.65" customHeight="1" x14ac:dyDescent="0.2">
      <c r="A714" s="65" t="s">
        <v>354</v>
      </c>
      <c r="B714" s="66">
        <v>298</v>
      </c>
      <c r="C714" s="60">
        <v>107</v>
      </c>
      <c r="D714" s="11"/>
      <c r="E714" s="12"/>
      <c r="F714" s="11"/>
      <c r="G714" s="67"/>
      <c r="H714" s="10"/>
      <c r="I714" s="14">
        <f>I715</f>
        <v>0</v>
      </c>
      <c r="J714" s="14">
        <f t="shared" ref="J714:K717" si="544">J715</f>
        <v>0</v>
      </c>
      <c r="K714" s="14">
        <f t="shared" si="544"/>
        <v>1931.2</v>
      </c>
      <c r="L714" s="14"/>
      <c r="M714" s="14"/>
      <c r="N714" s="14"/>
      <c r="O714" s="14">
        <f t="shared" si="534"/>
        <v>0</v>
      </c>
      <c r="P714" s="14">
        <f t="shared" si="535"/>
        <v>0</v>
      </c>
      <c r="Q714" s="14">
        <f t="shared" si="536"/>
        <v>1931.2</v>
      </c>
      <c r="R714" s="14"/>
      <c r="S714" s="14"/>
      <c r="T714" s="14"/>
      <c r="U714" s="14">
        <f t="shared" si="528"/>
        <v>0</v>
      </c>
      <c r="V714" s="14">
        <f t="shared" si="529"/>
        <v>0</v>
      </c>
      <c r="W714" s="14">
        <f t="shared" si="530"/>
        <v>1931.2</v>
      </c>
    </row>
    <row r="715" spans="1:23" ht="41.25" customHeight="1" x14ac:dyDescent="0.2">
      <c r="A715" s="65" t="s">
        <v>351</v>
      </c>
      <c r="B715" s="66">
        <v>298</v>
      </c>
      <c r="C715" s="60">
        <v>107</v>
      </c>
      <c r="D715" s="11">
        <v>54</v>
      </c>
      <c r="E715" s="12">
        <v>0</v>
      </c>
      <c r="F715" s="11">
        <v>0</v>
      </c>
      <c r="G715" s="67">
        <v>0</v>
      </c>
      <c r="H715" s="10"/>
      <c r="I715" s="14">
        <f>I716</f>
        <v>0</v>
      </c>
      <c r="J715" s="14">
        <f t="shared" si="544"/>
        <v>0</v>
      </c>
      <c r="K715" s="14">
        <f t="shared" si="544"/>
        <v>1931.2</v>
      </c>
      <c r="L715" s="14"/>
      <c r="M715" s="14"/>
      <c r="N715" s="14"/>
      <c r="O715" s="14">
        <f t="shared" si="534"/>
        <v>0</v>
      </c>
      <c r="P715" s="14">
        <f t="shared" si="535"/>
        <v>0</v>
      </c>
      <c r="Q715" s="14">
        <f t="shared" si="536"/>
        <v>1931.2</v>
      </c>
      <c r="R715" s="14"/>
      <c r="S715" s="14"/>
      <c r="T715" s="14"/>
      <c r="U715" s="14">
        <f t="shared" si="528"/>
        <v>0</v>
      </c>
      <c r="V715" s="14">
        <f t="shared" si="529"/>
        <v>0</v>
      </c>
      <c r="W715" s="14">
        <f t="shared" si="530"/>
        <v>1931.2</v>
      </c>
    </row>
    <row r="716" spans="1:23" ht="26.65" customHeight="1" x14ac:dyDescent="0.2">
      <c r="A716" s="65" t="s">
        <v>352</v>
      </c>
      <c r="B716" s="66">
        <v>298</v>
      </c>
      <c r="C716" s="60">
        <v>107</v>
      </c>
      <c r="D716" s="11">
        <v>54</v>
      </c>
      <c r="E716" s="12">
        <v>0</v>
      </c>
      <c r="F716" s="11">
        <v>0</v>
      </c>
      <c r="G716" s="67">
        <v>81110</v>
      </c>
      <c r="H716" s="10"/>
      <c r="I716" s="14">
        <f>I717</f>
        <v>0</v>
      </c>
      <c r="J716" s="14">
        <f t="shared" si="544"/>
        <v>0</v>
      </c>
      <c r="K716" s="14">
        <f t="shared" si="544"/>
        <v>1931.2</v>
      </c>
      <c r="L716" s="14"/>
      <c r="M716" s="14"/>
      <c r="N716" s="14"/>
      <c r="O716" s="14">
        <f t="shared" si="534"/>
        <v>0</v>
      </c>
      <c r="P716" s="14">
        <f t="shared" si="535"/>
        <v>0</v>
      </c>
      <c r="Q716" s="14">
        <f t="shared" si="536"/>
        <v>1931.2</v>
      </c>
      <c r="R716" s="14"/>
      <c r="S716" s="14"/>
      <c r="T716" s="14"/>
      <c r="U716" s="14">
        <f t="shared" si="528"/>
        <v>0</v>
      </c>
      <c r="V716" s="14">
        <f t="shared" si="529"/>
        <v>0</v>
      </c>
      <c r="W716" s="14">
        <f t="shared" si="530"/>
        <v>1931.2</v>
      </c>
    </row>
    <row r="717" spans="1:23" ht="13.9" customHeight="1" x14ac:dyDescent="0.2">
      <c r="A717" s="65" t="s">
        <v>71</v>
      </c>
      <c r="B717" s="66">
        <v>298</v>
      </c>
      <c r="C717" s="60">
        <v>107</v>
      </c>
      <c r="D717" s="11">
        <v>54</v>
      </c>
      <c r="E717" s="12">
        <v>0</v>
      </c>
      <c r="F717" s="11">
        <v>0</v>
      </c>
      <c r="G717" s="67">
        <v>81110</v>
      </c>
      <c r="H717" s="10">
        <v>800</v>
      </c>
      <c r="I717" s="14">
        <f>I718</f>
        <v>0</v>
      </c>
      <c r="J717" s="14">
        <f t="shared" si="544"/>
        <v>0</v>
      </c>
      <c r="K717" s="14">
        <f t="shared" si="544"/>
        <v>1931.2</v>
      </c>
      <c r="L717" s="14"/>
      <c r="M717" s="14"/>
      <c r="N717" s="14"/>
      <c r="O717" s="14">
        <f t="shared" si="534"/>
        <v>0</v>
      </c>
      <c r="P717" s="14">
        <f t="shared" si="535"/>
        <v>0</v>
      </c>
      <c r="Q717" s="14">
        <f t="shared" si="536"/>
        <v>1931.2</v>
      </c>
      <c r="R717" s="14"/>
      <c r="S717" s="14"/>
      <c r="T717" s="14"/>
      <c r="U717" s="14">
        <f t="shared" si="528"/>
        <v>0</v>
      </c>
      <c r="V717" s="14">
        <f t="shared" si="529"/>
        <v>0</v>
      </c>
      <c r="W717" s="14">
        <f t="shared" si="530"/>
        <v>1931.2</v>
      </c>
    </row>
    <row r="718" spans="1:23" ht="17.45" customHeight="1" x14ac:dyDescent="0.2">
      <c r="A718" s="65" t="s">
        <v>353</v>
      </c>
      <c r="B718" s="66">
        <v>298</v>
      </c>
      <c r="C718" s="60">
        <v>107</v>
      </c>
      <c r="D718" s="11">
        <v>54</v>
      </c>
      <c r="E718" s="12">
        <v>0</v>
      </c>
      <c r="F718" s="11">
        <v>0</v>
      </c>
      <c r="G718" s="67">
        <v>81110</v>
      </c>
      <c r="H718" s="10">
        <v>880</v>
      </c>
      <c r="I718" s="14">
        <v>0</v>
      </c>
      <c r="J718" s="14">
        <v>0</v>
      </c>
      <c r="K718" s="14">
        <v>1931.2</v>
      </c>
      <c r="L718" s="14"/>
      <c r="M718" s="14"/>
      <c r="N718" s="14"/>
      <c r="O718" s="14">
        <f t="shared" si="534"/>
        <v>0</v>
      </c>
      <c r="P718" s="14">
        <f t="shared" si="535"/>
        <v>0</v>
      </c>
      <c r="Q718" s="14">
        <f t="shared" si="536"/>
        <v>1931.2</v>
      </c>
      <c r="R718" s="14"/>
      <c r="S718" s="14"/>
      <c r="T718" s="14"/>
      <c r="U718" s="14">
        <f t="shared" si="528"/>
        <v>0</v>
      </c>
      <c r="V718" s="14">
        <f t="shared" si="529"/>
        <v>0</v>
      </c>
      <c r="W718" s="14">
        <f t="shared" si="530"/>
        <v>1931.2</v>
      </c>
    </row>
    <row r="719" spans="1:23" x14ac:dyDescent="0.2">
      <c r="A719" s="65" t="s">
        <v>85</v>
      </c>
      <c r="B719" s="66">
        <v>298</v>
      </c>
      <c r="C719" s="60">
        <v>113</v>
      </c>
      <c r="D719" s="11" t="s">
        <v>7</v>
      </c>
      <c r="E719" s="12" t="s">
        <v>7</v>
      </c>
      <c r="F719" s="11" t="s">
        <v>7</v>
      </c>
      <c r="G719" s="67" t="s">
        <v>7</v>
      </c>
      <c r="H719" s="10" t="s">
        <v>7</v>
      </c>
      <c r="I719" s="14">
        <f>I724+I720</f>
        <v>2408.1347599999999</v>
      </c>
      <c r="J719" s="14">
        <f t="shared" ref="J719:K719" si="545">J724+J720</f>
        <v>1838.9102400000002</v>
      </c>
      <c r="K719" s="14">
        <f t="shared" si="545"/>
        <v>1838.9102400000002</v>
      </c>
      <c r="L719" s="14">
        <f>L720+L724</f>
        <v>447.65012000000002</v>
      </c>
      <c r="M719" s="14"/>
      <c r="N719" s="14"/>
      <c r="O719" s="14">
        <f t="shared" si="534"/>
        <v>2855.7848800000002</v>
      </c>
      <c r="P719" s="14">
        <f t="shared" si="535"/>
        <v>1838.9102400000002</v>
      </c>
      <c r="Q719" s="14">
        <f t="shared" si="536"/>
        <v>1838.9102400000002</v>
      </c>
      <c r="R719" s="14"/>
      <c r="S719" s="14"/>
      <c r="T719" s="14"/>
      <c r="U719" s="14">
        <f t="shared" si="528"/>
        <v>2855.7848800000002</v>
      </c>
      <c r="V719" s="14">
        <f t="shared" si="529"/>
        <v>1838.9102400000002</v>
      </c>
      <c r="W719" s="14">
        <f t="shared" si="530"/>
        <v>1838.9102400000002</v>
      </c>
    </row>
    <row r="720" spans="1:23" ht="45" x14ac:dyDescent="0.2">
      <c r="A720" s="85" t="s">
        <v>284</v>
      </c>
      <c r="B720" s="66">
        <v>298</v>
      </c>
      <c r="C720" s="60">
        <v>113</v>
      </c>
      <c r="D720" s="11">
        <v>8</v>
      </c>
      <c r="E720" s="12">
        <v>0</v>
      </c>
      <c r="F720" s="11">
        <v>0</v>
      </c>
      <c r="G720" s="67">
        <v>0</v>
      </c>
      <c r="H720" s="10"/>
      <c r="I720" s="14">
        <f>I721</f>
        <v>10</v>
      </c>
      <c r="J720" s="14">
        <f t="shared" ref="J720:K720" si="546">J721</f>
        <v>10</v>
      </c>
      <c r="K720" s="14">
        <f t="shared" si="546"/>
        <v>10</v>
      </c>
      <c r="L720" s="14"/>
      <c r="M720" s="14"/>
      <c r="N720" s="14"/>
      <c r="O720" s="14">
        <f t="shared" si="534"/>
        <v>10</v>
      </c>
      <c r="P720" s="14">
        <f t="shared" si="535"/>
        <v>10</v>
      </c>
      <c r="Q720" s="14">
        <f t="shared" si="536"/>
        <v>10</v>
      </c>
      <c r="R720" s="14"/>
      <c r="S720" s="14"/>
      <c r="T720" s="14"/>
      <c r="U720" s="14">
        <f t="shared" si="528"/>
        <v>10</v>
      </c>
      <c r="V720" s="14">
        <f t="shared" si="529"/>
        <v>10</v>
      </c>
      <c r="W720" s="14">
        <f t="shared" si="530"/>
        <v>10</v>
      </c>
    </row>
    <row r="721" spans="1:23" ht="22.5" x14ac:dyDescent="0.2">
      <c r="A721" s="65" t="s">
        <v>290</v>
      </c>
      <c r="B721" s="66">
        <v>298</v>
      </c>
      <c r="C721" s="60">
        <v>113</v>
      </c>
      <c r="D721" s="11">
        <v>8</v>
      </c>
      <c r="E721" s="12" t="s">
        <v>3</v>
      </c>
      <c r="F721" s="11" t="s">
        <v>2</v>
      </c>
      <c r="G721" s="67">
        <v>80410</v>
      </c>
      <c r="H721" s="6"/>
      <c r="I721" s="14">
        <f>I722</f>
        <v>10</v>
      </c>
      <c r="J721" s="14">
        <f t="shared" ref="J721:K722" si="547">J722</f>
        <v>10</v>
      </c>
      <c r="K721" s="14">
        <f t="shared" si="547"/>
        <v>10</v>
      </c>
      <c r="L721" s="14"/>
      <c r="M721" s="14"/>
      <c r="N721" s="14"/>
      <c r="O721" s="14">
        <f t="shared" si="534"/>
        <v>10</v>
      </c>
      <c r="P721" s="14">
        <f t="shared" si="535"/>
        <v>10</v>
      </c>
      <c r="Q721" s="14">
        <f t="shared" si="536"/>
        <v>10</v>
      </c>
      <c r="R721" s="14"/>
      <c r="S721" s="14"/>
      <c r="T721" s="14"/>
      <c r="U721" s="14">
        <f t="shared" si="528"/>
        <v>10</v>
      </c>
      <c r="V721" s="14">
        <f t="shared" si="529"/>
        <v>10</v>
      </c>
      <c r="W721" s="14">
        <f t="shared" si="530"/>
        <v>10</v>
      </c>
    </row>
    <row r="722" spans="1:23" ht="22.5" x14ac:dyDescent="0.2">
      <c r="A722" s="65" t="s">
        <v>14</v>
      </c>
      <c r="B722" s="66">
        <v>298</v>
      </c>
      <c r="C722" s="60">
        <v>113</v>
      </c>
      <c r="D722" s="11">
        <v>8</v>
      </c>
      <c r="E722" s="12" t="s">
        <v>3</v>
      </c>
      <c r="F722" s="11" t="s">
        <v>2</v>
      </c>
      <c r="G722" s="67">
        <v>80410</v>
      </c>
      <c r="H722" s="10">
        <v>200</v>
      </c>
      <c r="I722" s="14">
        <f>I723</f>
        <v>10</v>
      </c>
      <c r="J722" s="14">
        <f t="shared" si="547"/>
        <v>10</v>
      </c>
      <c r="K722" s="14">
        <f t="shared" si="547"/>
        <v>10</v>
      </c>
      <c r="L722" s="14"/>
      <c r="M722" s="14"/>
      <c r="N722" s="14"/>
      <c r="O722" s="14">
        <f t="shared" si="534"/>
        <v>10</v>
      </c>
      <c r="P722" s="14">
        <f t="shared" si="535"/>
        <v>10</v>
      </c>
      <c r="Q722" s="14">
        <f t="shared" si="536"/>
        <v>10</v>
      </c>
      <c r="R722" s="14"/>
      <c r="S722" s="14"/>
      <c r="T722" s="14"/>
      <c r="U722" s="14">
        <f t="shared" si="528"/>
        <v>10</v>
      </c>
      <c r="V722" s="14">
        <f t="shared" si="529"/>
        <v>10</v>
      </c>
      <c r="W722" s="14">
        <f t="shared" si="530"/>
        <v>10</v>
      </c>
    </row>
    <row r="723" spans="1:23" ht="22.5" x14ac:dyDescent="0.2">
      <c r="A723" s="65" t="s">
        <v>13</v>
      </c>
      <c r="B723" s="66">
        <v>298</v>
      </c>
      <c r="C723" s="60">
        <v>113</v>
      </c>
      <c r="D723" s="11">
        <v>8</v>
      </c>
      <c r="E723" s="12" t="s">
        <v>3</v>
      </c>
      <c r="F723" s="11" t="s">
        <v>2</v>
      </c>
      <c r="G723" s="67">
        <v>80410</v>
      </c>
      <c r="H723" s="10">
        <v>240</v>
      </c>
      <c r="I723" s="14">
        <v>10</v>
      </c>
      <c r="J723" s="14">
        <v>10</v>
      </c>
      <c r="K723" s="14">
        <v>10</v>
      </c>
      <c r="L723" s="14"/>
      <c r="M723" s="14"/>
      <c r="N723" s="14"/>
      <c r="O723" s="14">
        <f t="shared" si="534"/>
        <v>10</v>
      </c>
      <c r="P723" s="14">
        <f t="shared" si="535"/>
        <v>10</v>
      </c>
      <c r="Q723" s="14">
        <f t="shared" si="536"/>
        <v>10</v>
      </c>
      <c r="R723" s="14"/>
      <c r="S723" s="14"/>
      <c r="T723" s="14"/>
      <c r="U723" s="14">
        <f t="shared" si="528"/>
        <v>10</v>
      </c>
      <c r="V723" s="14">
        <f t="shared" si="529"/>
        <v>10</v>
      </c>
      <c r="W723" s="14">
        <f t="shared" si="530"/>
        <v>10</v>
      </c>
    </row>
    <row r="724" spans="1:23" ht="55.5" customHeight="1" x14ac:dyDescent="0.2">
      <c r="A724" s="85" t="s">
        <v>275</v>
      </c>
      <c r="B724" s="66">
        <v>298</v>
      </c>
      <c r="C724" s="60">
        <v>113</v>
      </c>
      <c r="D724" s="11">
        <v>11</v>
      </c>
      <c r="E724" s="12" t="s">
        <v>3</v>
      </c>
      <c r="F724" s="11" t="s">
        <v>2</v>
      </c>
      <c r="G724" s="67" t="s">
        <v>9</v>
      </c>
      <c r="H724" s="10" t="s">
        <v>7</v>
      </c>
      <c r="I724" s="14">
        <f>I742+I746+I729+I733+I725</f>
        <v>2398.1347599999999</v>
      </c>
      <c r="J724" s="14">
        <f>J742+J746+J729+J733+J725</f>
        <v>1828.9102400000002</v>
      </c>
      <c r="K724" s="14">
        <f>K742+K746+K729+K733+K725</f>
        <v>1828.9102400000002</v>
      </c>
      <c r="L724" s="14">
        <f>L725+L729+L733</f>
        <v>447.65012000000002</v>
      </c>
      <c r="M724" s="14"/>
      <c r="N724" s="14"/>
      <c r="O724" s="14">
        <f t="shared" si="534"/>
        <v>2845.7848800000002</v>
      </c>
      <c r="P724" s="14">
        <f t="shared" si="535"/>
        <v>1828.9102400000002</v>
      </c>
      <c r="Q724" s="14">
        <f t="shared" si="536"/>
        <v>1828.9102400000002</v>
      </c>
      <c r="R724" s="14"/>
      <c r="S724" s="14"/>
      <c r="T724" s="14"/>
      <c r="U724" s="14">
        <f t="shared" si="528"/>
        <v>2845.7848800000002</v>
      </c>
      <c r="V724" s="14">
        <f t="shared" si="529"/>
        <v>1828.9102400000002</v>
      </c>
      <c r="W724" s="14">
        <f t="shared" si="530"/>
        <v>1828.9102400000002</v>
      </c>
    </row>
    <row r="725" spans="1:23" ht="29.65" customHeight="1" x14ac:dyDescent="0.2">
      <c r="A725" s="85" t="s">
        <v>297</v>
      </c>
      <c r="B725" s="66">
        <v>298</v>
      </c>
      <c r="C725" s="60">
        <v>113</v>
      </c>
      <c r="D725" s="11">
        <v>11</v>
      </c>
      <c r="E725" s="12">
        <v>1</v>
      </c>
      <c r="F725" s="11">
        <v>0</v>
      </c>
      <c r="G725" s="67">
        <v>0</v>
      </c>
      <c r="H725" s="10"/>
      <c r="I725" s="14">
        <f>I726</f>
        <v>1462.7</v>
      </c>
      <c r="J725" s="14">
        <f t="shared" ref="J725:K725" si="548">J726</f>
        <v>1462.7</v>
      </c>
      <c r="K725" s="14">
        <f t="shared" si="548"/>
        <v>1462.7</v>
      </c>
      <c r="L725" s="14">
        <f>L726</f>
        <v>151.4</v>
      </c>
      <c r="M725" s="14"/>
      <c r="N725" s="14"/>
      <c r="O725" s="14">
        <f t="shared" si="534"/>
        <v>1614.1000000000001</v>
      </c>
      <c r="P725" s="14">
        <f t="shared" si="535"/>
        <v>1462.7</v>
      </c>
      <c r="Q725" s="14">
        <f t="shared" si="536"/>
        <v>1462.7</v>
      </c>
      <c r="R725" s="14"/>
      <c r="S725" s="14"/>
      <c r="T725" s="14"/>
      <c r="U725" s="14">
        <f t="shared" si="528"/>
        <v>1614.1000000000001</v>
      </c>
      <c r="V725" s="14">
        <f t="shared" si="529"/>
        <v>1462.7</v>
      </c>
      <c r="W725" s="14">
        <f t="shared" si="530"/>
        <v>1462.7</v>
      </c>
    </row>
    <row r="726" spans="1:23" ht="22.5" x14ac:dyDescent="0.2">
      <c r="A726" s="65" t="s">
        <v>80</v>
      </c>
      <c r="B726" s="66">
        <v>298</v>
      </c>
      <c r="C726" s="60">
        <v>113</v>
      </c>
      <c r="D726" s="11">
        <v>11</v>
      </c>
      <c r="E726" s="12">
        <v>1</v>
      </c>
      <c r="F726" s="11" t="s">
        <v>2</v>
      </c>
      <c r="G726" s="67" t="s">
        <v>79</v>
      </c>
      <c r="H726" s="10" t="s">
        <v>7</v>
      </c>
      <c r="I726" s="14">
        <f>I727</f>
        <v>1462.7</v>
      </c>
      <c r="J726" s="14">
        <f t="shared" ref="J726:K727" si="549">J727</f>
        <v>1462.7</v>
      </c>
      <c r="K726" s="14">
        <f t="shared" si="549"/>
        <v>1462.7</v>
      </c>
      <c r="L726" s="14">
        <f>L727</f>
        <v>151.4</v>
      </c>
      <c r="M726" s="14"/>
      <c r="N726" s="14"/>
      <c r="O726" s="14">
        <f t="shared" si="534"/>
        <v>1614.1000000000001</v>
      </c>
      <c r="P726" s="14">
        <f t="shared" si="535"/>
        <v>1462.7</v>
      </c>
      <c r="Q726" s="14">
        <f t="shared" si="536"/>
        <v>1462.7</v>
      </c>
      <c r="R726" s="14"/>
      <c r="S726" s="14"/>
      <c r="T726" s="14"/>
      <c r="U726" s="14">
        <f t="shared" si="528"/>
        <v>1614.1000000000001</v>
      </c>
      <c r="V726" s="14">
        <f t="shared" si="529"/>
        <v>1462.7</v>
      </c>
      <c r="W726" s="14">
        <f t="shared" si="530"/>
        <v>1462.7</v>
      </c>
    </row>
    <row r="727" spans="1:23" ht="22.5" x14ac:dyDescent="0.2">
      <c r="A727" s="65" t="s">
        <v>14</v>
      </c>
      <c r="B727" s="66">
        <v>298</v>
      </c>
      <c r="C727" s="60">
        <v>113</v>
      </c>
      <c r="D727" s="11">
        <v>11</v>
      </c>
      <c r="E727" s="12">
        <v>1</v>
      </c>
      <c r="F727" s="11" t="s">
        <v>2</v>
      </c>
      <c r="G727" s="67" t="s">
        <v>79</v>
      </c>
      <c r="H727" s="10">
        <v>200</v>
      </c>
      <c r="I727" s="14">
        <f>I728</f>
        <v>1462.7</v>
      </c>
      <c r="J727" s="14">
        <f t="shared" si="549"/>
        <v>1462.7</v>
      </c>
      <c r="K727" s="14">
        <f t="shared" si="549"/>
        <v>1462.7</v>
      </c>
      <c r="L727" s="14">
        <f>L728</f>
        <v>151.4</v>
      </c>
      <c r="M727" s="14"/>
      <c r="N727" s="14"/>
      <c r="O727" s="14">
        <f t="shared" si="534"/>
        <v>1614.1000000000001</v>
      </c>
      <c r="P727" s="14">
        <f t="shared" si="535"/>
        <v>1462.7</v>
      </c>
      <c r="Q727" s="14">
        <f t="shared" si="536"/>
        <v>1462.7</v>
      </c>
      <c r="R727" s="14"/>
      <c r="S727" s="14"/>
      <c r="T727" s="14"/>
      <c r="U727" s="14">
        <f t="shared" si="528"/>
        <v>1614.1000000000001</v>
      </c>
      <c r="V727" s="14">
        <f t="shared" si="529"/>
        <v>1462.7</v>
      </c>
      <c r="W727" s="14">
        <f t="shared" si="530"/>
        <v>1462.7</v>
      </c>
    </row>
    <row r="728" spans="1:23" ht="22.5" x14ac:dyDescent="0.2">
      <c r="A728" s="65" t="s">
        <v>13</v>
      </c>
      <c r="B728" s="66">
        <v>298</v>
      </c>
      <c r="C728" s="60">
        <v>113</v>
      </c>
      <c r="D728" s="11">
        <v>11</v>
      </c>
      <c r="E728" s="12">
        <v>1</v>
      </c>
      <c r="F728" s="11" t="s">
        <v>2</v>
      </c>
      <c r="G728" s="67" t="s">
        <v>79</v>
      </c>
      <c r="H728" s="10">
        <v>240</v>
      </c>
      <c r="I728" s="14">
        <v>1462.7</v>
      </c>
      <c r="J728" s="14">
        <v>1462.7</v>
      </c>
      <c r="K728" s="14">
        <v>1462.7</v>
      </c>
      <c r="L728" s="14">
        <v>151.4</v>
      </c>
      <c r="M728" s="14"/>
      <c r="N728" s="14"/>
      <c r="O728" s="14">
        <f t="shared" si="534"/>
        <v>1614.1000000000001</v>
      </c>
      <c r="P728" s="14">
        <f t="shared" si="535"/>
        <v>1462.7</v>
      </c>
      <c r="Q728" s="14">
        <f t="shared" si="536"/>
        <v>1462.7</v>
      </c>
      <c r="R728" s="14"/>
      <c r="S728" s="14"/>
      <c r="T728" s="14"/>
      <c r="U728" s="14">
        <f t="shared" si="528"/>
        <v>1614.1000000000001</v>
      </c>
      <c r="V728" s="14">
        <f t="shared" si="529"/>
        <v>1462.7</v>
      </c>
      <c r="W728" s="14">
        <f t="shared" si="530"/>
        <v>1462.7</v>
      </c>
    </row>
    <row r="729" spans="1:23" ht="22.5" x14ac:dyDescent="0.2">
      <c r="A729" s="85" t="s">
        <v>298</v>
      </c>
      <c r="B729" s="66">
        <v>298</v>
      </c>
      <c r="C729" s="60">
        <v>113</v>
      </c>
      <c r="D729" s="11">
        <v>11</v>
      </c>
      <c r="E729" s="12">
        <v>2</v>
      </c>
      <c r="F729" s="11" t="s">
        <v>2</v>
      </c>
      <c r="G729" s="67">
        <v>0</v>
      </c>
      <c r="H729" s="10"/>
      <c r="I729" s="14">
        <f>I730</f>
        <v>65</v>
      </c>
      <c r="J729" s="14">
        <f t="shared" ref="J729:K729" si="550">J730</f>
        <v>65</v>
      </c>
      <c r="K729" s="14">
        <f t="shared" si="550"/>
        <v>65</v>
      </c>
      <c r="L729" s="14"/>
      <c r="M729" s="14"/>
      <c r="N729" s="14"/>
      <c r="O729" s="14">
        <f t="shared" si="534"/>
        <v>65</v>
      </c>
      <c r="P729" s="14">
        <f t="shared" si="535"/>
        <v>65</v>
      </c>
      <c r="Q729" s="14">
        <f t="shared" si="536"/>
        <v>65</v>
      </c>
      <c r="R729" s="14"/>
      <c r="S729" s="14"/>
      <c r="T729" s="14"/>
      <c r="U729" s="14">
        <f t="shared" si="528"/>
        <v>65</v>
      </c>
      <c r="V729" s="14">
        <f t="shared" si="529"/>
        <v>65</v>
      </c>
      <c r="W729" s="14">
        <f t="shared" si="530"/>
        <v>65</v>
      </c>
    </row>
    <row r="730" spans="1:23" ht="22.5" x14ac:dyDescent="0.2">
      <c r="A730" s="65" t="s">
        <v>84</v>
      </c>
      <c r="B730" s="66">
        <v>298</v>
      </c>
      <c r="C730" s="60">
        <v>113</v>
      </c>
      <c r="D730" s="11">
        <v>11</v>
      </c>
      <c r="E730" s="12">
        <v>2</v>
      </c>
      <c r="F730" s="11" t="s">
        <v>2</v>
      </c>
      <c r="G730" s="67" t="s">
        <v>83</v>
      </c>
      <c r="H730" s="10" t="s">
        <v>7</v>
      </c>
      <c r="I730" s="14">
        <f t="shared" ref="I730:K731" si="551">I731</f>
        <v>65</v>
      </c>
      <c r="J730" s="14">
        <f t="shared" si="551"/>
        <v>65</v>
      </c>
      <c r="K730" s="14">
        <f t="shared" si="551"/>
        <v>65</v>
      </c>
      <c r="L730" s="14"/>
      <c r="M730" s="14"/>
      <c r="N730" s="14"/>
      <c r="O730" s="14">
        <f t="shared" si="534"/>
        <v>65</v>
      </c>
      <c r="P730" s="14">
        <f t="shared" si="535"/>
        <v>65</v>
      </c>
      <c r="Q730" s="14">
        <f t="shared" si="536"/>
        <v>65</v>
      </c>
      <c r="R730" s="14"/>
      <c r="S730" s="14"/>
      <c r="T730" s="14"/>
      <c r="U730" s="14">
        <f t="shared" si="528"/>
        <v>65</v>
      </c>
      <c r="V730" s="14">
        <f t="shared" si="529"/>
        <v>65</v>
      </c>
      <c r="W730" s="14">
        <f t="shared" si="530"/>
        <v>65</v>
      </c>
    </row>
    <row r="731" spans="1:23" x14ac:dyDescent="0.2">
      <c r="A731" s="65" t="s">
        <v>71</v>
      </c>
      <c r="B731" s="66">
        <v>298</v>
      </c>
      <c r="C731" s="60">
        <v>113</v>
      </c>
      <c r="D731" s="11">
        <v>11</v>
      </c>
      <c r="E731" s="12">
        <v>2</v>
      </c>
      <c r="F731" s="11" t="s">
        <v>2</v>
      </c>
      <c r="G731" s="67" t="s">
        <v>83</v>
      </c>
      <c r="H731" s="10">
        <v>800</v>
      </c>
      <c r="I731" s="14">
        <f t="shared" si="551"/>
        <v>65</v>
      </c>
      <c r="J731" s="14">
        <f t="shared" si="551"/>
        <v>65</v>
      </c>
      <c r="K731" s="14">
        <f t="shared" si="551"/>
        <v>65</v>
      </c>
      <c r="L731" s="14"/>
      <c r="M731" s="14"/>
      <c r="N731" s="14"/>
      <c r="O731" s="14">
        <f t="shared" si="534"/>
        <v>65</v>
      </c>
      <c r="P731" s="14">
        <f t="shared" si="535"/>
        <v>65</v>
      </c>
      <c r="Q731" s="14">
        <f t="shared" si="536"/>
        <v>65</v>
      </c>
      <c r="R731" s="14"/>
      <c r="S731" s="14"/>
      <c r="T731" s="14"/>
      <c r="U731" s="14">
        <f t="shared" si="528"/>
        <v>65</v>
      </c>
      <c r="V731" s="14">
        <f t="shared" si="529"/>
        <v>65</v>
      </c>
      <c r="W731" s="14">
        <f t="shared" si="530"/>
        <v>65</v>
      </c>
    </row>
    <row r="732" spans="1:23" x14ac:dyDescent="0.2">
      <c r="A732" s="65" t="s">
        <v>70</v>
      </c>
      <c r="B732" s="66">
        <v>298</v>
      </c>
      <c r="C732" s="60">
        <v>113</v>
      </c>
      <c r="D732" s="11">
        <v>11</v>
      </c>
      <c r="E732" s="12">
        <v>2</v>
      </c>
      <c r="F732" s="11" t="s">
        <v>2</v>
      </c>
      <c r="G732" s="67" t="s">
        <v>83</v>
      </c>
      <c r="H732" s="10">
        <v>850</v>
      </c>
      <c r="I732" s="14">
        <v>65</v>
      </c>
      <c r="J732" s="14">
        <v>65</v>
      </c>
      <c r="K732" s="14">
        <v>65</v>
      </c>
      <c r="L732" s="14"/>
      <c r="M732" s="14"/>
      <c r="N732" s="14"/>
      <c r="O732" s="14">
        <f t="shared" si="534"/>
        <v>65</v>
      </c>
      <c r="P732" s="14">
        <f t="shared" si="535"/>
        <v>65</v>
      </c>
      <c r="Q732" s="14">
        <f t="shared" si="536"/>
        <v>65</v>
      </c>
      <c r="R732" s="14"/>
      <c r="S732" s="14"/>
      <c r="T732" s="14"/>
      <c r="U732" s="14">
        <f t="shared" si="528"/>
        <v>65</v>
      </c>
      <c r="V732" s="14">
        <f t="shared" si="529"/>
        <v>65</v>
      </c>
      <c r="W732" s="14">
        <f t="shared" si="530"/>
        <v>65</v>
      </c>
    </row>
    <row r="733" spans="1:23" ht="22.5" x14ac:dyDescent="0.2">
      <c r="A733" s="85" t="s">
        <v>299</v>
      </c>
      <c r="B733" s="66">
        <v>298</v>
      </c>
      <c r="C733" s="60">
        <v>113</v>
      </c>
      <c r="D733" s="11">
        <v>11</v>
      </c>
      <c r="E733" s="12">
        <v>3</v>
      </c>
      <c r="F733" s="11">
        <v>0</v>
      </c>
      <c r="G733" s="67">
        <v>0</v>
      </c>
      <c r="H733" s="10"/>
      <c r="I733" s="14">
        <f>I734+I739</f>
        <v>647.23476000000005</v>
      </c>
      <c r="J733" s="14">
        <f t="shared" ref="J733:K733" si="552">J734+J739</f>
        <v>78.010239999999996</v>
      </c>
      <c r="K733" s="14">
        <f t="shared" si="552"/>
        <v>78.010239999999996</v>
      </c>
      <c r="L733" s="14">
        <f>L739</f>
        <v>296.25011999999998</v>
      </c>
      <c r="M733" s="14"/>
      <c r="N733" s="14"/>
      <c r="O733" s="14">
        <f t="shared" si="534"/>
        <v>943.48487999999998</v>
      </c>
      <c r="P733" s="14">
        <f t="shared" si="535"/>
        <v>78.010239999999996</v>
      </c>
      <c r="Q733" s="14">
        <f t="shared" si="536"/>
        <v>78.010239999999996</v>
      </c>
      <c r="R733" s="14"/>
      <c r="S733" s="14"/>
      <c r="T733" s="14"/>
      <c r="U733" s="14">
        <f t="shared" si="528"/>
        <v>943.48487999999998</v>
      </c>
      <c r="V733" s="14">
        <f t="shared" si="529"/>
        <v>78.010239999999996</v>
      </c>
      <c r="W733" s="14">
        <f t="shared" si="530"/>
        <v>78.010239999999996</v>
      </c>
    </row>
    <row r="734" spans="1:23" ht="27" customHeight="1" x14ac:dyDescent="0.2">
      <c r="A734" s="65" t="s">
        <v>255</v>
      </c>
      <c r="B734" s="66">
        <v>298</v>
      </c>
      <c r="C734" s="60">
        <v>113</v>
      </c>
      <c r="D734" s="11">
        <v>11</v>
      </c>
      <c r="E734" s="12">
        <v>3</v>
      </c>
      <c r="F734" s="11">
        <v>0</v>
      </c>
      <c r="G734" s="67">
        <v>80550</v>
      </c>
      <c r="H734" s="10"/>
      <c r="I734" s="14">
        <f>I735+I737</f>
        <v>72</v>
      </c>
      <c r="J734" s="14">
        <f t="shared" ref="J734:K734" si="553">J735+J737</f>
        <v>72</v>
      </c>
      <c r="K734" s="14">
        <f t="shared" si="553"/>
        <v>72</v>
      </c>
      <c r="L734" s="14"/>
      <c r="M734" s="14"/>
      <c r="N734" s="14"/>
      <c r="O734" s="14">
        <f t="shared" si="534"/>
        <v>72</v>
      </c>
      <c r="P734" s="14">
        <f t="shared" si="535"/>
        <v>72</v>
      </c>
      <c r="Q734" s="14">
        <f t="shared" si="536"/>
        <v>72</v>
      </c>
      <c r="R734" s="14"/>
      <c r="S734" s="14"/>
      <c r="T734" s="14"/>
      <c r="U734" s="14">
        <f t="shared" si="528"/>
        <v>72</v>
      </c>
      <c r="V734" s="14">
        <f t="shared" si="529"/>
        <v>72</v>
      </c>
      <c r="W734" s="14">
        <f t="shared" si="530"/>
        <v>72</v>
      </c>
    </row>
    <row r="735" spans="1:23" ht="52.15" customHeight="1" x14ac:dyDescent="0.2">
      <c r="A735" s="65" t="s">
        <v>6</v>
      </c>
      <c r="B735" s="66">
        <v>298</v>
      </c>
      <c r="C735" s="60">
        <v>113</v>
      </c>
      <c r="D735" s="11">
        <v>11</v>
      </c>
      <c r="E735" s="12">
        <v>3</v>
      </c>
      <c r="F735" s="11">
        <v>0</v>
      </c>
      <c r="G735" s="67">
        <v>80550</v>
      </c>
      <c r="H735" s="70">
        <v>100</v>
      </c>
      <c r="I735" s="14">
        <f t="shared" ref="I735:K735" si="554">I736</f>
        <v>20</v>
      </c>
      <c r="J735" s="14">
        <f t="shared" si="554"/>
        <v>20</v>
      </c>
      <c r="K735" s="14">
        <f t="shared" si="554"/>
        <v>20</v>
      </c>
      <c r="L735" s="14"/>
      <c r="M735" s="14"/>
      <c r="N735" s="14"/>
      <c r="O735" s="14">
        <f t="shared" si="534"/>
        <v>20</v>
      </c>
      <c r="P735" s="14">
        <f t="shared" si="535"/>
        <v>20</v>
      </c>
      <c r="Q735" s="14">
        <f t="shared" si="536"/>
        <v>20</v>
      </c>
      <c r="R735" s="14"/>
      <c r="S735" s="14"/>
      <c r="T735" s="14"/>
      <c r="U735" s="14">
        <f t="shared" si="528"/>
        <v>20</v>
      </c>
      <c r="V735" s="14">
        <f t="shared" si="529"/>
        <v>20</v>
      </c>
      <c r="W735" s="14">
        <f t="shared" si="530"/>
        <v>20</v>
      </c>
    </row>
    <row r="736" spans="1:23" ht="26.1" customHeight="1" x14ac:dyDescent="0.2">
      <c r="A736" s="65" t="s">
        <v>5</v>
      </c>
      <c r="B736" s="66">
        <v>298</v>
      </c>
      <c r="C736" s="60">
        <v>113</v>
      </c>
      <c r="D736" s="11">
        <v>11</v>
      </c>
      <c r="E736" s="12">
        <v>3</v>
      </c>
      <c r="F736" s="11">
        <v>0</v>
      </c>
      <c r="G736" s="67">
        <v>80550</v>
      </c>
      <c r="H736" s="70">
        <v>120</v>
      </c>
      <c r="I736" s="14">
        <v>20</v>
      </c>
      <c r="J736" s="14">
        <v>20</v>
      </c>
      <c r="K736" s="14">
        <v>20</v>
      </c>
      <c r="L736" s="14"/>
      <c r="M736" s="14"/>
      <c r="N736" s="14"/>
      <c r="O736" s="14">
        <f t="shared" si="534"/>
        <v>20</v>
      </c>
      <c r="P736" s="14">
        <f t="shared" si="535"/>
        <v>20</v>
      </c>
      <c r="Q736" s="14">
        <f t="shared" si="536"/>
        <v>20</v>
      </c>
      <c r="R736" s="14"/>
      <c r="S736" s="14"/>
      <c r="T736" s="14"/>
      <c r="U736" s="14">
        <f t="shared" si="528"/>
        <v>20</v>
      </c>
      <c r="V736" s="14">
        <f t="shared" si="529"/>
        <v>20</v>
      </c>
      <c r="W736" s="14">
        <f t="shared" si="530"/>
        <v>20</v>
      </c>
    </row>
    <row r="737" spans="1:23" ht="26.1" customHeight="1" x14ac:dyDescent="0.2">
      <c r="A737" s="65" t="s">
        <v>14</v>
      </c>
      <c r="B737" s="66">
        <v>298</v>
      </c>
      <c r="C737" s="60">
        <v>113</v>
      </c>
      <c r="D737" s="11">
        <v>11</v>
      </c>
      <c r="E737" s="12">
        <v>3</v>
      </c>
      <c r="F737" s="11">
        <v>0</v>
      </c>
      <c r="G737" s="67">
        <v>80550</v>
      </c>
      <c r="H737" s="70">
        <v>200</v>
      </c>
      <c r="I737" s="14">
        <f>I738</f>
        <v>52</v>
      </c>
      <c r="J737" s="14">
        <f t="shared" ref="J737:K737" si="555">J738</f>
        <v>52</v>
      </c>
      <c r="K737" s="14">
        <f t="shared" si="555"/>
        <v>52</v>
      </c>
      <c r="L737" s="14"/>
      <c r="M737" s="14"/>
      <c r="N737" s="14"/>
      <c r="O737" s="14">
        <f t="shared" si="534"/>
        <v>52</v>
      </c>
      <c r="P737" s="14">
        <f t="shared" si="535"/>
        <v>52</v>
      </c>
      <c r="Q737" s="14">
        <f t="shared" si="536"/>
        <v>52</v>
      </c>
      <c r="R737" s="14"/>
      <c r="S737" s="14"/>
      <c r="T737" s="14"/>
      <c r="U737" s="14">
        <f t="shared" si="528"/>
        <v>52</v>
      </c>
      <c r="V737" s="14">
        <f t="shared" si="529"/>
        <v>52</v>
      </c>
      <c r="W737" s="14">
        <f t="shared" si="530"/>
        <v>52</v>
      </c>
    </row>
    <row r="738" spans="1:23" ht="26.1" customHeight="1" x14ac:dyDescent="0.2">
      <c r="A738" s="65" t="s">
        <v>13</v>
      </c>
      <c r="B738" s="66">
        <v>298</v>
      </c>
      <c r="C738" s="60">
        <v>113</v>
      </c>
      <c r="D738" s="11">
        <v>11</v>
      </c>
      <c r="E738" s="12">
        <v>3</v>
      </c>
      <c r="F738" s="11">
        <v>0</v>
      </c>
      <c r="G738" s="67">
        <v>80550</v>
      </c>
      <c r="H738" s="70">
        <v>240</v>
      </c>
      <c r="I738" s="14">
        <v>52</v>
      </c>
      <c r="J738" s="14">
        <v>52</v>
      </c>
      <c r="K738" s="14">
        <v>52</v>
      </c>
      <c r="L738" s="14"/>
      <c r="M738" s="14"/>
      <c r="N738" s="14"/>
      <c r="O738" s="14">
        <f t="shared" si="534"/>
        <v>52</v>
      </c>
      <c r="P738" s="14">
        <f t="shared" si="535"/>
        <v>52</v>
      </c>
      <c r="Q738" s="14">
        <f t="shared" si="536"/>
        <v>52</v>
      </c>
      <c r="R738" s="14"/>
      <c r="S738" s="14"/>
      <c r="T738" s="14"/>
      <c r="U738" s="14">
        <f t="shared" si="528"/>
        <v>52</v>
      </c>
      <c r="V738" s="14">
        <f t="shared" si="529"/>
        <v>52</v>
      </c>
      <c r="W738" s="14">
        <f t="shared" si="530"/>
        <v>52</v>
      </c>
    </row>
    <row r="739" spans="1:23" ht="27" customHeight="1" x14ac:dyDescent="0.2">
      <c r="A739" s="65" t="s">
        <v>235</v>
      </c>
      <c r="B739" s="66">
        <v>298</v>
      </c>
      <c r="C739" s="60">
        <v>113</v>
      </c>
      <c r="D739" s="11">
        <v>11</v>
      </c>
      <c r="E739" s="12">
        <v>3</v>
      </c>
      <c r="F739" s="11" t="s">
        <v>2</v>
      </c>
      <c r="G739" s="67" t="s">
        <v>78</v>
      </c>
      <c r="H739" s="70" t="s">
        <v>7</v>
      </c>
      <c r="I739" s="14">
        <f>I740</f>
        <v>575.23476000000005</v>
      </c>
      <c r="J739" s="14">
        <f t="shared" ref="J739:K739" si="556">J740</f>
        <v>6.0102399999999996</v>
      </c>
      <c r="K739" s="14">
        <f t="shared" si="556"/>
        <v>6.0102399999999996</v>
      </c>
      <c r="L739" s="14">
        <f>L740</f>
        <v>296.25011999999998</v>
      </c>
      <c r="M739" s="14"/>
      <c r="N739" s="14"/>
      <c r="O739" s="14">
        <f t="shared" si="534"/>
        <v>871.48487999999998</v>
      </c>
      <c r="P739" s="14">
        <f t="shared" si="535"/>
        <v>6.0102399999999996</v>
      </c>
      <c r="Q739" s="14">
        <f t="shared" si="536"/>
        <v>6.0102399999999996</v>
      </c>
      <c r="R739" s="14"/>
      <c r="S739" s="14"/>
      <c r="T739" s="14"/>
      <c r="U739" s="14">
        <f t="shared" si="528"/>
        <v>871.48487999999998</v>
      </c>
      <c r="V739" s="14">
        <f t="shared" si="529"/>
        <v>6.0102399999999996</v>
      </c>
      <c r="W739" s="14">
        <f t="shared" si="530"/>
        <v>6.0102399999999996</v>
      </c>
    </row>
    <row r="740" spans="1:23" ht="25.15" customHeight="1" x14ac:dyDescent="0.2">
      <c r="A740" s="65" t="s">
        <v>14</v>
      </c>
      <c r="B740" s="66">
        <v>298</v>
      </c>
      <c r="C740" s="60">
        <v>113</v>
      </c>
      <c r="D740" s="11">
        <v>11</v>
      </c>
      <c r="E740" s="12">
        <v>3</v>
      </c>
      <c r="F740" s="11" t="s">
        <v>2</v>
      </c>
      <c r="G740" s="67" t="s">
        <v>78</v>
      </c>
      <c r="H740" s="10">
        <v>200</v>
      </c>
      <c r="I740" s="14">
        <f t="shared" ref="I740:K740" si="557">I741</f>
        <v>575.23476000000005</v>
      </c>
      <c r="J740" s="14">
        <f t="shared" si="557"/>
        <v>6.0102399999999996</v>
      </c>
      <c r="K740" s="14">
        <f t="shared" si="557"/>
        <v>6.0102399999999996</v>
      </c>
      <c r="L740" s="14">
        <f>L741</f>
        <v>296.25011999999998</v>
      </c>
      <c r="M740" s="14"/>
      <c r="N740" s="14"/>
      <c r="O740" s="14">
        <f t="shared" si="534"/>
        <v>871.48487999999998</v>
      </c>
      <c r="P740" s="14">
        <f t="shared" si="535"/>
        <v>6.0102399999999996</v>
      </c>
      <c r="Q740" s="14">
        <f t="shared" si="536"/>
        <v>6.0102399999999996</v>
      </c>
      <c r="R740" s="14"/>
      <c r="S740" s="14"/>
      <c r="T740" s="14"/>
      <c r="U740" s="14">
        <f t="shared" si="528"/>
        <v>871.48487999999998</v>
      </c>
      <c r="V740" s="14">
        <f t="shared" si="529"/>
        <v>6.0102399999999996</v>
      </c>
      <c r="W740" s="14">
        <f t="shared" si="530"/>
        <v>6.0102399999999996</v>
      </c>
    </row>
    <row r="741" spans="1:23" ht="28.5" customHeight="1" x14ac:dyDescent="0.2">
      <c r="A741" s="65" t="s">
        <v>13</v>
      </c>
      <c r="B741" s="66">
        <v>298</v>
      </c>
      <c r="C741" s="60">
        <v>113</v>
      </c>
      <c r="D741" s="11">
        <v>11</v>
      </c>
      <c r="E741" s="12">
        <v>3</v>
      </c>
      <c r="F741" s="11" t="s">
        <v>2</v>
      </c>
      <c r="G741" s="67" t="s">
        <v>78</v>
      </c>
      <c r="H741" s="10">
        <v>240</v>
      </c>
      <c r="I741" s="14">
        <f>144+431.23476</f>
        <v>575.23476000000005</v>
      </c>
      <c r="J741" s="14">
        <v>6.0102399999999996</v>
      </c>
      <c r="K741" s="14">
        <v>6.0102399999999996</v>
      </c>
      <c r="L741" s="14">
        <v>296.25011999999998</v>
      </c>
      <c r="M741" s="14"/>
      <c r="N741" s="14"/>
      <c r="O741" s="14">
        <f t="shared" si="534"/>
        <v>871.48487999999998</v>
      </c>
      <c r="P741" s="14">
        <f t="shared" si="535"/>
        <v>6.0102399999999996</v>
      </c>
      <c r="Q741" s="14">
        <f t="shared" si="536"/>
        <v>6.0102399999999996</v>
      </c>
      <c r="R741" s="14"/>
      <c r="S741" s="14"/>
      <c r="T741" s="14"/>
      <c r="U741" s="14">
        <f t="shared" si="528"/>
        <v>871.48487999999998</v>
      </c>
      <c r="V741" s="14">
        <f t="shared" si="529"/>
        <v>6.0102399999999996</v>
      </c>
      <c r="W741" s="14">
        <f t="shared" si="530"/>
        <v>6.0102399999999996</v>
      </c>
    </row>
    <row r="742" spans="1:23" ht="22.5" x14ac:dyDescent="0.2">
      <c r="A742" s="85" t="s">
        <v>279</v>
      </c>
      <c r="B742" s="66">
        <v>298</v>
      </c>
      <c r="C742" s="60">
        <v>113</v>
      </c>
      <c r="D742" s="11">
        <v>11</v>
      </c>
      <c r="E742" s="12">
        <v>4</v>
      </c>
      <c r="F742" s="11" t="s">
        <v>2</v>
      </c>
      <c r="G742" s="67" t="s">
        <v>9</v>
      </c>
      <c r="H742" s="10" t="s">
        <v>7</v>
      </c>
      <c r="I742" s="14">
        <f>I743</f>
        <v>100</v>
      </c>
      <c r="J742" s="14">
        <f t="shared" ref="J742:K742" si="558">J743</f>
        <v>100</v>
      </c>
      <c r="K742" s="14">
        <f t="shared" si="558"/>
        <v>100</v>
      </c>
      <c r="L742" s="14"/>
      <c r="M742" s="14"/>
      <c r="N742" s="14"/>
      <c r="O742" s="14">
        <f t="shared" si="534"/>
        <v>100</v>
      </c>
      <c r="P742" s="14">
        <f t="shared" si="535"/>
        <v>100</v>
      </c>
      <c r="Q742" s="14">
        <f t="shared" si="536"/>
        <v>100</v>
      </c>
      <c r="R742" s="14"/>
      <c r="S742" s="14"/>
      <c r="T742" s="14"/>
      <c r="U742" s="14">
        <f t="shared" si="528"/>
        <v>100</v>
      </c>
      <c r="V742" s="14">
        <f t="shared" si="529"/>
        <v>100</v>
      </c>
      <c r="W742" s="14">
        <f t="shared" si="530"/>
        <v>100</v>
      </c>
    </row>
    <row r="743" spans="1:23" ht="24" customHeight="1" x14ac:dyDescent="0.2">
      <c r="A743" s="65" t="s">
        <v>236</v>
      </c>
      <c r="B743" s="66">
        <v>298</v>
      </c>
      <c r="C743" s="60">
        <v>113</v>
      </c>
      <c r="D743" s="11">
        <v>11</v>
      </c>
      <c r="E743" s="12">
        <v>4</v>
      </c>
      <c r="F743" s="11" t="s">
        <v>2</v>
      </c>
      <c r="G743" s="67">
        <v>78410</v>
      </c>
      <c r="H743" s="10" t="s">
        <v>7</v>
      </c>
      <c r="I743" s="14">
        <f>I744</f>
        <v>100</v>
      </c>
      <c r="J743" s="14">
        <f t="shared" ref="J743:K743" si="559">J744</f>
        <v>100</v>
      </c>
      <c r="K743" s="14">
        <f t="shared" si="559"/>
        <v>100</v>
      </c>
      <c r="L743" s="14"/>
      <c r="M743" s="14"/>
      <c r="N743" s="14"/>
      <c r="O743" s="14">
        <f t="shared" si="534"/>
        <v>100</v>
      </c>
      <c r="P743" s="14">
        <f t="shared" si="535"/>
        <v>100</v>
      </c>
      <c r="Q743" s="14">
        <f t="shared" si="536"/>
        <v>100</v>
      </c>
      <c r="R743" s="14"/>
      <c r="S743" s="14"/>
      <c r="T743" s="14"/>
      <c r="U743" s="14">
        <f t="shared" si="528"/>
        <v>100</v>
      </c>
      <c r="V743" s="14">
        <f t="shared" si="529"/>
        <v>100</v>
      </c>
      <c r="W743" s="14">
        <f t="shared" si="530"/>
        <v>100</v>
      </c>
    </row>
    <row r="744" spans="1:23" ht="26.65" customHeight="1" x14ac:dyDescent="0.2">
      <c r="A744" s="65" t="s">
        <v>77</v>
      </c>
      <c r="B744" s="66">
        <v>298</v>
      </c>
      <c r="C744" s="60">
        <v>113</v>
      </c>
      <c r="D744" s="11">
        <v>11</v>
      </c>
      <c r="E744" s="12">
        <v>4</v>
      </c>
      <c r="F744" s="11" t="s">
        <v>2</v>
      </c>
      <c r="G744" s="67">
        <v>78410</v>
      </c>
      <c r="H744" s="10">
        <v>600</v>
      </c>
      <c r="I744" s="14">
        <f>I745</f>
        <v>100</v>
      </c>
      <c r="J744" s="14">
        <f t="shared" ref="J744:K744" si="560">J745</f>
        <v>100</v>
      </c>
      <c r="K744" s="14">
        <f t="shared" si="560"/>
        <v>100</v>
      </c>
      <c r="L744" s="14"/>
      <c r="M744" s="14"/>
      <c r="N744" s="14"/>
      <c r="O744" s="14">
        <f t="shared" si="534"/>
        <v>100</v>
      </c>
      <c r="P744" s="14">
        <f t="shared" si="535"/>
        <v>100</v>
      </c>
      <c r="Q744" s="14">
        <f t="shared" si="536"/>
        <v>100</v>
      </c>
      <c r="R744" s="14"/>
      <c r="S744" s="14"/>
      <c r="T744" s="14"/>
      <c r="U744" s="14">
        <f t="shared" si="528"/>
        <v>100</v>
      </c>
      <c r="V744" s="14">
        <f t="shared" si="529"/>
        <v>100</v>
      </c>
      <c r="W744" s="14">
        <f t="shared" si="530"/>
        <v>100</v>
      </c>
    </row>
    <row r="745" spans="1:23" ht="56.25" x14ac:dyDescent="0.2">
      <c r="A745" s="65" t="s">
        <v>363</v>
      </c>
      <c r="B745" s="66">
        <v>298</v>
      </c>
      <c r="C745" s="60">
        <v>113</v>
      </c>
      <c r="D745" s="11">
        <v>11</v>
      </c>
      <c r="E745" s="12">
        <v>4</v>
      </c>
      <c r="F745" s="11" t="s">
        <v>2</v>
      </c>
      <c r="G745" s="67">
        <v>78410</v>
      </c>
      <c r="H745" s="10">
        <v>630</v>
      </c>
      <c r="I745" s="14">
        <v>100</v>
      </c>
      <c r="J745" s="14">
        <v>100</v>
      </c>
      <c r="K745" s="14">
        <v>100</v>
      </c>
      <c r="L745" s="14"/>
      <c r="M745" s="14"/>
      <c r="N745" s="14"/>
      <c r="O745" s="14">
        <f t="shared" si="534"/>
        <v>100</v>
      </c>
      <c r="P745" s="14">
        <f t="shared" si="535"/>
        <v>100</v>
      </c>
      <c r="Q745" s="14">
        <f t="shared" si="536"/>
        <v>100</v>
      </c>
      <c r="R745" s="14"/>
      <c r="S745" s="14"/>
      <c r="T745" s="14"/>
      <c r="U745" s="14">
        <f t="shared" si="528"/>
        <v>100</v>
      </c>
      <c r="V745" s="14">
        <f t="shared" si="529"/>
        <v>100</v>
      </c>
      <c r="W745" s="14">
        <f t="shared" si="530"/>
        <v>100</v>
      </c>
    </row>
    <row r="746" spans="1:23" x14ac:dyDescent="0.2">
      <c r="A746" s="85" t="s">
        <v>300</v>
      </c>
      <c r="B746" s="66">
        <v>298</v>
      </c>
      <c r="C746" s="60">
        <v>113</v>
      </c>
      <c r="D746" s="11">
        <v>11</v>
      </c>
      <c r="E746" s="12">
        <v>5</v>
      </c>
      <c r="F746" s="11" t="s">
        <v>2</v>
      </c>
      <c r="G746" s="67" t="s">
        <v>9</v>
      </c>
      <c r="H746" s="10" t="s">
        <v>7</v>
      </c>
      <c r="I746" s="14">
        <f>I747</f>
        <v>123.2</v>
      </c>
      <c r="J746" s="14">
        <f t="shared" ref="J746:K746" si="561">J747</f>
        <v>123.2</v>
      </c>
      <c r="K746" s="14">
        <f t="shared" si="561"/>
        <v>123.2</v>
      </c>
      <c r="L746" s="14"/>
      <c r="M746" s="14"/>
      <c r="N746" s="14"/>
      <c r="O746" s="14">
        <f t="shared" si="534"/>
        <v>123.2</v>
      </c>
      <c r="P746" s="14">
        <f t="shared" si="535"/>
        <v>123.2</v>
      </c>
      <c r="Q746" s="14">
        <f t="shared" si="536"/>
        <v>123.2</v>
      </c>
      <c r="R746" s="14"/>
      <c r="S746" s="14"/>
      <c r="T746" s="14"/>
      <c r="U746" s="14">
        <f t="shared" si="528"/>
        <v>123.2</v>
      </c>
      <c r="V746" s="14">
        <f t="shared" si="529"/>
        <v>123.2</v>
      </c>
      <c r="W746" s="14">
        <f t="shared" si="530"/>
        <v>123.2</v>
      </c>
    </row>
    <row r="747" spans="1:23" ht="20.65" customHeight="1" x14ac:dyDescent="0.2">
      <c r="A747" s="99" t="s">
        <v>256</v>
      </c>
      <c r="B747" s="66">
        <v>298</v>
      </c>
      <c r="C747" s="60">
        <v>113</v>
      </c>
      <c r="D747" s="11">
        <v>11</v>
      </c>
      <c r="E747" s="12">
        <v>5</v>
      </c>
      <c r="F747" s="11" t="s">
        <v>2</v>
      </c>
      <c r="G747" s="67" t="s">
        <v>89</v>
      </c>
      <c r="H747" s="10" t="s">
        <v>7</v>
      </c>
      <c r="I747" s="14">
        <f>I748</f>
        <v>123.2</v>
      </c>
      <c r="J747" s="14">
        <f t="shared" ref="J747:K748" si="562">J748</f>
        <v>123.2</v>
      </c>
      <c r="K747" s="14">
        <f t="shared" si="562"/>
        <v>123.2</v>
      </c>
      <c r="L747" s="14"/>
      <c r="M747" s="14"/>
      <c r="N747" s="14"/>
      <c r="O747" s="14">
        <f t="shared" si="534"/>
        <v>123.2</v>
      </c>
      <c r="P747" s="14">
        <f t="shared" si="535"/>
        <v>123.2</v>
      </c>
      <c r="Q747" s="14">
        <f t="shared" si="536"/>
        <v>123.2</v>
      </c>
      <c r="R747" s="14"/>
      <c r="S747" s="14"/>
      <c r="T747" s="14"/>
      <c r="U747" s="14">
        <f t="shared" si="528"/>
        <v>123.2</v>
      </c>
      <c r="V747" s="14">
        <f t="shared" si="529"/>
        <v>123.2</v>
      </c>
      <c r="W747" s="14">
        <f t="shared" si="530"/>
        <v>123.2</v>
      </c>
    </row>
    <row r="748" spans="1:23" ht="22.5" x14ac:dyDescent="0.2">
      <c r="A748" s="65" t="s">
        <v>14</v>
      </c>
      <c r="B748" s="66">
        <v>298</v>
      </c>
      <c r="C748" s="60">
        <v>113</v>
      </c>
      <c r="D748" s="11">
        <v>11</v>
      </c>
      <c r="E748" s="12">
        <v>5</v>
      </c>
      <c r="F748" s="11" t="s">
        <v>2</v>
      </c>
      <c r="G748" s="67" t="s">
        <v>89</v>
      </c>
      <c r="H748" s="10">
        <v>200</v>
      </c>
      <c r="I748" s="14">
        <f>I749</f>
        <v>123.2</v>
      </c>
      <c r="J748" s="14">
        <f t="shared" si="562"/>
        <v>123.2</v>
      </c>
      <c r="K748" s="14">
        <f t="shared" si="562"/>
        <v>123.2</v>
      </c>
      <c r="L748" s="14"/>
      <c r="M748" s="14"/>
      <c r="N748" s="14"/>
      <c r="O748" s="14">
        <f t="shared" si="534"/>
        <v>123.2</v>
      </c>
      <c r="P748" s="14">
        <f t="shared" si="535"/>
        <v>123.2</v>
      </c>
      <c r="Q748" s="14">
        <f t="shared" si="536"/>
        <v>123.2</v>
      </c>
      <c r="R748" s="14"/>
      <c r="S748" s="14"/>
      <c r="T748" s="14"/>
      <c r="U748" s="14">
        <f t="shared" si="528"/>
        <v>123.2</v>
      </c>
      <c r="V748" s="14">
        <f t="shared" si="529"/>
        <v>123.2</v>
      </c>
      <c r="W748" s="14">
        <f t="shared" si="530"/>
        <v>123.2</v>
      </c>
    </row>
    <row r="749" spans="1:23" ht="28.15" customHeight="1" x14ac:dyDescent="0.2">
      <c r="A749" s="65" t="s">
        <v>13</v>
      </c>
      <c r="B749" s="66">
        <v>298</v>
      </c>
      <c r="C749" s="60">
        <v>113</v>
      </c>
      <c r="D749" s="11">
        <v>11</v>
      </c>
      <c r="E749" s="12">
        <v>5</v>
      </c>
      <c r="F749" s="11" t="s">
        <v>2</v>
      </c>
      <c r="G749" s="67" t="s">
        <v>89</v>
      </c>
      <c r="H749" s="10">
        <v>240</v>
      </c>
      <c r="I749" s="14">
        <v>123.2</v>
      </c>
      <c r="J749" s="14">
        <v>123.2</v>
      </c>
      <c r="K749" s="14">
        <v>123.2</v>
      </c>
      <c r="L749" s="14"/>
      <c r="M749" s="14"/>
      <c r="N749" s="14"/>
      <c r="O749" s="14">
        <f t="shared" si="534"/>
        <v>123.2</v>
      </c>
      <c r="P749" s="14">
        <f t="shared" si="535"/>
        <v>123.2</v>
      </c>
      <c r="Q749" s="14">
        <f t="shared" si="536"/>
        <v>123.2</v>
      </c>
      <c r="R749" s="14"/>
      <c r="S749" s="14"/>
      <c r="T749" s="14"/>
      <c r="U749" s="14">
        <f t="shared" si="528"/>
        <v>123.2</v>
      </c>
      <c r="V749" s="14">
        <f t="shared" si="529"/>
        <v>123.2</v>
      </c>
      <c r="W749" s="14">
        <f t="shared" si="530"/>
        <v>123.2</v>
      </c>
    </row>
    <row r="750" spans="1:23" ht="25.15" customHeight="1" x14ac:dyDescent="0.2">
      <c r="A750" s="65" t="s">
        <v>74</v>
      </c>
      <c r="B750" s="66">
        <v>298</v>
      </c>
      <c r="C750" s="60">
        <v>300</v>
      </c>
      <c r="D750" s="11" t="s">
        <v>7</v>
      </c>
      <c r="E750" s="12" t="s">
        <v>7</v>
      </c>
      <c r="F750" s="11" t="s">
        <v>7</v>
      </c>
      <c r="G750" s="67" t="s">
        <v>7</v>
      </c>
      <c r="H750" s="10" t="s">
        <v>7</v>
      </c>
      <c r="I750" s="14">
        <f>I751+I776</f>
        <v>20429.939999999995</v>
      </c>
      <c r="J750" s="14">
        <f>J751+J776</f>
        <v>19186.654999999999</v>
      </c>
      <c r="K750" s="14">
        <f>K751+K776</f>
        <v>19766.255000000001</v>
      </c>
      <c r="L750" s="14">
        <f>L751+L776</f>
        <v>50.997</v>
      </c>
      <c r="M750" s="14"/>
      <c r="N750" s="14"/>
      <c r="O750" s="14">
        <f t="shared" si="534"/>
        <v>20480.936999999994</v>
      </c>
      <c r="P750" s="14">
        <f t="shared" si="535"/>
        <v>19186.654999999999</v>
      </c>
      <c r="Q750" s="14">
        <f t="shared" si="536"/>
        <v>19766.255000000001</v>
      </c>
      <c r="R750" s="14"/>
      <c r="S750" s="14"/>
      <c r="T750" s="14"/>
      <c r="U750" s="14">
        <f t="shared" si="528"/>
        <v>20480.936999999994</v>
      </c>
      <c r="V750" s="14">
        <f t="shared" si="529"/>
        <v>19186.654999999999</v>
      </c>
      <c r="W750" s="14">
        <f t="shared" si="530"/>
        <v>19766.255000000001</v>
      </c>
    </row>
    <row r="751" spans="1:23" ht="24" customHeight="1" x14ac:dyDescent="0.2">
      <c r="A751" s="65" t="s">
        <v>316</v>
      </c>
      <c r="B751" s="66">
        <v>298</v>
      </c>
      <c r="C751" s="60">
        <v>310</v>
      </c>
      <c r="D751" s="11" t="s">
        <v>7</v>
      </c>
      <c r="E751" s="12" t="s">
        <v>7</v>
      </c>
      <c r="F751" s="11" t="s">
        <v>7</v>
      </c>
      <c r="G751" s="67" t="s">
        <v>7</v>
      </c>
      <c r="H751" s="10" t="s">
        <v>7</v>
      </c>
      <c r="I751" s="14">
        <f>I752</f>
        <v>20006.339999999997</v>
      </c>
      <c r="J751" s="14">
        <f t="shared" ref="J751:K751" si="563">J752</f>
        <v>19176.654999999999</v>
      </c>
      <c r="K751" s="14">
        <f t="shared" si="563"/>
        <v>19756.255000000001</v>
      </c>
      <c r="L751" s="14">
        <f>L752</f>
        <v>50.997</v>
      </c>
      <c r="M751" s="14"/>
      <c r="N751" s="14"/>
      <c r="O751" s="14">
        <f t="shared" si="534"/>
        <v>20057.336999999996</v>
      </c>
      <c r="P751" s="14">
        <f t="shared" si="535"/>
        <v>19176.654999999999</v>
      </c>
      <c r="Q751" s="14">
        <f t="shared" si="536"/>
        <v>19756.255000000001</v>
      </c>
      <c r="R751" s="14"/>
      <c r="S751" s="14"/>
      <c r="T751" s="14"/>
      <c r="U751" s="14">
        <f t="shared" si="528"/>
        <v>20057.336999999996</v>
      </c>
      <c r="V751" s="14">
        <f t="shared" si="529"/>
        <v>19176.654999999999</v>
      </c>
      <c r="W751" s="14">
        <f t="shared" si="530"/>
        <v>19756.255000000001</v>
      </c>
    </row>
    <row r="752" spans="1:23" ht="67.5" x14ac:dyDescent="0.2">
      <c r="A752" s="85" t="s">
        <v>283</v>
      </c>
      <c r="B752" s="66">
        <v>298</v>
      </c>
      <c r="C752" s="60">
        <v>310</v>
      </c>
      <c r="D752" s="11" t="s">
        <v>66</v>
      </c>
      <c r="E752" s="12" t="s">
        <v>3</v>
      </c>
      <c r="F752" s="11" t="s">
        <v>2</v>
      </c>
      <c r="G752" s="67" t="s">
        <v>9</v>
      </c>
      <c r="H752" s="10" t="s">
        <v>7</v>
      </c>
      <c r="I752" s="14">
        <f>I753+I758+I765+I773+I768</f>
        <v>20006.339999999997</v>
      </c>
      <c r="J752" s="14">
        <f>J753+J758+J765+J773+J768</f>
        <v>19176.654999999999</v>
      </c>
      <c r="K752" s="14">
        <f>K753+K758+K765+K773+K768</f>
        <v>19756.255000000001</v>
      </c>
      <c r="L752" s="14">
        <f>L758</f>
        <v>50.997</v>
      </c>
      <c r="M752" s="14"/>
      <c r="N752" s="14"/>
      <c r="O752" s="14">
        <f t="shared" si="534"/>
        <v>20057.336999999996</v>
      </c>
      <c r="P752" s="14">
        <f t="shared" si="535"/>
        <v>19176.654999999999</v>
      </c>
      <c r="Q752" s="14">
        <f t="shared" si="536"/>
        <v>19756.255000000001</v>
      </c>
      <c r="R752" s="14"/>
      <c r="S752" s="14"/>
      <c r="T752" s="14"/>
      <c r="U752" s="14">
        <f t="shared" si="528"/>
        <v>20057.336999999996</v>
      </c>
      <c r="V752" s="14">
        <f t="shared" si="529"/>
        <v>19176.654999999999</v>
      </c>
      <c r="W752" s="14">
        <f t="shared" si="530"/>
        <v>19756.255000000001</v>
      </c>
    </row>
    <row r="753" spans="1:23" ht="22.5" x14ac:dyDescent="0.2">
      <c r="A753" s="65" t="s">
        <v>15</v>
      </c>
      <c r="B753" s="66">
        <v>298</v>
      </c>
      <c r="C753" s="60">
        <v>310</v>
      </c>
      <c r="D753" s="11" t="s">
        <v>66</v>
      </c>
      <c r="E753" s="12" t="s">
        <v>3</v>
      </c>
      <c r="F753" s="11" t="s">
        <v>2</v>
      </c>
      <c r="G753" s="67" t="s">
        <v>11</v>
      </c>
      <c r="H753" s="10" t="s">
        <v>7</v>
      </c>
      <c r="I753" s="14">
        <f>I754+I756</f>
        <v>3120.5</v>
      </c>
      <c r="J753" s="14">
        <f t="shared" ref="J753:K753" si="564">J754+J756</f>
        <v>3149.7</v>
      </c>
      <c r="K753" s="14">
        <f t="shared" si="564"/>
        <v>3267.4</v>
      </c>
      <c r="L753" s="14"/>
      <c r="M753" s="14"/>
      <c r="N753" s="14"/>
      <c r="O753" s="14">
        <f t="shared" si="534"/>
        <v>3120.5</v>
      </c>
      <c r="P753" s="14">
        <f t="shared" si="535"/>
        <v>3149.7</v>
      </c>
      <c r="Q753" s="14">
        <f t="shared" si="536"/>
        <v>3267.4</v>
      </c>
      <c r="R753" s="14"/>
      <c r="S753" s="14"/>
      <c r="T753" s="14"/>
      <c r="U753" s="14">
        <f t="shared" si="528"/>
        <v>3120.5</v>
      </c>
      <c r="V753" s="14">
        <f t="shared" si="529"/>
        <v>3149.7</v>
      </c>
      <c r="W753" s="14">
        <f t="shared" si="530"/>
        <v>3267.4</v>
      </c>
    </row>
    <row r="754" spans="1:23" ht="56.25" x14ac:dyDescent="0.2">
      <c r="A754" s="65" t="s">
        <v>6</v>
      </c>
      <c r="B754" s="66">
        <v>298</v>
      </c>
      <c r="C754" s="60">
        <v>310</v>
      </c>
      <c r="D754" s="11" t="s">
        <v>66</v>
      </c>
      <c r="E754" s="12" t="s">
        <v>3</v>
      </c>
      <c r="F754" s="11" t="s">
        <v>2</v>
      </c>
      <c r="G754" s="67" t="s">
        <v>11</v>
      </c>
      <c r="H754" s="10">
        <v>100</v>
      </c>
      <c r="I754" s="14">
        <f>I755</f>
        <v>3067.5</v>
      </c>
      <c r="J754" s="14">
        <f t="shared" ref="J754:K754" si="565">J755</f>
        <v>3096.7</v>
      </c>
      <c r="K754" s="14">
        <f t="shared" si="565"/>
        <v>3214.4</v>
      </c>
      <c r="L754" s="14"/>
      <c r="M754" s="14"/>
      <c r="N754" s="14"/>
      <c r="O754" s="14">
        <f t="shared" si="534"/>
        <v>3067.5</v>
      </c>
      <c r="P754" s="14">
        <f t="shared" si="535"/>
        <v>3096.7</v>
      </c>
      <c r="Q754" s="14">
        <f t="shared" si="536"/>
        <v>3214.4</v>
      </c>
      <c r="R754" s="14"/>
      <c r="S754" s="14"/>
      <c r="T754" s="14"/>
      <c r="U754" s="14">
        <f t="shared" si="528"/>
        <v>3067.5</v>
      </c>
      <c r="V754" s="14">
        <f t="shared" si="529"/>
        <v>3096.7</v>
      </c>
      <c r="W754" s="14">
        <f t="shared" si="530"/>
        <v>3214.4</v>
      </c>
    </row>
    <row r="755" spans="1:23" ht="22.5" x14ac:dyDescent="0.2">
      <c r="A755" s="65" t="s">
        <v>5</v>
      </c>
      <c r="B755" s="66">
        <v>298</v>
      </c>
      <c r="C755" s="60">
        <v>310</v>
      </c>
      <c r="D755" s="11" t="s">
        <v>66</v>
      </c>
      <c r="E755" s="12" t="s">
        <v>3</v>
      </c>
      <c r="F755" s="11" t="s">
        <v>2</v>
      </c>
      <c r="G755" s="67" t="s">
        <v>11</v>
      </c>
      <c r="H755" s="10">
        <v>120</v>
      </c>
      <c r="I755" s="14">
        <v>3067.5</v>
      </c>
      <c r="J755" s="14">
        <v>3096.7</v>
      </c>
      <c r="K755" s="14">
        <v>3214.4</v>
      </c>
      <c r="L755" s="14"/>
      <c r="M755" s="14"/>
      <c r="N755" s="14"/>
      <c r="O755" s="14">
        <f t="shared" si="534"/>
        <v>3067.5</v>
      </c>
      <c r="P755" s="14">
        <f t="shared" si="535"/>
        <v>3096.7</v>
      </c>
      <c r="Q755" s="14">
        <f t="shared" si="536"/>
        <v>3214.4</v>
      </c>
      <c r="R755" s="14"/>
      <c r="S755" s="14"/>
      <c r="T755" s="14"/>
      <c r="U755" s="14">
        <f t="shared" si="528"/>
        <v>3067.5</v>
      </c>
      <c r="V755" s="14">
        <f t="shared" si="529"/>
        <v>3096.7</v>
      </c>
      <c r="W755" s="14">
        <f t="shared" si="530"/>
        <v>3214.4</v>
      </c>
    </row>
    <row r="756" spans="1:23" ht="22.5" x14ac:dyDescent="0.2">
      <c r="A756" s="65" t="s">
        <v>14</v>
      </c>
      <c r="B756" s="66">
        <v>298</v>
      </c>
      <c r="C756" s="60">
        <v>310</v>
      </c>
      <c r="D756" s="11" t="s">
        <v>66</v>
      </c>
      <c r="E756" s="12" t="s">
        <v>3</v>
      </c>
      <c r="F756" s="11" t="s">
        <v>2</v>
      </c>
      <c r="G756" s="67" t="s">
        <v>11</v>
      </c>
      <c r="H756" s="10">
        <v>200</v>
      </c>
      <c r="I756" s="14">
        <f>I757</f>
        <v>53</v>
      </c>
      <c r="J756" s="14">
        <f t="shared" ref="J756:K756" si="566">J757</f>
        <v>53</v>
      </c>
      <c r="K756" s="14">
        <f t="shared" si="566"/>
        <v>53</v>
      </c>
      <c r="L756" s="14"/>
      <c r="M756" s="14"/>
      <c r="N756" s="14"/>
      <c r="O756" s="14">
        <f t="shared" si="534"/>
        <v>53</v>
      </c>
      <c r="P756" s="14">
        <f t="shared" si="535"/>
        <v>53</v>
      </c>
      <c r="Q756" s="14">
        <f t="shared" si="536"/>
        <v>53</v>
      </c>
      <c r="R756" s="14"/>
      <c r="S756" s="14"/>
      <c r="T756" s="14"/>
      <c r="U756" s="14">
        <f t="shared" si="528"/>
        <v>53</v>
      </c>
      <c r="V756" s="14">
        <f t="shared" si="529"/>
        <v>53</v>
      </c>
      <c r="W756" s="14">
        <f t="shared" si="530"/>
        <v>53</v>
      </c>
    </row>
    <row r="757" spans="1:23" ht="22.5" x14ac:dyDescent="0.2">
      <c r="A757" s="65" t="s">
        <v>13</v>
      </c>
      <c r="B757" s="66">
        <v>298</v>
      </c>
      <c r="C757" s="60">
        <v>310</v>
      </c>
      <c r="D757" s="11" t="s">
        <v>66</v>
      </c>
      <c r="E757" s="12" t="s">
        <v>3</v>
      </c>
      <c r="F757" s="11" t="s">
        <v>2</v>
      </c>
      <c r="G757" s="67" t="s">
        <v>11</v>
      </c>
      <c r="H757" s="10">
        <v>240</v>
      </c>
      <c r="I757" s="14">
        <v>53</v>
      </c>
      <c r="J757" s="14">
        <v>53</v>
      </c>
      <c r="K757" s="14">
        <v>53</v>
      </c>
      <c r="L757" s="14"/>
      <c r="M757" s="14"/>
      <c r="N757" s="14"/>
      <c r="O757" s="14">
        <f t="shared" si="534"/>
        <v>53</v>
      </c>
      <c r="P757" s="14">
        <f t="shared" si="535"/>
        <v>53</v>
      </c>
      <c r="Q757" s="14">
        <f t="shared" si="536"/>
        <v>53</v>
      </c>
      <c r="R757" s="14"/>
      <c r="S757" s="14"/>
      <c r="T757" s="14"/>
      <c r="U757" s="14">
        <f t="shared" si="528"/>
        <v>53</v>
      </c>
      <c r="V757" s="14">
        <f t="shared" si="529"/>
        <v>53</v>
      </c>
      <c r="W757" s="14">
        <f t="shared" si="530"/>
        <v>53</v>
      </c>
    </row>
    <row r="758" spans="1:23" ht="22.5" x14ac:dyDescent="0.2">
      <c r="A758" s="65" t="s">
        <v>73</v>
      </c>
      <c r="B758" s="66">
        <v>298</v>
      </c>
      <c r="C758" s="60">
        <v>310</v>
      </c>
      <c r="D758" s="11" t="s">
        <v>66</v>
      </c>
      <c r="E758" s="12" t="s">
        <v>3</v>
      </c>
      <c r="F758" s="11" t="s">
        <v>2</v>
      </c>
      <c r="G758" s="67" t="s">
        <v>69</v>
      </c>
      <c r="H758" s="10" t="s">
        <v>7</v>
      </c>
      <c r="I758" s="14">
        <f t="shared" ref="I758:K758" si="567">I759+I761+I763</f>
        <v>14643.699999999999</v>
      </c>
      <c r="J758" s="14">
        <f t="shared" si="567"/>
        <v>14269.599999999999</v>
      </c>
      <c r="K758" s="14">
        <f t="shared" si="567"/>
        <v>14731.5</v>
      </c>
      <c r="L758" s="14">
        <f>L761</f>
        <v>50.997</v>
      </c>
      <c r="M758" s="14"/>
      <c r="N758" s="14"/>
      <c r="O758" s="14">
        <f t="shared" si="534"/>
        <v>14694.696999999998</v>
      </c>
      <c r="P758" s="14">
        <f t="shared" si="535"/>
        <v>14269.599999999999</v>
      </c>
      <c r="Q758" s="14">
        <f t="shared" si="536"/>
        <v>14731.5</v>
      </c>
      <c r="R758" s="14"/>
      <c r="S758" s="14"/>
      <c r="T758" s="14"/>
      <c r="U758" s="14">
        <f t="shared" si="528"/>
        <v>14694.696999999998</v>
      </c>
      <c r="V758" s="14">
        <f t="shared" si="529"/>
        <v>14269.599999999999</v>
      </c>
      <c r="W758" s="14">
        <f t="shared" si="530"/>
        <v>14731.5</v>
      </c>
    </row>
    <row r="759" spans="1:23" ht="56.25" x14ac:dyDescent="0.2">
      <c r="A759" s="65" t="s">
        <v>6</v>
      </c>
      <c r="B759" s="66">
        <v>298</v>
      </c>
      <c r="C759" s="60">
        <v>310</v>
      </c>
      <c r="D759" s="11" t="s">
        <v>66</v>
      </c>
      <c r="E759" s="12" t="s">
        <v>3</v>
      </c>
      <c r="F759" s="11" t="s">
        <v>2</v>
      </c>
      <c r="G759" s="67" t="s">
        <v>69</v>
      </c>
      <c r="H759" s="10">
        <v>100</v>
      </c>
      <c r="I759" s="14">
        <f t="shared" ref="I759:K759" si="568">I760</f>
        <v>8959.1</v>
      </c>
      <c r="J759" s="14">
        <f t="shared" si="568"/>
        <v>9047.2999999999993</v>
      </c>
      <c r="K759" s="14">
        <f t="shared" si="568"/>
        <v>9403.6</v>
      </c>
      <c r="L759" s="14"/>
      <c r="M759" s="14"/>
      <c r="N759" s="14"/>
      <c r="O759" s="14">
        <f t="shared" si="534"/>
        <v>8959.1</v>
      </c>
      <c r="P759" s="14">
        <f t="shared" si="535"/>
        <v>9047.2999999999993</v>
      </c>
      <c r="Q759" s="14">
        <f t="shared" si="536"/>
        <v>9403.6</v>
      </c>
      <c r="R759" s="14"/>
      <c r="S759" s="14"/>
      <c r="T759" s="14"/>
      <c r="U759" s="14">
        <f t="shared" si="528"/>
        <v>8959.1</v>
      </c>
      <c r="V759" s="14">
        <f t="shared" si="529"/>
        <v>9047.2999999999993</v>
      </c>
      <c r="W759" s="14">
        <f t="shared" si="530"/>
        <v>9403.6</v>
      </c>
    </row>
    <row r="760" spans="1:23" x14ac:dyDescent="0.2">
      <c r="A760" s="65" t="s">
        <v>72</v>
      </c>
      <c r="B760" s="66">
        <v>298</v>
      </c>
      <c r="C760" s="60">
        <v>310</v>
      </c>
      <c r="D760" s="11" t="s">
        <v>66</v>
      </c>
      <c r="E760" s="12" t="s">
        <v>3</v>
      </c>
      <c r="F760" s="11" t="s">
        <v>2</v>
      </c>
      <c r="G760" s="67" t="s">
        <v>69</v>
      </c>
      <c r="H760" s="10">
        <v>110</v>
      </c>
      <c r="I760" s="14">
        <v>8959.1</v>
      </c>
      <c r="J760" s="14">
        <v>9047.2999999999993</v>
      </c>
      <c r="K760" s="14">
        <v>9403.6</v>
      </c>
      <c r="L760" s="14"/>
      <c r="M760" s="14"/>
      <c r="N760" s="14"/>
      <c r="O760" s="14">
        <f t="shared" si="534"/>
        <v>8959.1</v>
      </c>
      <c r="P760" s="14">
        <f t="shared" si="535"/>
        <v>9047.2999999999993</v>
      </c>
      <c r="Q760" s="14">
        <f t="shared" si="536"/>
        <v>9403.6</v>
      </c>
      <c r="R760" s="14"/>
      <c r="S760" s="14"/>
      <c r="T760" s="14"/>
      <c r="U760" s="14">
        <f t="shared" si="528"/>
        <v>8959.1</v>
      </c>
      <c r="V760" s="14">
        <f t="shared" si="529"/>
        <v>9047.2999999999993</v>
      </c>
      <c r="W760" s="14">
        <f t="shared" si="530"/>
        <v>9403.6</v>
      </c>
    </row>
    <row r="761" spans="1:23" ht="22.5" x14ac:dyDescent="0.2">
      <c r="A761" s="65" t="s">
        <v>14</v>
      </c>
      <c r="B761" s="66">
        <v>298</v>
      </c>
      <c r="C761" s="60">
        <v>310</v>
      </c>
      <c r="D761" s="11" t="s">
        <v>66</v>
      </c>
      <c r="E761" s="12" t="s">
        <v>3</v>
      </c>
      <c r="F761" s="11" t="s">
        <v>2</v>
      </c>
      <c r="G761" s="67" t="s">
        <v>69</v>
      </c>
      <c r="H761" s="10">
        <v>200</v>
      </c>
      <c r="I761" s="14">
        <f t="shared" ref="I761:K761" si="569">I762</f>
        <v>5671.7</v>
      </c>
      <c r="J761" s="14">
        <f t="shared" si="569"/>
        <v>5209.3999999999996</v>
      </c>
      <c r="K761" s="14">
        <f t="shared" si="569"/>
        <v>5315</v>
      </c>
      <c r="L761" s="14">
        <f>L762</f>
        <v>50.997</v>
      </c>
      <c r="M761" s="14"/>
      <c r="N761" s="14"/>
      <c r="O761" s="14">
        <f t="shared" si="534"/>
        <v>5722.6970000000001</v>
      </c>
      <c r="P761" s="14">
        <f t="shared" si="535"/>
        <v>5209.3999999999996</v>
      </c>
      <c r="Q761" s="14">
        <f t="shared" si="536"/>
        <v>5315</v>
      </c>
      <c r="R761" s="14"/>
      <c r="S761" s="14"/>
      <c r="T761" s="14"/>
      <c r="U761" s="14">
        <f t="shared" si="528"/>
        <v>5722.6970000000001</v>
      </c>
      <c r="V761" s="14">
        <f t="shared" si="529"/>
        <v>5209.3999999999996</v>
      </c>
      <c r="W761" s="14">
        <f t="shared" si="530"/>
        <v>5315</v>
      </c>
    </row>
    <row r="762" spans="1:23" ht="22.5" x14ac:dyDescent="0.2">
      <c r="A762" s="65" t="s">
        <v>13</v>
      </c>
      <c r="B762" s="66">
        <v>298</v>
      </c>
      <c r="C762" s="60">
        <v>310</v>
      </c>
      <c r="D762" s="11" t="s">
        <v>66</v>
      </c>
      <c r="E762" s="12" t="s">
        <v>3</v>
      </c>
      <c r="F762" s="11" t="s">
        <v>2</v>
      </c>
      <c r="G762" s="67" t="s">
        <v>69</v>
      </c>
      <c r="H762" s="10">
        <v>240</v>
      </c>
      <c r="I762" s="14">
        <v>5671.7</v>
      </c>
      <c r="J762" s="14">
        <v>5209.3999999999996</v>
      </c>
      <c r="K762" s="14">
        <v>5315</v>
      </c>
      <c r="L762" s="14">
        <v>50.997</v>
      </c>
      <c r="M762" s="14"/>
      <c r="N762" s="14"/>
      <c r="O762" s="14">
        <f t="shared" si="534"/>
        <v>5722.6970000000001</v>
      </c>
      <c r="P762" s="14">
        <f t="shared" si="535"/>
        <v>5209.3999999999996</v>
      </c>
      <c r="Q762" s="14">
        <f t="shared" si="536"/>
        <v>5315</v>
      </c>
      <c r="R762" s="14"/>
      <c r="S762" s="14"/>
      <c r="T762" s="14"/>
      <c r="U762" s="14">
        <f t="shared" ref="U762:U829" si="570">O762+R762</f>
        <v>5722.6970000000001</v>
      </c>
      <c r="V762" s="14">
        <f t="shared" ref="V762:V829" si="571">P762+S762</f>
        <v>5209.3999999999996</v>
      </c>
      <c r="W762" s="14">
        <f t="shared" ref="W762:W829" si="572">Q762+T762</f>
        <v>5315</v>
      </c>
    </row>
    <row r="763" spans="1:23" x14ac:dyDescent="0.2">
      <c r="A763" s="65" t="s">
        <v>71</v>
      </c>
      <c r="B763" s="66">
        <v>298</v>
      </c>
      <c r="C763" s="60">
        <v>310</v>
      </c>
      <c r="D763" s="11" t="s">
        <v>66</v>
      </c>
      <c r="E763" s="12" t="s">
        <v>3</v>
      </c>
      <c r="F763" s="11" t="s">
        <v>2</v>
      </c>
      <c r="G763" s="67" t="s">
        <v>69</v>
      </c>
      <c r="H763" s="10">
        <v>800</v>
      </c>
      <c r="I763" s="14">
        <f t="shared" ref="I763:K763" si="573">I764</f>
        <v>12.9</v>
      </c>
      <c r="J763" s="14">
        <f t="shared" si="573"/>
        <v>12.9</v>
      </c>
      <c r="K763" s="14">
        <f t="shared" si="573"/>
        <v>12.9</v>
      </c>
      <c r="L763" s="14"/>
      <c r="M763" s="14"/>
      <c r="N763" s="14"/>
      <c r="O763" s="14">
        <f t="shared" si="534"/>
        <v>12.9</v>
      </c>
      <c r="P763" s="14">
        <f t="shared" si="535"/>
        <v>12.9</v>
      </c>
      <c r="Q763" s="14">
        <f t="shared" si="536"/>
        <v>12.9</v>
      </c>
      <c r="R763" s="14"/>
      <c r="S763" s="14"/>
      <c r="T763" s="14"/>
      <c r="U763" s="14">
        <f t="shared" si="570"/>
        <v>12.9</v>
      </c>
      <c r="V763" s="14">
        <f t="shared" si="571"/>
        <v>12.9</v>
      </c>
      <c r="W763" s="14">
        <f t="shared" si="572"/>
        <v>12.9</v>
      </c>
    </row>
    <row r="764" spans="1:23" x14ac:dyDescent="0.2">
      <c r="A764" s="65" t="s">
        <v>70</v>
      </c>
      <c r="B764" s="66">
        <v>298</v>
      </c>
      <c r="C764" s="60">
        <v>310</v>
      </c>
      <c r="D764" s="11" t="s">
        <v>66</v>
      </c>
      <c r="E764" s="12" t="s">
        <v>3</v>
      </c>
      <c r="F764" s="11" t="s">
        <v>2</v>
      </c>
      <c r="G764" s="67" t="s">
        <v>69</v>
      </c>
      <c r="H764" s="10">
        <v>850</v>
      </c>
      <c r="I764" s="14">
        <v>12.9</v>
      </c>
      <c r="J764" s="14">
        <v>12.9</v>
      </c>
      <c r="K764" s="14">
        <v>12.9</v>
      </c>
      <c r="L764" s="14"/>
      <c r="M764" s="14"/>
      <c r="N764" s="14"/>
      <c r="O764" s="14">
        <f t="shared" si="534"/>
        <v>12.9</v>
      </c>
      <c r="P764" s="14">
        <f t="shared" si="535"/>
        <v>12.9</v>
      </c>
      <c r="Q764" s="14">
        <f t="shared" si="536"/>
        <v>12.9</v>
      </c>
      <c r="R764" s="14"/>
      <c r="S764" s="14"/>
      <c r="T764" s="14"/>
      <c r="U764" s="14">
        <f t="shared" si="570"/>
        <v>12.9</v>
      </c>
      <c r="V764" s="14">
        <f t="shared" si="571"/>
        <v>12.9</v>
      </c>
      <c r="W764" s="14">
        <f t="shared" si="572"/>
        <v>12.9</v>
      </c>
    </row>
    <row r="765" spans="1:23" ht="33.75" x14ac:dyDescent="0.2">
      <c r="A765" s="65" t="s">
        <v>68</v>
      </c>
      <c r="B765" s="66">
        <v>298</v>
      </c>
      <c r="C765" s="60">
        <v>310</v>
      </c>
      <c r="D765" s="11" t="s">
        <v>66</v>
      </c>
      <c r="E765" s="12" t="s">
        <v>3</v>
      </c>
      <c r="F765" s="11" t="s">
        <v>2</v>
      </c>
      <c r="G765" s="67" t="s">
        <v>67</v>
      </c>
      <c r="H765" s="10" t="s">
        <v>7</v>
      </c>
      <c r="I765" s="14">
        <f>I766</f>
        <v>88</v>
      </c>
      <c r="J765" s="14">
        <f t="shared" ref="J765:K765" si="574">J766</f>
        <v>88</v>
      </c>
      <c r="K765" s="14">
        <f t="shared" si="574"/>
        <v>88</v>
      </c>
      <c r="L765" s="14"/>
      <c r="M765" s="14"/>
      <c r="N765" s="14"/>
      <c r="O765" s="14">
        <f t="shared" si="534"/>
        <v>88</v>
      </c>
      <c r="P765" s="14">
        <f t="shared" si="535"/>
        <v>88</v>
      </c>
      <c r="Q765" s="14">
        <f t="shared" si="536"/>
        <v>88</v>
      </c>
      <c r="R765" s="14"/>
      <c r="S765" s="14"/>
      <c r="T765" s="14"/>
      <c r="U765" s="14">
        <f t="shared" si="570"/>
        <v>88</v>
      </c>
      <c r="V765" s="14">
        <f t="shared" si="571"/>
        <v>88</v>
      </c>
      <c r="W765" s="14">
        <f t="shared" si="572"/>
        <v>88</v>
      </c>
    </row>
    <row r="766" spans="1:23" ht="22.5" x14ac:dyDescent="0.2">
      <c r="A766" s="65" t="s">
        <v>14</v>
      </c>
      <c r="B766" s="66">
        <v>298</v>
      </c>
      <c r="C766" s="60">
        <v>310</v>
      </c>
      <c r="D766" s="11" t="s">
        <v>66</v>
      </c>
      <c r="E766" s="12" t="s">
        <v>3</v>
      </c>
      <c r="F766" s="11" t="s">
        <v>2</v>
      </c>
      <c r="G766" s="67" t="s">
        <v>67</v>
      </c>
      <c r="H766" s="10">
        <v>200</v>
      </c>
      <c r="I766" s="14">
        <f>I767</f>
        <v>88</v>
      </c>
      <c r="J766" s="14">
        <f t="shared" ref="J766:K766" si="575">J767</f>
        <v>88</v>
      </c>
      <c r="K766" s="14">
        <f t="shared" si="575"/>
        <v>88</v>
      </c>
      <c r="L766" s="14"/>
      <c r="M766" s="14"/>
      <c r="N766" s="14"/>
      <c r="O766" s="14">
        <f t="shared" si="534"/>
        <v>88</v>
      </c>
      <c r="P766" s="14">
        <f t="shared" si="535"/>
        <v>88</v>
      </c>
      <c r="Q766" s="14">
        <f t="shared" si="536"/>
        <v>88</v>
      </c>
      <c r="R766" s="14"/>
      <c r="S766" s="14"/>
      <c r="T766" s="14"/>
      <c r="U766" s="14">
        <f t="shared" si="570"/>
        <v>88</v>
      </c>
      <c r="V766" s="14">
        <f t="shared" si="571"/>
        <v>88</v>
      </c>
      <c r="W766" s="14">
        <f t="shared" si="572"/>
        <v>88</v>
      </c>
    </row>
    <row r="767" spans="1:23" ht="22.5" x14ac:dyDescent="0.2">
      <c r="A767" s="65" t="s">
        <v>13</v>
      </c>
      <c r="B767" s="66">
        <v>298</v>
      </c>
      <c r="C767" s="60">
        <v>310</v>
      </c>
      <c r="D767" s="11" t="s">
        <v>66</v>
      </c>
      <c r="E767" s="12" t="s">
        <v>3</v>
      </c>
      <c r="F767" s="11" t="s">
        <v>2</v>
      </c>
      <c r="G767" s="67" t="s">
        <v>67</v>
      </c>
      <c r="H767" s="10">
        <v>240</v>
      </c>
      <c r="I767" s="14">
        <v>88</v>
      </c>
      <c r="J767" s="14">
        <v>88</v>
      </c>
      <c r="K767" s="14">
        <v>88</v>
      </c>
      <c r="L767" s="14"/>
      <c r="M767" s="14"/>
      <c r="N767" s="14"/>
      <c r="O767" s="14">
        <f t="shared" ref="O767:O839" si="576">I767+L767</f>
        <v>88</v>
      </c>
      <c r="P767" s="14">
        <f t="shared" ref="P767:P839" si="577">J767+M767</f>
        <v>88</v>
      </c>
      <c r="Q767" s="14">
        <f t="shared" ref="Q767:Q839" si="578">K767+N767</f>
        <v>88</v>
      </c>
      <c r="R767" s="14"/>
      <c r="S767" s="14"/>
      <c r="T767" s="14"/>
      <c r="U767" s="14">
        <f t="shared" si="570"/>
        <v>88</v>
      </c>
      <c r="V767" s="14">
        <f t="shared" si="571"/>
        <v>88</v>
      </c>
      <c r="W767" s="14">
        <f t="shared" si="572"/>
        <v>88</v>
      </c>
    </row>
    <row r="768" spans="1:23" ht="22.5" x14ac:dyDescent="0.2">
      <c r="A768" s="65" t="s">
        <v>248</v>
      </c>
      <c r="B768" s="66">
        <v>298</v>
      </c>
      <c r="C768" s="60">
        <v>310</v>
      </c>
      <c r="D768" s="11" t="s">
        <v>66</v>
      </c>
      <c r="E768" s="12" t="s">
        <v>3</v>
      </c>
      <c r="F768" s="11" t="s">
        <v>2</v>
      </c>
      <c r="G768" s="67" t="s">
        <v>65</v>
      </c>
      <c r="H768" s="10" t="s">
        <v>7</v>
      </c>
      <c r="I768" s="105">
        <f>I769+I771</f>
        <v>215</v>
      </c>
      <c r="J768" s="105">
        <v>215</v>
      </c>
      <c r="K768" s="105">
        <v>215</v>
      </c>
      <c r="L768" s="105"/>
      <c r="M768" s="105"/>
      <c r="N768" s="105"/>
      <c r="O768" s="105">
        <f t="shared" si="576"/>
        <v>215</v>
      </c>
      <c r="P768" s="105">
        <f t="shared" si="577"/>
        <v>215</v>
      </c>
      <c r="Q768" s="105">
        <f t="shared" si="578"/>
        <v>215</v>
      </c>
      <c r="R768" s="105"/>
      <c r="S768" s="105"/>
      <c r="T768" s="105"/>
      <c r="U768" s="105">
        <f t="shared" si="570"/>
        <v>215</v>
      </c>
      <c r="V768" s="105">
        <f t="shared" si="571"/>
        <v>215</v>
      </c>
      <c r="W768" s="105">
        <f t="shared" si="572"/>
        <v>215</v>
      </c>
    </row>
    <row r="769" spans="1:23" ht="22.5" x14ac:dyDescent="0.2">
      <c r="A769" s="65" t="s">
        <v>14</v>
      </c>
      <c r="B769" s="66">
        <v>298</v>
      </c>
      <c r="C769" s="60">
        <v>310</v>
      </c>
      <c r="D769" s="11" t="s">
        <v>66</v>
      </c>
      <c r="E769" s="12" t="s">
        <v>3</v>
      </c>
      <c r="F769" s="11" t="s">
        <v>2</v>
      </c>
      <c r="G769" s="67" t="s">
        <v>65</v>
      </c>
      <c r="H769" s="10">
        <v>200</v>
      </c>
      <c r="I769" s="105">
        <f>I770</f>
        <v>5</v>
      </c>
      <c r="J769" s="105">
        <f t="shared" ref="J769:K769" si="579">J770</f>
        <v>5</v>
      </c>
      <c r="K769" s="105">
        <f t="shared" si="579"/>
        <v>5</v>
      </c>
      <c r="L769" s="105"/>
      <c r="M769" s="105"/>
      <c r="N769" s="105"/>
      <c r="O769" s="105">
        <f t="shared" si="576"/>
        <v>5</v>
      </c>
      <c r="P769" s="105">
        <f t="shared" si="577"/>
        <v>5</v>
      </c>
      <c r="Q769" s="105">
        <f t="shared" si="578"/>
        <v>5</v>
      </c>
      <c r="R769" s="105"/>
      <c r="S769" s="105"/>
      <c r="T769" s="105"/>
      <c r="U769" s="105">
        <f t="shared" si="570"/>
        <v>5</v>
      </c>
      <c r="V769" s="105">
        <f t="shared" si="571"/>
        <v>5</v>
      </c>
      <c r="W769" s="105">
        <f t="shared" si="572"/>
        <v>5</v>
      </c>
    </row>
    <row r="770" spans="1:23" ht="22.5" x14ac:dyDescent="0.2">
      <c r="A770" s="65" t="s">
        <v>13</v>
      </c>
      <c r="B770" s="66">
        <v>298</v>
      </c>
      <c r="C770" s="60">
        <v>310</v>
      </c>
      <c r="D770" s="11" t="s">
        <v>66</v>
      </c>
      <c r="E770" s="12" t="s">
        <v>3</v>
      </c>
      <c r="F770" s="11" t="s">
        <v>2</v>
      </c>
      <c r="G770" s="67" t="s">
        <v>65</v>
      </c>
      <c r="H770" s="10">
        <v>240</v>
      </c>
      <c r="I770" s="105">
        <v>5</v>
      </c>
      <c r="J770" s="105">
        <v>5</v>
      </c>
      <c r="K770" s="105">
        <v>5</v>
      </c>
      <c r="L770" s="105"/>
      <c r="M770" s="105"/>
      <c r="N770" s="105"/>
      <c r="O770" s="105">
        <f t="shared" si="576"/>
        <v>5</v>
      </c>
      <c r="P770" s="105">
        <f t="shared" si="577"/>
        <v>5</v>
      </c>
      <c r="Q770" s="105">
        <f t="shared" si="578"/>
        <v>5</v>
      </c>
      <c r="R770" s="105"/>
      <c r="S770" s="105"/>
      <c r="T770" s="105"/>
      <c r="U770" s="105">
        <f t="shared" si="570"/>
        <v>5</v>
      </c>
      <c r="V770" s="105">
        <f t="shared" si="571"/>
        <v>5</v>
      </c>
      <c r="W770" s="105">
        <f t="shared" si="572"/>
        <v>5</v>
      </c>
    </row>
    <row r="771" spans="1:23" x14ac:dyDescent="0.2">
      <c r="A771" s="65" t="s">
        <v>29</v>
      </c>
      <c r="B771" s="66">
        <v>298</v>
      </c>
      <c r="C771" s="60">
        <v>310</v>
      </c>
      <c r="D771" s="11" t="s">
        <v>66</v>
      </c>
      <c r="E771" s="12" t="s">
        <v>3</v>
      </c>
      <c r="F771" s="11" t="s">
        <v>2</v>
      </c>
      <c r="G771" s="67" t="s">
        <v>65</v>
      </c>
      <c r="H771" s="10">
        <v>500</v>
      </c>
      <c r="I771" s="105">
        <f>I772</f>
        <v>210</v>
      </c>
      <c r="J771" s="105">
        <f t="shared" ref="J771:K771" si="580">J772</f>
        <v>210</v>
      </c>
      <c r="K771" s="105">
        <f t="shared" si="580"/>
        <v>210</v>
      </c>
      <c r="L771" s="105"/>
      <c r="M771" s="105"/>
      <c r="N771" s="105"/>
      <c r="O771" s="105">
        <f t="shared" si="576"/>
        <v>210</v>
      </c>
      <c r="P771" s="105">
        <f t="shared" si="577"/>
        <v>210</v>
      </c>
      <c r="Q771" s="105">
        <f t="shared" si="578"/>
        <v>210</v>
      </c>
      <c r="R771" s="105"/>
      <c r="S771" s="105"/>
      <c r="T771" s="105"/>
      <c r="U771" s="105">
        <f t="shared" si="570"/>
        <v>210</v>
      </c>
      <c r="V771" s="105">
        <f t="shared" si="571"/>
        <v>210</v>
      </c>
      <c r="W771" s="105">
        <f t="shared" si="572"/>
        <v>210</v>
      </c>
    </row>
    <row r="772" spans="1:23" x14ac:dyDescent="0.2">
      <c r="A772" s="65" t="s">
        <v>28</v>
      </c>
      <c r="B772" s="66">
        <v>298</v>
      </c>
      <c r="C772" s="60">
        <v>310</v>
      </c>
      <c r="D772" s="11" t="s">
        <v>66</v>
      </c>
      <c r="E772" s="12" t="s">
        <v>3</v>
      </c>
      <c r="F772" s="11" t="s">
        <v>2</v>
      </c>
      <c r="G772" s="67" t="s">
        <v>65</v>
      </c>
      <c r="H772" s="10">
        <v>540</v>
      </c>
      <c r="I772" s="105">
        <v>210</v>
      </c>
      <c r="J772" s="105">
        <v>210</v>
      </c>
      <c r="K772" s="105">
        <v>210</v>
      </c>
      <c r="L772" s="105"/>
      <c r="M772" s="105"/>
      <c r="N772" s="105"/>
      <c r="O772" s="105">
        <f t="shared" si="576"/>
        <v>210</v>
      </c>
      <c r="P772" s="105">
        <f t="shared" si="577"/>
        <v>210</v>
      </c>
      <c r="Q772" s="105">
        <f t="shared" si="578"/>
        <v>210</v>
      </c>
      <c r="R772" s="105"/>
      <c r="S772" s="105"/>
      <c r="T772" s="105"/>
      <c r="U772" s="105">
        <f t="shared" si="570"/>
        <v>210</v>
      </c>
      <c r="V772" s="105">
        <f t="shared" si="571"/>
        <v>210</v>
      </c>
      <c r="W772" s="105">
        <f t="shared" si="572"/>
        <v>210</v>
      </c>
    </row>
    <row r="773" spans="1:23" ht="33.75" x14ac:dyDescent="0.2">
      <c r="A773" s="65" t="s">
        <v>301</v>
      </c>
      <c r="B773" s="66">
        <v>298</v>
      </c>
      <c r="C773" s="60">
        <v>310</v>
      </c>
      <c r="D773" s="11" t="s">
        <v>66</v>
      </c>
      <c r="E773" s="12" t="s">
        <v>3</v>
      </c>
      <c r="F773" s="11" t="s">
        <v>2</v>
      </c>
      <c r="G773" s="67">
        <v>88530</v>
      </c>
      <c r="H773" s="10"/>
      <c r="I773" s="14">
        <f>I774</f>
        <v>1939.14</v>
      </c>
      <c r="J773" s="14">
        <f t="shared" ref="J773:K774" si="581">J774</f>
        <v>1454.355</v>
      </c>
      <c r="K773" s="14">
        <f t="shared" si="581"/>
        <v>1454.355</v>
      </c>
      <c r="L773" s="14"/>
      <c r="M773" s="14"/>
      <c r="N773" s="14"/>
      <c r="O773" s="14">
        <f t="shared" si="576"/>
        <v>1939.14</v>
      </c>
      <c r="P773" s="14">
        <f t="shared" si="577"/>
        <v>1454.355</v>
      </c>
      <c r="Q773" s="14">
        <f t="shared" si="578"/>
        <v>1454.355</v>
      </c>
      <c r="R773" s="14"/>
      <c r="S773" s="14"/>
      <c r="T773" s="14"/>
      <c r="U773" s="14">
        <f t="shared" si="570"/>
        <v>1939.14</v>
      </c>
      <c r="V773" s="14">
        <f t="shared" si="571"/>
        <v>1454.355</v>
      </c>
      <c r="W773" s="14">
        <f t="shared" si="572"/>
        <v>1454.355</v>
      </c>
    </row>
    <row r="774" spans="1:23" x14ac:dyDescent="0.2">
      <c r="A774" s="65" t="s">
        <v>29</v>
      </c>
      <c r="B774" s="66">
        <v>298</v>
      </c>
      <c r="C774" s="60">
        <v>310</v>
      </c>
      <c r="D774" s="11" t="s">
        <v>66</v>
      </c>
      <c r="E774" s="12" t="s">
        <v>3</v>
      </c>
      <c r="F774" s="11" t="s">
        <v>2</v>
      </c>
      <c r="G774" s="67">
        <v>88530</v>
      </c>
      <c r="H774" s="10">
        <v>500</v>
      </c>
      <c r="I774" s="14">
        <f>I775</f>
        <v>1939.14</v>
      </c>
      <c r="J774" s="14">
        <f t="shared" si="581"/>
        <v>1454.355</v>
      </c>
      <c r="K774" s="14">
        <f t="shared" si="581"/>
        <v>1454.355</v>
      </c>
      <c r="L774" s="14"/>
      <c r="M774" s="14"/>
      <c r="N774" s="14"/>
      <c r="O774" s="14">
        <f t="shared" si="576"/>
        <v>1939.14</v>
      </c>
      <c r="P774" s="14">
        <f t="shared" si="577"/>
        <v>1454.355</v>
      </c>
      <c r="Q774" s="14">
        <f t="shared" si="578"/>
        <v>1454.355</v>
      </c>
      <c r="R774" s="14"/>
      <c r="S774" s="14"/>
      <c r="T774" s="14"/>
      <c r="U774" s="14">
        <f t="shared" si="570"/>
        <v>1939.14</v>
      </c>
      <c r="V774" s="14">
        <f t="shared" si="571"/>
        <v>1454.355</v>
      </c>
      <c r="W774" s="14">
        <f t="shared" si="572"/>
        <v>1454.355</v>
      </c>
    </row>
    <row r="775" spans="1:23" x14ac:dyDescent="0.2">
      <c r="A775" s="65" t="s">
        <v>28</v>
      </c>
      <c r="B775" s="66">
        <v>298</v>
      </c>
      <c r="C775" s="60">
        <v>310</v>
      </c>
      <c r="D775" s="11" t="s">
        <v>66</v>
      </c>
      <c r="E775" s="12" t="s">
        <v>3</v>
      </c>
      <c r="F775" s="11" t="s">
        <v>2</v>
      </c>
      <c r="G775" s="67">
        <v>88530</v>
      </c>
      <c r="H775" s="10">
        <v>540</v>
      </c>
      <c r="I775" s="14">
        <v>1939.14</v>
      </c>
      <c r="J775" s="14">
        <v>1454.355</v>
      </c>
      <c r="K775" s="14">
        <v>1454.355</v>
      </c>
      <c r="L775" s="14"/>
      <c r="M775" s="14"/>
      <c r="N775" s="14"/>
      <c r="O775" s="14">
        <f t="shared" si="576"/>
        <v>1939.14</v>
      </c>
      <c r="P775" s="14">
        <f t="shared" si="577"/>
        <v>1454.355</v>
      </c>
      <c r="Q775" s="14">
        <f t="shared" si="578"/>
        <v>1454.355</v>
      </c>
      <c r="R775" s="14"/>
      <c r="S775" s="14"/>
      <c r="T775" s="14"/>
      <c r="U775" s="14">
        <f t="shared" si="570"/>
        <v>1939.14</v>
      </c>
      <c r="V775" s="14">
        <f t="shared" si="571"/>
        <v>1454.355</v>
      </c>
      <c r="W775" s="14">
        <f t="shared" si="572"/>
        <v>1454.355</v>
      </c>
    </row>
    <row r="776" spans="1:23" ht="31.15" customHeight="1" x14ac:dyDescent="0.2">
      <c r="A776" s="65" t="s">
        <v>64</v>
      </c>
      <c r="B776" s="66">
        <v>298</v>
      </c>
      <c r="C776" s="60">
        <v>314</v>
      </c>
      <c r="D776" s="11" t="s">
        <v>7</v>
      </c>
      <c r="E776" s="12" t="s">
        <v>7</v>
      </c>
      <c r="F776" s="11" t="s">
        <v>7</v>
      </c>
      <c r="G776" s="67" t="s">
        <v>7</v>
      </c>
      <c r="H776" s="10" t="s">
        <v>7</v>
      </c>
      <c r="I776" s="14">
        <f>I777</f>
        <v>423.6</v>
      </c>
      <c r="J776" s="14">
        <f t="shared" ref="J776:K776" si="582">J777</f>
        <v>10</v>
      </c>
      <c r="K776" s="14">
        <f t="shared" si="582"/>
        <v>10</v>
      </c>
      <c r="L776" s="14"/>
      <c r="M776" s="14"/>
      <c r="N776" s="14"/>
      <c r="O776" s="14">
        <f t="shared" si="576"/>
        <v>423.6</v>
      </c>
      <c r="P776" s="14">
        <f t="shared" si="577"/>
        <v>10</v>
      </c>
      <c r="Q776" s="14">
        <f t="shared" si="578"/>
        <v>10</v>
      </c>
      <c r="R776" s="14"/>
      <c r="S776" s="14"/>
      <c r="T776" s="14"/>
      <c r="U776" s="14">
        <f t="shared" si="570"/>
        <v>423.6</v>
      </c>
      <c r="V776" s="14">
        <f t="shared" si="571"/>
        <v>10</v>
      </c>
      <c r="W776" s="14">
        <f t="shared" si="572"/>
        <v>10</v>
      </c>
    </row>
    <row r="777" spans="1:23" ht="45" x14ac:dyDescent="0.2">
      <c r="A777" s="85" t="s">
        <v>284</v>
      </c>
      <c r="B777" s="66">
        <v>298</v>
      </c>
      <c r="C777" s="60">
        <v>314</v>
      </c>
      <c r="D777" s="11">
        <v>8</v>
      </c>
      <c r="E777" s="12" t="s">
        <v>3</v>
      </c>
      <c r="F777" s="11" t="s">
        <v>2</v>
      </c>
      <c r="G777" s="67" t="s">
        <v>9</v>
      </c>
      <c r="H777" s="10" t="s">
        <v>7</v>
      </c>
      <c r="I777" s="14">
        <f>I778</f>
        <v>423.6</v>
      </c>
      <c r="J777" s="14">
        <f t="shared" ref="J777:K777" si="583">J778</f>
        <v>10</v>
      </c>
      <c r="K777" s="14">
        <f t="shared" si="583"/>
        <v>10</v>
      </c>
      <c r="L777" s="14"/>
      <c r="M777" s="14"/>
      <c r="N777" s="14"/>
      <c r="O777" s="14">
        <f t="shared" si="576"/>
        <v>423.6</v>
      </c>
      <c r="P777" s="14">
        <f t="shared" si="577"/>
        <v>10</v>
      </c>
      <c r="Q777" s="14">
        <f t="shared" si="578"/>
        <v>10</v>
      </c>
      <c r="R777" s="14"/>
      <c r="S777" s="14"/>
      <c r="T777" s="14"/>
      <c r="U777" s="14">
        <f t="shared" si="570"/>
        <v>423.6</v>
      </c>
      <c r="V777" s="14">
        <f t="shared" si="571"/>
        <v>10</v>
      </c>
      <c r="W777" s="14">
        <f t="shared" si="572"/>
        <v>10</v>
      </c>
    </row>
    <row r="778" spans="1:23" ht="22.5" x14ac:dyDescent="0.2">
      <c r="A778" s="65" t="s">
        <v>63</v>
      </c>
      <c r="B778" s="66">
        <v>298</v>
      </c>
      <c r="C778" s="60">
        <v>314</v>
      </c>
      <c r="D778" s="11">
        <v>8</v>
      </c>
      <c r="E778" s="12" t="s">
        <v>3</v>
      </c>
      <c r="F778" s="11" t="s">
        <v>2</v>
      </c>
      <c r="G778" s="67" t="s">
        <v>62</v>
      </c>
      <c r="H778" s="10" t="s">
        <v>7</v>
      </c>
      <c r="I778" s="14">
        <f>I779</f>
        <v>423.6</v>
      </c>
      <c r="J778" s="14">
        <f t="shared" ref="J778:K778" si="584">J779</f>
        <v>10</v>
      </c>
      <c r="K778" s="14">
        <f t="shared" si="584"/>
        <v>10</v>
      </c>
      <c r="L778" s="14"/>
      <c r="M778" s="14"/>
      <c r="N778" s="14"/>
      <c r="O778" s="14">
        <f t="shared" si="576"/>
        <v>423.6</v>
      </c>
      <c r="P778" s="14">
        <f t="shared" si="577"/>
        <v>10</v>
      </c>
      <c r="Q778" s="14">
        <f t="shared" si="578"/>
        <v>10</v>
      </c>
      <c r="R778" s="14"/>
      <c r="S778" s="14"/>
      <c r="T778" s="14"/>
      <c r="U778" s="14">
        <f t="shared" si="570"/>
        <v>423.6</v>
      </c>
      <c r="V778" s="14">
        <f t="shared" si="571"/>
        <v>10</v>
      </c>
      <c r="W778" s="14">
        <f t="shared" si="572"/>
        <v>10</v>
      </c>
    </row>
    <row r="779" spans="1:23" ht="22.5" x14ac:dyDescent="0.2">
      <c r="A779" s="65" t="s">
        <v>14</v>
      </c>
      <c r="B779" s="66">
        <v>298</v>
      </c>
      <c r="C779" s="60">
        <v>314</v>
      </c>
      <c r="D779" s="11">
        <v>8</v>
      </c>
      <c r="E779" s="12" t="s">
        <v>3</v>
      </c>
      <c r="F779" s="11" t="s">
        <v>2</v>
      </c>
      <c r="G779" s="67" t="s">
        <v>62</v>
      </c>
      <c r="H779" s="10">
        <v>200</v>
      </c>
      <c r="I779" s="14">
        <f>I780</f>
        <v>423.6</v>
      </c>
      <c r="J779" s="14">
        <f t="shared" ref="J779:K779" si="585">J780</f>
        <v>10</v>
      </c>
      <c r="K779" s="14">
        <f t="shared" si="585"/>
        <v>10</v>
      </c>
      <c r="L779" s="14"/>
      <c r="M779" s="14"/>
      <c r="N779" s="14"/>
      <c r="O779" s="14">
        <f t="shared" si="576"/>
        <v>423.6</v>
      </c>
      <c r="P779" s="14">
        <f t="shared" si="577"/>
        <v>10</v>
      </c>
      <c r="Q779" s="14">
        <f t="shared" si="578"/>
        <v>10</v>
      </c>
      <c r="R779" s="14"/>
      <c r="S779" s="14"/>
      <c r="T779" s="14"/>
      <c r="U779" s="14">
        <f t="shared" si="570"/>
        <v>423.6</v>
      </c>
      <c r="V779" s="14">
        <f t="shared" si="571"/>
        <v>10</v>
      </c>
      <c r="W779" s="14">
        <f t="shared" si="572"/>
        <v>10</v>
      </c>
    </row>
    <row r="780" spans="1:23" ht="22.5" x14ac:dyDescent="0.2">
      <c r="A780" s="65" t="s">
        <v>13</v>
      </c>
      <c r="B780" s="66">
        <v>298</v>
      </c>
      <c r="C780" s="60">
        <v>314</v>
      </c>
      <c r="D780" s="11">
        <v>8</v>
      </c>
      <c r="E780" s="12" t="s">
        <v>3</v>
      </c>
      <c r="F780" s="11" t="s">
        <v>2</v>
      </c>
      <c r="G780" s="67" t="s">
        <v>62</v>
      </c>
      <c r="H780" s="10">
        <v>240</v>
      </c>
      <c r="I780" s="14">
        <v>423.6</v>
      </c>
      <c r="J780" s="14">
        <v>10</v>
      </c>
      <c r="K780" s="14">
        <v>10</v>
      </c>
      <c r="L780" s="14"/>
      <c r="M780" s="14"/>
      <c r="N780" s="14"/>
      <c r="O780" s="14">
        <f t="shared" si="576"/>
        <v>423.6</v>
      </c>
      <c r="P780" s="14">
        <f t="shared" si="577"/>
        <v>10</v>
      </c>
      <c r="Q780" s="14">
        <f t="shared" si="578"/>
        <v>10</v>
      </c>
      <c r="R780" s="14"/>
      <c r="S780" s="14"/>
      <c r="T780" s="14"/>
      <c r="U780" s="14">
        <f t="shared" si="570"/>
        <v>423.6</v>
      </c>
      <c r="V780" s="14">
        <f t="shared" si="571"/>
        <v>10</v>
      </c>
      <c r="W780" s="14">
        <f t="shared" si="572"/>
        <v>10</v>
      </c>
    </row>
    <row r="781" spans="1:23" x14ac:dyDescent="0.2">
      <c r="A781" s="65" t="s">
        <v>61</v>
      </c>
      <c r="B781" s="66">
        <v>298</v>
      </c>
      <c r="C781" s="60">
        <v>700</v>
      </c>
      <c r="D781" s="11" t="s">
        <v>7</v>
      </c>
      <c r="E781" s="12" t="s">
        <v>7</v>
      </c>
      <c r="F781" s="11" t="s">
        <v>7</v>
      </c>
      <c r="G781" s="67" t="s">
        <v>7</v>
      </c>
      <c r="H781" s="10" t="s">
        <v>7</v>
      </c>
      <c r="I781" s="14">
        <f>I788+I782</f>
        <v>217</v>
      </c>
      <c r="J781" s="14">
        <f t="shared" ref="J781:K781" si="586">J788+J782</f>
        <v>217</v>
      </c>
      <c r="K781" s="14">
        <f t="shared" si="586"/>
        <v>217</v>
      </c>
      <c r="L781" s="14"/>
      <c r="M781" s="14"/>
      <c r="N781" s="14"/>
      <c r="O781" s="14">
        <f t="shared" si="576"/>
        <v>217</v>
      </c>
      <c r="P781" s="14">
        <f t="shared" si="577"/>
        <v>217</v>
      </c>
      <c r="Q781" s="14">
        <f t="shared" si="578"/>
        <v>217</v>
      </c>
      <c r="R781" s="14"/>
      <c r="S781" s="14"/>
      <c r="T781" s="14"/>
      <c r="U781" s="14">
        <f t="shared" si="570"/>
        <v>217</v>
      </c>
      <c r="V781" s="14">
        <f t="shared" si="571"/>
        <v>217</v>
      </c>
      <c r="W781" s="14">
        <f t="shared" si="572"/>
        <v>217</v>
      </c>
    </row>
    <row r="782" spans="1:23" ht="22.5" x14ac:dyDescent="0.2">
      <c r="A782" s="65" t="s">
        <v>355</v>
      </c>
      <c r="B782" s="66">
        <v>298</v>
      </c>
      <c r="C782" s="60">
        <v>705</v>
      </c>
      <c r="D782" s="11"/>
      <c r="E782" s="12"/>
      <c r="F782" s="11"/>
      <c r="G782" s="67"/>
      <c r="H782" s="10"/>
      <c r="I782" s="14">
        <f>I783</f>
        <v>40</v>
      </c>
      <c r="J782" s="14">
        <f t="shared" ref="J782:K782" si="587">J783</f>
        <v>40</v>
      </c>
      <c r="K782" s="14">
        <f t="shared" si="587"/>
        <v>40</v>
      </c>
      <c r="L782" s="14"/>
      <c r="M782" s="14"/>
      <c r="N782" s="14"/>
      <c r="O782" s="14">
        <f t="shared" si="576"/>
        <v>40</v>
      </c>
      <c r="P782" s="14">
        <f t="shared" si="577"/>
        <v>40</v>
      </c>
      <c r="Q782" s="14">
        <f t="shared" si="578"/>
        <v>40</v>
      </c>
      <c r="R782" s="14"/>
      <c r="S782" s="14"/>
      <c r="T782" s="14"/>
      <c r="U782" s="14">
        <f t="shared" si="570"/>
        <v>40</v>
      </c>
      <c r="V782" s="14">
        <f t="shared" si="571"/>
        <v>40</v>
      </c>
      <c r="W782" s="14">
        <f t="shared" si="572"/>
        <v>40</v>
      </c>
    </row>
    <row r="783" spans="1:23" ht="56.25" x14ac:dyDescent="0.2">
      <c r="A783" s="85" t="s">
        <v>275</v>
      </c>
      <c r="B783" s="66">
        <v>298</v>
      </c>
      <c r="C783" s="60">
        <v>705</v>
      </c>
      <c r="D783" s="11">
        <v>11</v>
      </c>
      <c r="E783" s="12" t="s">
        <v>3</v>
      </c>
      <c r="F783" s="11" t="s">
        <v>2</v>
      </c>
      <c r="G783" s="67" t="s">
        <v>9</v>
      </c>
      <c r="H783" s="10"/>
      <c r="I783" s="14">
        <f>I784</f>
        <v>40</v>
      </c>
      <c r="J783" s="14">
        <f t="shared" ref="J783:K784" si="588">J784</f>
        <v>40</v>
      </c>
      <c r="K783" s="14">
        <f t="shared" si="588"/>
        <v>40</v>
      </c>
      <c r="L783" s="14"/>
      <c r="M783" s="14"/>
      <c r="N783" s="14"/>
      <c r="O783" s="14">
        <f t="shared" si="576"/>
        <v>40</v>
      </c>
      <c r="P783" s="14">
        <f t="shared" si="577"/>
        <v>40</v>
      </c>
      <c r="Q783" s="14">
        <f t="shared" si="578"/>
        <v>40</v>
      </c>
      <c r="R783" s="14"/>
      <c r="S783" s="14"/>
      <c r="T783" s="14"/>
      <c r="U783" s="14">
        <f t="shared" si="570"/>
        <v>40</v>
      </c>
      <c r="V783" s="14">
        <f t="shared" si="571"/>
        <v>40</v>
      </c>
      <c r="W783" s="14">
        <f t="shared" si="572"/>
        <v>40</v>
      </c>
    </row>
    <row r="784" spans="1:23" ht="22.5" x14ac:dyDescent="0.2">
      <c r="A784" s="85" t="s">
        <v>298</v>
      </c>
      <c r="B784" s="66">
        <v>298</v>
      </c>
      <c r="C784" s="60">
        <v>705</v>
      </c>
      <c r="D784" s="11">
        <v>11</v>
      </c>
      <c r="E784" s="12">
        <v>2</v>
      </c>
      <c r="F784" s="11" t="s">
        <v>2</v>
      </c>
      <c r="G784" s="67">
        <v>0</v>
      </c>
      <c r="H784" s="10"/>
      <c r="I784" s="14">
        <f>I785</f>
        <v>40</v>
      </c>
      <c r="J784" s="14">
        <f t="shared" si="588"/>
        <v>40</v>
      </c>
      <c r="K784" s="14">
        <f t="shared" si="588"/>
        <v>40</v>
      </c>
      <c r="L784" s="14"/>
      <c r="M784" s="14"/>
      <c r="N784" s="14"/>
      <c r="O784" s="14">
        <f t="shared" si="576"/>
        <v>40</v>
      </c>
      <c r="P784" s="14">
        <f t="shared" si="577"/>
        <v>40</v>
      </c>
      <c r="Q784" s="14">
        <f t="shared" si="578"/>
        <v>40</v>
      </c>
      <c r="R784" s="14"/>
      <c r="S784" s="14"/>
      <c r="T784" s="14"/>
      <c r="U784" s="14">
        <f t="shared" si="570"/>
        <v>40</v>
      </c>
      <c r="V784" s="14">
        <f t="shared" si="571"/>
        <v>40</v>
      </c>
      <c r="W784" s="14">
        <f t="shared" si="572"/>
        <v>40</v>
      </c>
    </row>
    <row r="785" spans="1:23" x14ac:dyDescent="0.2">
      <c r="A785" s="65" t="s">
        <v>82</v>
      </c>
      <c r="B785" s="66">
        <v>298</v>
      </c>
      <c r="C785" s="60">
        <v>705</v>
      </c>
      <c r="D785" s="11">
        <v>11</v>
      </c>
      <c r="E785" s="12">
        <v>2</v>
      </c>
      <c r="F785" s="11">
        <v>0</v>
      </c>
      <c r="G785" s="67" t="s">
        <v>81</v>
      </c>
      <c r="H785" s="10" t="s">
        <v>7</v>
      </c>
      <c r="I785" s="14">
        <f>I786</f>
        <v>40</v>
      </c>
      <c r="J785" s="14">
        <f t="shared" ref="J785:K786" si="589">J786</f>
        <v>40</v>
      </c>
      <c r="K785" s="14">
        <f t="shared" si="589"/>
        <v>40</v>
      </c>
      <c r="L785" s="14"/>
      <c r="M785" s="14"/>
      <c r="N785" s="14"/>
      <c r="O785" s="14">
        <f t="shared" si="576"/>
        <v>40</v>
      </c>
      <c r="P785" s="14">
        <f t="shared" si="577"/>
        <v>40</v>
      </c>
      <c r="Q785" s="14">
        <f t="shared" si="578"/>
        <v>40</v>
      </c>
      <c r="R785" s="14"/>
      <c r="S785" s="14"/>
      <c r="T785" s="14"/>
      <c r="U785" s="14">
        <f t="shared" si="570"/>
        <v>40</v>
      </c>
      <c r="V785" s="14">
        <f t="shared" si="571"/>
        <v>40</v>
      </c>
      <c r="W785" s="14">
        <f t="shared" si="572"/>
        <v>40</v>
      </c>
    </row>
    <row r="786" spans="1:23" ht="22.5" x14ac:dyDescent="0.2">
      <c r="A786" s="65" t="s">
        <v>14</v>
      </c>
      <c r="B786" s="66">
        <v>298</v>
      </c>
      <c r="C786" s="60">
        <v>705</v>
      </c>
      <c r="D786" s="11">
        <v>11</v>
      </c>
      <c r="E786" s="12">
        <v>2</v>
      </c>
      <c r="F786" s="11" t="s">
        <v>2</v>
      </c>
      <c r="G786" s="67" t="s">
        <v>81</v>
      </c>
      <c r="H786" s="10">
        <v>200</v>
      </c>
      <c r="I786" s="14">
        <f>I787</f>
        <v>40</v>
      </c>
      <c r="J786" s="14">
        <f t="shared" si="589"/>
        <v>40</v>
      </c>
      <c r="K786" s="14">
        <f t="shared" si="589"/>
        <v>40</v>
      </c>
      <c r="L786" s="14"/>
      <c r="M786" s="14"/>
      <c r="N786" s="14"/>
      <c r="O786" s="14">
        <f t="shared" si="576"/>
        <v>40</v>
      </c>
      <c r="P786" s="14">
        <f t="shared" si="577"/>
        <v>40</v>
      </c>
      <c r="Q786" s="14">
        <f t="shared" si="578"/>
        <v>40</v>
      </c>
      <c r="R786" s="14"/>
      <c r="S786" s="14"/>
      <c r="T786" s="14"/>
      <c r="U786" s="14">
        <f t="shared" si="570"/>
        <v>40</v>
      </c>
      <c r="V786" s="14">
        <f t="shared" si="571"/>
        <v>40</v>
      </c>
      <c r="W786" s="14">
        <f t="shared" si="572"/>
        <v>40</v>
      </c>
    </row>
    <row r="787" spans="1:23" ht="22.5" x14ac:dyDescent="0.2">
      <c r="A787" s="65" t="s">
        <v>13</v>
      </c>
      <c r="B787" s="66">
        <v>298</v>
      </c>
      <c r="C787" s="60">
        <v>705</v>
      </c>
      <c r="D787" s="11">
        <v>11</v>
      </c>
      <c r="E787" s="12">
        <v>2</v>
      </c>
      <c r="F787" s="11" t="s">
        <v>2</v>
      </c>
      <c r="G787" s="67" t="s">
        <v>81</v>
      </c>
      <c r="H787" s="10">
        <v>240</v>
      </c>
      <c r="I787" s="14">
        <v>40</v>
      </c>
      <c r="J787" s="14">
        <v>40</v>
      </c>
      <c r="K787" s="14">
        <v>40</v>
      </c>
      <c r="L787" s="14"/>
      <c r="M787" s="14"/>
      <c r="N787" s="14"/>
      <c r="O787" s="14">
        <f t="shared" si="576"/>
        <v>40</v>
      </c>
      <c r="P787" s="14">
        <f t="shared" si="577"/>
        <v>40</v>
      </c>
      <c r="Q787" s="14">
        <f t="shared" si="578"/>
        <v>40</v>
      </c>
      <c r="R787" s="14"/>
      <c r="S787" s="14"/>
      <c r="T787" s="14"/>
      <c r="U787" s="14">
        <f t="shared" si="570"/>
        <v>40</v>
      </c>
      <c r="V787" s="14">
        <f t="shared" si="571"/>
        <v>40</v>
      </c>
      <c r="W787" s="14">
        <f t="shared" si="572"/>
        <v>40</v>
      </c>
    </row>
    <row r="788" spans="1:23" x14ac:dyDescent="0.2">
      <c r="A788" s="65" t="s">
        <v>60</v>
      </c>
      <c r="B788" s="66">
        <v>298</v>
      </c>
      <c r="C788" s="60">
        <v>707</v>
      </c>
      <c r="D788" s="11" t="s">
        <v>7</v>
      </c>
      <c r="E788" s="12" t="s">
        <v>7</v>
      </c>
      <c r="F788" s="11" t="s">
        <v>7</v>
      </c>
      <c r="G788" s="67" t="s">
        <v>7</v>
      </c>
      <c r="H788" s="10" t="s">
        <v>7</v>
      </c>
      <c r="I788" s="14">
        <f>I789+I796</f>
        <v>177</v>
      </c>
      <c r="J788" s="14">
        <f t="shared" ref="J788:K788" si="590">J789+J796</f>
        <v>177</v>
      </c>
      <c r="K788" s="14">
        <f t="shared" si="590"/>
        <v>177</v>
      </c>
      <c r="L788" s="14"/>
      <c r="M788" s="14"/>
      <c r="N788" s="14"/>
      <c r="O788" s="14">
        <f t="shared" si="576"/>
        <v>177</v>
      </c>
      <c r="P788" s="14">
        <f t="shared" si="577"/>
        <v>177</v>
      </c>
      <c r="Q788" s="14">
        <f t="shared" si="578"/>
        <v>177</v>
      </c>
      <c r="R788" s="14"/>
      <c r="S788" s="14"/>
      <c r="T788" s="14"/>
      <c r="U788" s="14">
        <f t="shared" si="570"/>
        <v>177</v>
      </c>
      <c r="V788" s="14">
        <f t="shared" si="571"/>
        <v>177</v>
      </c>
      <c r="W788" s="14">
        <f t="shared" si="572"/>
        <v>177</v>
      </c>
    </row>
    <row r="789" spans="1:23" ht="56.25" x14ac:dyDescent="0.2">
      <c r="A789" s="85" t="s">
        <v>274</v>
      </c>
      <c r="B789" s="66">
        <v>298</v>
      </c>
      <c r="C789" s="60">
        <v>707</v>
      </c>
      <c r="D789" s="11" t="s">
        <v>36</v>
      </c>
      <c r="E789" s="12" t="s">
        <v>3</v>
      </c>
      <c r="F789" s="11" t="s">
        <v>2</v>
      </c>
      <c r="G789" s="67" t="s">
        <v>9</v>
      </c>
      <c r="H789" s="10" t="s">
        <v>7</v>
      </c>
      <c r="I789" s="14">
        <f>I790</f>
        <v>157</v>
      </c>
      <c r="J789" s="14">
        <f t="shared" ref="J789:K790" si="591">J790</f>
        <v>157</v>
      </c>
      <c r="K789" s="14">
        <f t="shared" si="591"/>
        <v>157</v>
      </c>
      <c r="L789" s="14"/>
      <c r="M789" s="14"/>
      <c r="N789" s="14"/>
      <c r="O789" s="14">
        <f t="shared" si="576"/>
        <v>157</v>
      </c>
      <c r="P789" s="14">
        <f t="shared" si="577"/>
        <v>157</v>
      </c>
      <c r="Q789" s="14">
        <f t="shared" si="578"/>
        <v>157</v>
      </c>
      <c r="R789" s="14"/>
      <c r="S789" s="14"/>
      <c r="T789" s="14"/>
      <c r="U789" s="14">
        <f t="shared" si="570"/>
        <v>157</v>
      </c>
      <c r="V789" s="14">
        <f t="shared" si="571"/>
        <v>157</v>
      </c>
      <c r="W789" s="14">
        <f t="shared" si="572"/>
        <v>157</v>
      </c>
    </row>
    <row r="790" spans="1:23" x14ac:dyDescent="0.2">
      <c r="A790" s="85" t="s">
        <v>287</v>
      </c>
      <c r="B790" s="66">
        <v>298</v>
      </c>
      <c r="C790" s="60">
        <v>707</v>
      </c>
      <c r="D790" s="11" t="s">
        <v>36</v>
      </c>
      <c r="E790" s="12">
        <v>2</v>
      </c>
      <c r="F790" s="11">
        <v>0</v>
      </c>
      <c r="G790" s="67">
        <v>0</v>
      </c>
      <c r="H790" s="10"/>
      <c r="I790" s="14">
        <f>I791</f>
        <v>157</v>
      </c>
      <c r="J790" s="14">
        <f t="shared" si="591"/>
        <v>157</v>
      </c>
      <c r="K790" s="14">
        <f t="shared" si="591"/>
        <v>157</v>
      </c>
      <c r="L790" s="14"/>
      <c r="M790" s="14"/>
      <c r="N790" s="14"/>
      <c r="O790" s="14">
        <f t="shared" si="576"/>
        <v>157</v>
      </c>
      <c r="P790" s="14">
        <f t="shared" si="577"/>
        <v>157</v>
      </c>
      <c r="Q790" s="14">
        <f t="shared" si="578"/>
        <v>157</v>
      </c>
      <c r="R790" s="14"/>
      <c r="S790" s="14"/>
      <c r="T790" s="14"/>
      <c r="U790" s="14">
        <f t="shared" si="570"/>
        <v>157</v>
      </c>
      <c r="V790" s="14">
        <f t="shared" si="571"/>
        <v>157</v>
      </c>
      <c r="W790" s="14">
        <f t="shared" si="572"/>
        <v>157</v>
      </c>
    </row>
    <row r="791" spans="1:23" x14ac:dyDescent="0.2">
      <c r="A791" s="65" t="s">
        <v>59</v>
      </c>
      <c r="B791" s="66">
        <v>298</v>
      </c>
      <c r="C791" s="60">
        <v>707</v>
      </c>
      <c r="D791" s="11" t="s">
        <v>36</v>
      </c>
      <c r="E791" s="12">
        <v>2</v>
      </c>
      <c r="F791" s="11" t="s">
        <v>2</v>
      </c>
      <c r="G791" s="67" t="s">
        <v>58</v>
      </c>
      <c r="H791" s="10" t="s">
        <v>7</v>
      </c>
      <c r="I791" s="14">
        <f>I792+I794</f>
        <v>157</v>
      </c>
      <c r="J791" s="14">
        <f t="shared" ref="J791:K791" si="592">J792+J794</f>
        <v>157</v>
      </c>
      <c r="K791" s="14">
        <f t="shared" si="592"/>
        <v>157</v>
      </c>
      <c r="L791" s="14"/>
      <c r="M791" s="14"/>
      <c r="N791" s="14"/>
      <c r="O791" s="14">
        <f t="shared" si="576"/>
        <v>157</v>
      </c>
      <c r="P791" s="14">
        <f t="shared" si="577"/>
        <v>157</v>
      </c>
      <c r="Q791" s="14">
        <f t="shared" si="578"/>
        <v>157</v>
      </c>
      <c r="R791" s="14"/>
      <c r="S791" s="14"/>
      <c r="T791" s="14"/>
      <c r="U791" s="14">
        <f t="shared" si="570"/>
        <v>157</v>
      </c>
      <c r="V791" s="14">
        <f t="shared" si="571"/>
        <v>157</v>
      </c>
      <c r="W791" s="14">
        <f t="shared" si="572"/>
        <v>157</v>
      </c>
    </row>
    <row r="792" spans="1:23" ht="56.25" x14ac:dyDescent="0.2">
      <c r="A792" s="65" t="s">
        <v>6</v>
      </c>
      <c r="B792" s="66">
        <v>298</v>
      </c>
      <c r="C792" s="60">
        <v>707</v>
      </c>
      <c r="D792" s="11" t="s">
        <v>36</v>
      </c>
      <c r="E792" s="12">
        <v>2</v>
      </c>
      <c r="F792" s="11" t="s">
        <v>2</v>
      </c>
      <c r="G792" s="67" t="s">
        <v>58</v>
      </c>
      <c r="H792" s="10">
        <v>100</v>
      </c>
      <c r="I792" s="14">
        <f>I793</f>
        <v>20</v>
      </c>
      <c r="J792" s="14">
        <f t="shared" ref="J792:K792" si="593">J793</f>
        <v>20</v>
      </c>
      <c r="K792" s="14">
        <f t="shared" si="593"/>
        <v>20</v>
      </c>
      <c r="L792" s="14"/>
      <c r="M792" s="14"/>
      <c r="N792" s="14"/>
      <c r="O792" s="14">
        <f t="shared" si="576"/>
        <v>20</v>
      </c>
      <c r="P792" s="14">
        <f t="shared" si="577"/>
        <v>20</v>
      </c>
      <c r="Q792" s="14">
        <f t="shared" si="578"/>
        <v>20</v>
      </c>
      <c r="R792" s="14"/>
      <c r="S792" s="14"/>
      <c r="T792" s="14"/>
      <c r="U792" s="14">
        <f t="shared" si="570"/>
        <v>20</v>
      </c>
      <c r="V792" s="14">
        <f t="shared" si="571"/>
        <v>20</v>
      </c>
      <c r="W792" s="14">
        <f t="shared" si="572"/>
        <v>20</v>
      </c>
    </row>
    <row r="793" spans="1:23" ht="22.5" x14ac:dyDescent="0.2">
      <c r="A793" s="65" t="s">
        <v>5</v>
      </c>
      <c r="B793" s="66">
        <v>298</v>
      </c>
      <c r="C793" s="60">
        <v>707</v>
      </c>
      <c r="D793" s="11" t="s">
        <v>36</v>
      </c>
      <c r="E793" s="12">
        <v>2</v>
      </c>
      <c r="F793" s="11" t="s">
        <v>2</v>
      </c>
      <c r="G793" s="67" t="s">
        <v>58</v>
      </c>
      <c r="H793" s="10">
        <v>120</v>
      </c>
      <c r="I793" s="14">
        <v>20</v>
      </c>
      <c r="J793" s="14">
        <v>20</v>
      </c>
      <c r="K793" s="14">
        <v>20</v>
      </c>
      <c r="L793" s="14"/>
      <c r="M793" s="14"/>
      <c r="N793" s="14"/>
      <c r="O793" s="14">
        <f t="shared" si="576"/>
        <v>20</v>
      </c>
      <c r="P793" s="14">
        <f t="shared" si="577"/>
        <v>20</v>
      </c>
      <c r="Q793" s="14">
        <f t="shared" si="578"/>
        <v>20</v>
      </c>
      <c r="R793" s="14"/>
      <c r="S793" s="14"/>
      <c r="T793" s="14"/>
      <c r="U793" s="14">
        <f t="shared" si="570"/>
        <v>20</v>
      </c>
      <c r="V793" s="14">
        <f t="shared" si="571"/>
        <v>20</v>
      </c>
      <c r="W793" s="14">
        <f t="shared" si="572"/>
        <v>20</v>
      </c>
    </row>
    <row r="794" spans="1:23" ht="22.5" x14ac:dyDescent="0.2">
      <c r="A794" s="65" t="s">
        <v>14</v>
      </c>
      <c r="B794" s="66">
        <v>298</v>
      </c>
      <c r="C794" s="60">
        <v>707</v>
      </c>
      <c r="D794" s="11" t="s">
        <v>36</v>
      </c>
      <c r="E794" s="12">
        <v>2</v>
      </c>
      <c r="F794" s="11" t="s">
        <v>2</v>
      </c>
      <c r="G794" s="67" t="s">
        <v>58</v>
      </c>
      <c r="H794" s="10">
        <v>200</v>
      </c>
      <c r="I794" s="14">
        <f>I795</f>
        <v>137</v>
      </c>
      <c r="J794" s="14">
        <f t="shared" ref="J794:K794" si="594">J795</f>
        <v>137</v>
      </c>
      <c r="K794" s="14">
        <f t="shared" si="594"/>
        <v>137</v>
      </c>
      <c r="L794" s="14"/>
      <c r="M794" s="14"/>
      <c r="N794" s="14"/>
      <c r="O794" s="14">
        <f t="shared" si="576"/>
        <v>137</v>
      </c>
      <c r="P794" s="14">
        <f t="shared" si="577"/>
        <v>137</v>
      </c>
      <c r="Q794" s="14">
        <f t="shared" si="578"/>
        <v>137</v>
      </c>
      <c r="R794" s="14"/>
      <c r="S794" s="14"/>
      <c r="T794" s="14"/>
      <c r="U794" s="14">
        <f t="shared" si="570"/>
        <v>137</v>
      </c>
      <c r="V794" s="14">
        <f t="shared" si="571"/>
        <v>137</v>
      </c>
      <c r="W794" s="14">
        <f t="shared" si="572"/>
        <v>137</v>
      </c>
    </row>
    <row r="795" spans="1:23" ht="22.5" x14ac:dyDescent="0.2">
      <c r="A795" s="65" t="s">
        <v>13</v>
      </c>
      <c r="B795" s="66">
        <v>298</v>
      </c>
      <c r="C795" s="60">
        <v>707</v>
      </c>
      <c r="D795" s="11" t="s">
        <v>36</v>
      </c>
      <c r="E795" s="12">
        <v>2</v>
      </c>
      <c r="F795" s="11" t="s">
        <v>2</v>
      </c>
      <c r="G795" s="67" t="s">
        <v>58</v>
      </c>
      <c r="H795" s="10">
        <v>240</v>
      </c>
      <c r="I795" s="14">
        <v>137</v>
      </c>
      <c r="J795" s="14">
        <v>137</v>
      </c>
      <c r="K795" s="14">
        <v>137</v>
      </c>
      <c r="L795" s="14"/>
      <c r="M795" s="14"/>
      <c r="N795" s="14"/>
      <c r="O795" s="14">
        <f t="shared" si="576"/>
        <v>137</v>
      </c>
      <c r="P795" s="14">
        <f t="shared" si="577"/>
        <v>137</v>
      </c>
      <c r="Q795" s="14">
        <f t="shared" si="578"/>
        <v>137</v>
      </c>
      <c r="R795" s="14"/>
      <c r="S795" s="14"/>
      <c r="T795" s="14"/>
      <c r="U795" s="14">
        <f t="shared" si="570"/>
        <v>137</v>
      </c>
      <c r="V795" s="14">
        <f t="shared" si="571"/>
        <v>137</v>
      </c>
      <c r="W795" s="14">
        <f t="shared" si="572"/>
        <v>137</v>
      </c>
    </row>
    <row r="796" spans="1:23" ht="45" x14ac:dyDescent="0.2">
      <c r="A796" s="85" t="s">
        <v>284</v>
      </c>
      <c r="B796" s="66">
        <v>298</v>
      </c>
      <c r="C796" s="60">
        <v>707</v>
      </c>
      <c r="D796" s="11">
        <v>8</v>
      </c>
      <c r="E796" s="12" t="s">
        <v>3</v>
      </c>
      <c r="F796" s="11" t="s">
        <v>2</v>
      </c>
      <c r="G796" s="67" t="s">
        <v>9</v>
      </c>
      <c r="H796" s="10" t="s">
        <v>7</v>
      </c>
      <c r="I796" s="14">
        <f>I797</f>
        <v>20</v>
      </c>
      <c r="J796" s="14">
        <f t="shared" ref="J796:K796" si="595">J797</f>
        <v>20</v>
      </c>
      <c r="K796" s="14">
        <f t="shared" si="595"/>
        <v>20</v>
      </c>
      <c r="L796" s="14"/>
      <c r="M796" s="14"/>
      <c r="N796" s="14"/>
      <c r="O796" s="14">
        <f t="shared" si="576"/>
        <v>20</v>
      </c>
      <c r="P796" s="14">
        <f t="shared" si="577"/>
        <v>20</v>
      </c>
      <c r="Q796" s="14">
        <f t="shared" si="578"/>
        <v>20</v>
      </c>
      <c r="R796" s="14"/>
      <c r="S796" s="14"/>
      <c r="T796" s="14"/>
      <c r="U796" s="14">
        <f t="shared" si="570"/>
        <v>20</v>
      </c>
      <c r="V796" s="14">
        <f t="shared" si="571"/>
        <v>20</v>
      </c>
      <c r="W796" s="14">
        <f t="shared" si="572"/>
        <v>20</v>
      </c>
    </row>
    <row r="797" spans="1:23" x14ac:dyDescent="0.2">
      <c r="A797" s="65" t="s">
        <v>59</v>
      </c>
      <c r="B797" s="66">
        <v>298</v>
      </c>
      <c r="C797" s="60">
        <v>707</v>
      </c>
      <c r="D797" s="11">
        <v>8</v>
      </c>
      <c r="E797" s="12" t="s">
        <v>3</v>
      </c>
      <c r="F797" s="11" t="s">
        <v>2</v>
      </c>
      <c r="G797" s="67" t="s">
        <v>58</v>
      </c>
      <c r="H797" s="10" t="s">
        <v>7</v>
      </c>
      <c r="I797" s="14">
        <f>I798</f>
        <v>20</v>
      </c>
      <c r="J797" s="14">
        <f t="shared" ref="J797:K798" si="596">J798</f>
        <v>20</v>
      </c>
      <c r="K797" s="14">
        <f t="shared" si="596"/>
        <v>20</v>
      </c>
      <c r="L797" s="14"/>
      <c r="M797" s="14"/>
      <c r="N797" s="14"/>
      <c r="O797" s="14">
        <f t="shared" si="576"/>
        <v>20</v>
      </c>
      <c r="P797" s="14">
        <f t="shared" si="577"/>
        <v>20</v>
      </c>
      <c r="Q797" s="14">
        <f t="shared" si="578"/>
        <v>20</v>
      </c>
      <c r="R797" s="14"/>
      <c r="S797" s="14"/>
      <c r="T797" s="14"/>
      <c r="U797" s="14">
        <f t="shared" si="570"/>
        <v>20</v>
      </c>
      <c r="V797" s="14">
        <f t="shared" si="571"/>
        <v>20</v>
      </c>
      <c r="W797" s="14">
        <f t="shared" si="572"/>
        <v>20</v>
      </c>
    </row>
    <row r="798" spans="1:23" ht="22.5" x14ac:dyDescent="0.2">
      <c r="A798" s="65" t="s">
        <v>14</v>
      </c>
      <c r="B798" s="66">
        <v>298</v>
      </c>
      <c r="C798" s="60">
        <v>707</v>
      </c>
      <c r="D798" s="11">
        <v>8</v>
      </c>
      <c r="E798" s="12" t="s">
        <v>3</v>
      </c>
      <c r="F798" s="11" t="s">
        <v>2</v>
      </c>
      <c r="G798" s="67" t="s">
        <v>58</v>
      </c>
      <c r="H798" s="10">
        <v>200</v>
      </c>
      <c r="I798" s="14">
        <f>I799</f>
        <v>20</v>
      </c>
      <c r="J798" s="14">
        <f t="shared" si="596"/>
        <v>20</v>
      </c>
      <c r="K798" s="14">
        <f t="shared" si="596"/>
        <v>20</v>
      </c>
      <c r="L798" s="14"/>
      <c r="M798" s="14"/>
      <c r="N798" s="14"/>
      <c r="O798" s="14">
        <f t="shared" si="576"/>
        <v>20</v>
      </c>
      <c r="P798" s="14">
        <f t="shared" si="577"/>
        <v>20</v>
      </c>
      <c r="Q798" s="14">
        <f t="shared" si="578"/>
        <v>20</v>
      </c>
      <c r="R798" s="14"/>
      <c r="S798" s="14"/>
      <c r="T798" s="14"/>
      <c r="U798" s="14">
        <f t="shared" si="570"/>
        <v>20</v>
      </c>
      <c r="V798" s="14">
        <f t="shared" si="571"/>
        <v>20</v>
      </c>
      <c r="W798" s="14">
        <f t="shared" si="572"/>
        <v>20</v>
      </c>
    </row>
    <row r="799" spans="1:23" ht="22.5" x14ac:dyDescent="0.2">
      <c r="A799" s="65" t="s">
        <v>13</v>
      </c>
      <c r="B799" s="66">
        <v>298</v>
      </c>
      <c r="C799" s="60">
        <v>707</v>
      </c>
      <c r="D799" s="11">
        <v>8</v>
      </c>
      <c r="E799" s="12" t="s">
        <v>3</v>
      </c>
      <c r="F799" s="11" t="s">
        <v>2</v>
      </c>
      <c r="G799" s="67" t="s">
        <v>58</v>
      </c>
      <c r="H799" s="10">
        <v>240</v>
      </c>
      <c r="I799" s="14">
        <v>20</v>
      </c>
      <c r="J799" s="14">
        <v>20</v>
      </c>
      <c r="K799" s="14">
        <v>20</v>
      </c>
      <c r="L799" s="14"/>
      <c r="M799" s="14"/>
      <c r="N799" s="14"/>
      <c r="O799" s="14">
        <f t="shared" si="576"/>
        <v>20</v>
      </c>
      <c r="P799" s="14">
        <f t="shared" si="577"/>
        <v>20</v>
      </c>
      <c r="Q799" s="14">
        <f t="shared" si="578"/>
        <v>20</v>
      </c>
      <c r="R799" s="14"/>
      <c r="S799" s="14"/>
      <c r="T799" s="14"/>
      <c r="U799" s="14">
        <f t="shared" si="570"/>
        <v>20</v>
      </c>
      <c r="V799" s="14">
        <f t="shared" si="571"/>
        <v>20</v>
      </c>
      <c r="W799" s="14">
        <f t="shared" si="572"/>
        <v>20</v>
      </c>
    </row>
    <row r="800" spans="1:23" x14ac:dyDescent="0.2">
      <c r="A800" s="65" t="s">
        <v>55</v>
      </c>
      <c r="B800" s="66">
        <v>298</v>
      </c>
      <c r="C800" s="60">
        <v>1000</v>
      </c>
      <c r="D800" s="11" t="s">
        <v>7</v>
      </c>
      <c r="E800" s="12" t="s">
        <v>7</v>
      </c>
      <c r="F800" s="11" t="s">
        <v>7</v>
      </c>
      <c r="G800" s="67" t="s">
        <v>7</v>
      </c>
      <c r="H800" s="10" t="s">
        <v>7</v>
      </c>
      <c r="I800" s="14">
        <f>I801+I808+I817+I830</f>
        <v>9434.058860000001</v>
      </c>
      <c r="J800" s="14">
        <f t="shared" ref="J800" si="597">J801+J808+J817+J830</f>
        <v>9039.26008</v>
      </c>
      <c r="K800" s="14">
        <f>K801+K808+K817+K830</f>
        <v>9176.9411600000003</v>
      </c>
      <c r="L800" s="14">
        <f>L801+L808+L817+L830</f>
        <v>473.25592999999998</v>
      </c>
      <c r="M800" s="14"/>
      <c r="N800" s="14"/>
      <c r="O800" s="14">
        <f t="shared" si="576"/>
        <v>9907.3147900000004</v>
      </c>
      <c r="P800" s="14">
        <f t="shared" si="577"/>
        <v>9039.26008</v>
      </c>
      <c r="Q800" s="14">
        <f t="shared" si="578"/>
        <v>9176.9411600000003</v>
      </c>
      <c r="R800" s="14">
        <f>R801+R808+R817+R830</f>
        <v>1186.2808500000001</v>
      </c>
      <c r="S800" s="14">
        <f t="shared" ref="S800:T800" si="598">S801+S808+S817+S830</f>
        <v>0</v>
      </c>
      <c r="T800" s="14">
        <f t="shared" si="598"/>
        <v>0</v>
      </c>
      <c r="U800" s="14">
        <f t="shared" si="570"/>
        <v>11093.59564</v>
      </c>
      <c r="V800" s="14">
        <f t="shared" si="571"/>
        <v>9039.26008</v>
      </c>
      <c r="W800" s="14">
        <f t="shared" si="572"/>
        <v>9176.9411600000003</v>
      </c>
    </row>
    <row r="801" spans="1:23" x14ac:dyDescent="0.2">
      <c r="A801" s="65" t="s">
        <v>54</v>
      </c>
      <c r="B801" s="66">
        <v>298</v>
      </c>
      <c r="C801" s="60">
        <v>1001</v>
      </c>
      <c r="D801" s="11" t="s">
        <v>7</v>
      </c>
      <c r="E801" s="12" t="s">
        <v>7</v>
      </c>
      <c r="F801" s="11" t="s">
        <v>7</v>
      </c>
      <c r="G801" s="67" t="s">
        <v>7</v>
      </c>
      <c r="H801" s="10" t="s">
        <v>7</v>
      </c>
      <c r="I801" s="14">
        <f>I802</f>
        <v>2000</v>
      </c>
      <c r="J801" s="14">
        <f t="shared" ref="J801:K803" si="599">J802</f>
        <v>2000</v>
      </c>
      <c r="K801" s="14">
        <f>K802</f>
        <v>2000</v>
      </c>
      <c r="L801" s="14"/>
      <c r="M801" s="14"/>
      <c r="N801" s="14"/>
      <c r="O801" s="14">
        <f t="shared" si="576"/>
        <v>2000</v>
      </c>
      <c r="P801" s="14">
        <f t="shared" si="577"/>
        <v>2000</v>
      </c>
      <c r="Q801" s="14">
        <f t="shared" si="578"/>
        <v>2000</v>
      </c>
      <c r="R801" s="14">
        <f>R802</f>
        <v>0</v>
      </c>
      <c r="S801" s="14">
        <f t="shared" ref="S801:T804" si="600">S802</f>
        <v>0</v>
      </c>
      <c r="T801" s="14">
        <f t="shared" si="600"/>
        <v>0</v>
      </c>
      <c r="U801" s="14">
        <f t="shared" si="570"/>
        <v>2000</v>
      </c>
      <c r="V801" s="14">
        <f t="shared" si="571"/>
        <v>2000</v>
      </c>
      <c r="W801" s="14">
        <f t="shared" si="572"/>
        <v>2000</v>
      </c>
    </row>
    <row r="802" spans="1:23" ht="56.25" x14ac:dyDescent="0.2">
      <c r="A802" s="85" t="s">
        <v>274</v>
      </c>
      <c r="B802" s="66">
        <v>298</v>
      </c>
      <c r="C802" s="60">
        <v>1001</v>
      </c>
      <c r="D802" s="11" t="s">
        <v>36</v>
      </c>
      <c r="E802" s="12" t="s">
        <v>3</v>
      </c>
      <c r="F802" s="11" t="s">
        <v>2</v>
      </c>
      <c r="G802" s="67" t="s">
        <v>9</v>
      </c>
      <c r="H802" s="10" t="s">
        <v>7</v>
      </c>
      <c r="I802" s="14">
        <f t="shared" ref="I802:I804" si="601">I803</f>
        <v>2000</v>
      </c>
      <c r="J802" s="14">
        <f t="shared" si="599"/>
        <v>2000</v>
      </c>
      <c r="K802" s="14">
        <f t="shared" si="599"/>
        <v>2000</v>
      </c>
      <c r="L802" s="14"/>
      <c r="M802" s="14"/>
      <c r="N802" s="14"/>
      <c r="O802" s="14">
        <f t="shared" si="576"/>
        <v>2000</v>
      </c>
      <c r="P802" s="14">
        <f t="shared" si="577"/>
        <v>2000</v>
      </c>
      <c r="Q802" s="14">
        <f t="shared" si="578"/>
        <v>2000</v>
      </c>
      <c r="R802" s="14">
        <f>R803</f>
        <v>0</v>
      </c>
      <c r="S802" s="14">
        <f t="shared" si="600"/>
        <v>0</v>
      </c>
      <c r="T802" s="14">
        <f t="shared" si="600"/>
        <v>0</v>
      </c>
      <c r="U802" s="14">
        <f t="shared" si="570"/>
        <v>2000</v>
      </c>
      <c r="V802" s="14">
        <f t="shared" si="571"/>
        <v>2000</v>
      </c>
      <c r="W802" s="14">
        <f t="shared" si="572"/>
        <v>2000</v>
      </c>
    </row>
    <row r="803" spans="1:23" ht="22.5" x14ac:dyDescent="0.2">
      <c r="A803" s="85" t="s">
        <v>286</v>
      </c>
      <c r="B803" s="66">
        <v>298</v>
      </c>
      <c r="C803" s="60">
        <v>1001</v>
      </c>
      <c r="D803" s="11" t="s">
        <v>36</v>
      </c>
      <c r="E803" s="12">
        <v>3</v>
      </c>
      <c r="F803" s="11">
        <v>0</v>
      </c>
      <c r="G803" s="67">
        <v>0</v>
      </c>
      <c r="H803" s="10"/>
      <c r="I803" s="14">
        <f t="shared" si="601"/>
        <v>2000</v>
      </c>
      <c r="J803" s="14">
        <f t="shared" si="599"/>
        <v>2000</v>
      </c>
      <c r="K803" s="14">
        <f t="shared" si="599"/>
        <v>2000</v>
      </c>
      <c r="L803" s="14"/>
      <c r="M803" s="14"/>
      <c r="N803" s="14"/>
      <c r="O803" s="14">
        <f t="shared" si="576"/>
        <v>2000</v>
      </c>
      <c r="P803" s="14">
        <f t="shared" si="577"/>
        <v>2000</v>
      </c>
      <c r="Q803" s="14">
        <f t="shared" si="578"/>
        <v>2000</v>
      </c>
      <c r="R803" s="14">
        <f>R804</f>
        <v>0</v>
      </c>
      <c r="S803" s="14">
        <f t="shared" si="600"/>
        <v>0</v>
      </c>
      <c r="T803" s="14">
        <f t="shared" si="600"/>
        <v>0</v>
      </c>
      <c r="U803" s="14">
        <f t="shared" si="570"/>
        <v>2000</v>
      </c>
      <c r="V803" s="14">
        <f t="shared" si="571"/>
        <v>2000</v>
      </c>
      <c r="W803" s="14">
        <f t="shared" si="572"/>
        <v>2000</v>
      </c>
    </row>
    <row r="804" spans="1:23" x14ac:dyDescent="0.2">
      <c r="A804" s="65" t="s">
        <v>241</v>
      </c>
      <c r="B804" s="66">
        <v>298</v>
      </c>
      <c r="C804" s="60">
        <v>1001</v>
      </c>
      <c r="D804" s="11" t="s">
        <v>36</v>
      </c>
      <c r="E804" s="12">
        <v>3</v>
      </c>
      <c r="F804" s="11" t="s">
        <v>2</v>
      </c>
      <c r="G804" s="67" t="s">
        <v>53</v>
      </c>
      <c r="H804" s="10" t="s">
        <v>7</v>
      </c>
      <c r="I804" s="14">
        <f t="shared" si="601"/>
        <v>2000</v>
      </c>
      <c r="J804" s="14">
        <f t="shared" ref="J804:K804" si="602">J805</f>
        <v>2000</v>
      </c>
      <c r="K804" s="14">
        <f t="shared" si="602"/>
        <v>2000</v>
      </c>
      <c r="L804" s="14"/>
      <c r="M804" s="14"/>
      <c r="N804" s="14"/>
      <c r="O804" s="14">
        <f t="shared" si="576"/>
        <v>2000</v>
      </c>
      <c r="P804" s="14">
        <f t="shared" si="577"/>
        <v>2000</v>
      </c>
      <c r="Q804" s="14">
        <f t="shared" si="578"/>
        <v>2000</v>
      </c>
      <c r="R804" s="14">
        <f>R805</f>
        <v>0</v>
      </c>
      <c r="S804" s="14">
        <f t="shared" si="600"/>
        <v>0</v>
      </c>
      <c r="T804" s="14">
        <f t="shared" si="600"/>
        <v>0</v>
      </c>
      <c r="U804" s="14">
        <f t="shared" si="570"/>
        <v>2000</v>
      </c>
      <c r="V804" s="14">
        <f t="shared" si="571"/>
        <v>2000</v>
      </c>
      <c r="W804" s="14">
        <f t="shared" si="572"/>
        <v>2000</v>
      </c>
    </row>
    <row r="805" spans="1:23" x14ac:dyDescent="0.2">
      <c r="A805" s="65" t="s">
        <v>40</v>
      </c>
      <c r="B805" s="66">
        <v>298</v>
      </c>
      <c r="C805" s="60">
        <v>1001</v>
      </c>
      <c r="D805" s="11" t="s">
        <v>36</v>
      </c>
      <c r="E805" s="12">
        <v>3</v>
      </c>
      <c r="F805" s="11" t="s">
        <v>2</v>
      </c>
      <c r="G805" s="67" t="s">
        <v>53</v>
      </c>
      <c r="H805" s="10">
        <v>300</v>
      </c>
      <c r="I805" s="14">
        <f>I807</f>
        <v>2000</v>
      </c>
      <c r="J805" s="14">
        <f>J807</f>
        <v>2000</v>
      </c>
      <c r="K805" s="14">
        <f>K807</f>
        <v>2000</v>
      </c>
      <c r="L805" s="14"/>
      <c r="M805" s="14"/>
      <c r="N805" s="14"/>
      <c r="O805" s="14">
        <f t="shared" si="576"/>
        <v>2000</v>
      </c>
      <c r="P805" s="14">
        <f t="shared" si="577"/>
        <v>2000</v>
      </c>
      <c r="Q805" s="14">
        <f t="shared" si="578"/>
        <v>2000</v>
      </c>
      <c r="R805" s="14">
        <f>R806+R807</f>
        <v>0</v>
      </c>
      <c r="S805" s="14">
        <f t="shared" ref="S805:T805" si="603">S806+S807</f>
        <v>0</v>
      </c>
      <c r="T805" s="14">
        <f t="shared" si="603"/>
        <v>0</v>
      </c>
      <c r="U805" s="14">
        <f t="shared" si="570"/>
        <v>2000</v>
      </c>
      <c r="V805" s="14">
        <f t="shared" si="571"/>
        <v>2000</v>
      </c>
      <c r="W805" s="14">
        <f t="shared" si="572"/>
        <v>2000</v>
      </c>
    </row>
    <row r="806" spans="1:23" s="178" customFormat="1" x14ac:dyDescent="0.2">
      <c r="A806" s="65" t="s">
        <v>42</v>
      </c>
      <c r="B806" s="66">
        <v>298</v>
      </c>
      <c r="C806" s="60">
        <v>1001</v>
      </c>
      <c r="D806" s="11" t="s">
        <v>36</v>
      </c>
      <c r="E806" s="12">
        <v>3</v>
      </c>
      <c r="F806" s="11" t="s">
        <v>2</v>
      </c>
      <c r="G806" s="67" t="s">
        <v>53</v>
      </c>
      <c r="H806" s="10">
        <v>310</v>
      </c>
      <c r="I806" s="14"/>
      <c r="J806" s="14"/>
      <c r="K806" s="14"/>
      <c r="L806" s="14"/>
      <c r="M806" s="14"/>
      <c r="N806" s="14"/>
      <c r="O806" s="14"/>
      <c r="P806" s="14"/>
      <c r="Q806" s="14"/>
      <c r="R806" s="14">
        <v>2000</v>
      </c>
      <c r="S806" s="14">
        <v>2000</v>
      </c>
      <c r="T806" s="14">
        <v>2000</v>
      </c>
      <c r="U806" s="14">
        <f t="shared" ref="U806" si="604">O806+R806</f>
        <v>2000</v>
      </c>
      <c r="V806" s="14">
        <f t="shared" ref="V806" si="605">P806+S806</f>
        <v>2000</v>
      </c>
      <c r="W806" s="14">
        <f t="shared" ref="W806" si="606">Q806+T806</f>
        <v>2000</v>
      </c>
    </row>
    <row r="807" spans="1:23" s="178" customFormat="1" ht="22.5" x14ac:dyDescent="0.2">
      <c r="A807" s="65" t="s">
        <v>44</v>
      </c>
      <c r="B807" s="66">
        <v>298</v>
      </c>
      <c r="C807" s="60">
        <v>1001</v>
      </c>
      <c r="D807" s="11" t="s">
        <v>36</v>
      </c>
      <c r="E807" s="12">
        <v>3</v>
      </c>
      <c r="F807" s="11" t="s">
        <v>2</v>
      </c>
      <c r="G807" s="67" t="s">
        <v>53</v>
      </c>
      <c r="H807" s="10">
        <v>320</v>
      </c>
      <c r="I807" s="14">
        <v>2000</v>
      </c>
      <c r="J807" s="14">
        <v>2000</v>
      </c>
      <c r="K807" s="14">
        <v>2000</v>
      </c>
      <c r="L807" s="14"/>
      <c r="M807" s="14"/>
      <c r="N807" s="14"/>
      <c r="O807" s="184">
        <f t="shared" si="576"/>
        <v>2000</v>
      </c>
      <c r="P807" s="184">
        <f t="shared" si="577"/>
        <v>2000</v>
      </c>
      <c r="Q807" s="184">
        <f t="shared" si="578"/>
        <v>2000</v>
      </c>
      <c r="R807" s="14">
        <f>-O807</f>
        <v>-2000</v>
      </c>
      <c r="S807" s="14">
        <f>-P807</f>
        <v>-2000</v>
      </c>
      <c r="T807" s="14">
        <f>-Q807</f>
        <v>-2000</v>
      </c>
      <c r="U807" s="14">
        <f t="shared" si="570"/>
        <v>0</v>
      </c>
      <c r="V807" s="14">
        <f t="shared" si="571"/>
        <v>0</v>
      </c>
      <c r="W807" s="14">
        <f t="shared" si="572"/>
        <v>0</v>
      </c>
    </row>
    <row r="808" spans="1:23" x14ac:dyDescent="0.2">
      <c r="A808" s="65" t="s">
        <v>52</v>
      </c>
      <c r="B808" s="66">
        <v>298</v>
      </c>
      <c r="C808" s="60">
        <v>1003</v>
      </c>
      <c r="D808" s="11" t="s">
        <v>7</v>
      </c>
      <c r="E808" s="12" t="s">
        <v>7</v>
      </c>
      <c r="F808" s="11" t="s">
        <v>7</v>
      </c>
      <c r="G808" s="67" t="s">
        <v>7</v>
      </c>
      <c r="H808" s="10" t="s">
        <v>7</v>
      </c>
      <c r="I808" s="14">
        <f>I809</f>
        <v>580.71400000000006</v>
      </c>
      <c r="J808" s="14">
        <f t="shared" ref="J808:K809" si="607">J809</f>
        <v>24.114000000000001</v>
      </c>
      <c r="K808" s="14">
        <f t="shared" si="607"/>
        <v>24.114000000000001</v>
      </c>
      <c r="L808" s="14">
        <f>L809</f>
        <v>-556.6</v>
      </c>
      <c r="M808" s="14"/>
      <c r="N808" s="14"/>
      <c r="O808" s="14">
        <f t="shared" si="576"/>
        <v>24.114000000000033</v>
      </c>
      <c r="P808" s="14">
        <f t="shared" si="577"/>
        <v>24.114000000000001</v>
      </c>
      <c r="Q808" s="14">
        <f t="shared" si="578"/>
        <v>24.114000000000001</v>
      </c>
      <c r="R808" s="14"/>
      <c r="S808" s="14"/>
      <c r="T808" s="14"/>
      <c r="U808" s="14">
        <f t="shared" si="570"/>
        <v>24.114000000000033</v>
      </c>
      <c r="V808" s="14">
        <f t="shared" si="571"/>
        <v>24.114000000000001</v>
      </c>
      <c r="W808" s="14">
        <f t="shared" si="572"/>
        <v>24.114000000000001</v>
      </c>
    </row>
    <row r="809" spans="1:23" ht="56.25" x14ac:dyDescent="0.2">
      <c r="A809" s="85" t="s">
        <v>274</v>
      </c>
      <c r="B809" s="66">
        <v>298</v>
      </c>
      <c r="C809" s="60">
        <v>1003</v>
      </c>
      <c r="D809" s="11" t="s">
        <v>36</v>
      </c>
      <c r="E809" s="12" t="s">
        <v>3</v>
      </c>
      <c r="F809" s="11" t="s">
        <v>2</v>
      </c>
      <c r="G809" s="67" t="s">
        <v>9</v>
      </c>
      <c r="H809" s="10" t="s">
        <v>7</v>
      </c>
      <c r="I809" s="14">
        <f>I810</f>
        <v>580.71400000000006</v>
      </c>
      <c r="J809" s="14">
        <f t="shared" si="607"/>
        <v>24.114000000000001</v>
      </c>
      <c r="K809" s="14">
        <f t="shared" si="607"/>
        <v>24.114000000000001</v>
      </c>
      <c r="L809" s="14">
        <f>L810</f>
        <v>-556.6</v>
      </c>
      <c r="M809" s="14"/>
      <c r="N809" s="14"/>
      <c r="O809" s="14">
        <f t="shared" si="576"/>
        <v>24.114000000000033</v>
      </c>
      <c r="P809" s="14">
        <f t="shared" si="577"/>
        <v>24.114000000000001</v>
      </c>
      <c r="Q809" s="14">
        <f t="shared" si="578"/>
        <v>24.114000000000001</v>
      </c>
      <c r="R809" s="14"/>
      <c r="S809" s="14"/>
      <c r="T809" s="14"/>
      <c r="U809" s="14">
        <f t="shared" si="570"/>
        <v>24.114000000000033</v>
      </c>
      <c r="V809" s="14">
        <f t="shared" si="571"/>
        <v>24.114000000000001</v>
      </c>
      <c r="W809" s="14">
        <f t="shared" si="572"/>
        <v>24.114000000000001</v>
      </c>
    </row>
    <row r="810" spans="1:23" x14ac:dyDescent="0.2">
      <c r="A810" s="85" t="s">
        <v>278</v>
      </c>
      <c r="B810" s="66">
        <v>298</v>
      </c>
      <c r="C810" s="60">
        <v>1003</v>
      </c>
      <c r="D810" s="11">
        <v>6</v>
      </c>
      <c r="E810" s="12">
        <v>3</v>
      </c>
      <c r="F810" s="11">
        <v>0</v>
      </c>
      <c r="G810" s="67">
        <v>0</v>
      </c>
      <c r="H810" s="10"/>
      <c r="I810" s="14">
        <f>I811+I814</f>
        <v>580.71400000000006</v>
      </c>
      <c r="J810" s="14">
        <f t="shared" ref="J810:K810" si="608">J811+J814</f>
        <v>24.114000000000001</v>
      </c>
      <c r="K810" s="14">
        <f t="shared" si="608"/>
        <v>24.114000000000001</v>
      </c>
      <c r="L810" s="14">
        <f>L814</f>
        <v>-556.6</v>
      </c>
      <c r="M810" s="14"/>
      <c r="N810" s="14"/>
      <c r="O810" s="14">
        <f t="shared" si="576"/>
        <v>24.114000000000033</v>
      </c>
      <c r="P810" s="14">
        <f t="shared" si="577"/>
        <v>24.114000000000001</v>
      </c>
      <c r="Q810" s="14">
        <f t="shared" si="578"/>
        <v>24.114000000000001</v>
      </c>
      <c r="R810" s="14"/>
      <c r="S810" s="14"/>
      <c r="T810" s="14"/>
      <c r="U810" s="14">
        <f t="shared" si="570"/>
        <v>24.114000000000033</v>
      </c>
      <c r="V810" s="14">
        <f t="shared" si="571"/>
        <v>24.114000000000001</v>
      </c>
      <c r="W810" s="14">
        <f t="shared" si="572"/>
        <v>24.114000000000001</v>
      </c>
    </row>
    <row r="811" spans="1:23" ht="45" x14ac:dyDescent="0.2">
      <c r="A811" s="65" t="s">
        <v>51</v>
      </c>
      <c r="B811" s="66">
        <v>298</v>
      </c>
      <c r="C811" s="60">
        <v>1003</v>
      </c>
      <c r="D811" s="11" t="s">
        <v>36</v>
      </c>
      <c r="E811" s="12">
        <v>3</v>
      </c>
      <c r="F811" s="11" t="s">
        <v>2</v>
      </c>
      <c r="G811" s="67" t="s">
        <v>50</v>
      </c>
      <c r="H811" s="10" t="s">
        <v>7</v>
      </c>
      <c r="I811" s="14">
        <f>I812</f>
        <v>24.114000000000001</v>
      </c>
      <c r="J811" s="14">
        <f t="shared" ref="J811:K811" si="609">J812</f>
        <v>24.114000000000001</v>
      </c>
      <c r="K811" s="14">
        <f t="shared" si="609"/>
        <v>24.114000000000001</v>
      </c>
      <c r="L811" s="14"/>
      <c r="M811" s="14"/>
      <c r="N811" s="14"/>
      <c r="O811" s="14">
        <f t="shared" si="576"/>
        <v>24.114000000000001</v>
      </c>
      <c r="P811" s="14">
        <f t="shared" si="577"/>
        <v>24.114000000000001</v>
      </c>
      <c r="Q811" s="14">
        <f t="shared" si="578"/>
        <v>24.114000000000001</v>
      </c>
      <c r="R811" s="14"/>
      <c r="S811" s="14"/>
      <c r="T811" s="14"/>
      <c r="U811" s="14">
        <f t="shared" si="570"/>
        <v>24.114000000000001</v>
      </c>
      <c r="V811" s="14">
        <f t="shared" si="571"/>
        <v>24.114000000000001</v>
      </c>
      <c r="W811" s="14">
        <f t="shared" si="572"/>
        <v>24.114000000000001</v>
      </c>
    </row>
    <row r="812" spans="1:23" x14ac:dyDescent="0.2">
      <c r="A812" s="65" t="s">
        <v>40</v>
      </c>
      <c r="B812" s="66">
        <v>298</v>
      </c>
      <c r="C812" s="60">
        <v>1003</v>
      </c>
      <c r="D812" s="11" t="s">
        <v>36</v>
      </c>
      <c r="E812" s="12">
        <v>3</v>
      </c>
      <c r="F812" s="11" t="s">
        <v>2</v>
      </c>
      <c r="G812" s="67" t="s">
        <v>50</v>
      </c>
      <c r="H812" s="10">
        <v>300</v>
      </c>
      <c r="I812" s="14">
        <f>I813</f>
        <v>24.114000000000001</v>
      </c>
      <c r="J812" s="14">
        <f t="shared" ref="J812:K812" si="610">J813</f>
        <v>24.114000000000001</v>
      </c>
      <c r="K812" s="14">
        <f t="shared" si="610"/>
        <v>24.114000000000001</v>
      </c>
      <c r="L812" s="14"/>
      <c r="M812" s="14"/>
      <c r="N812" s="14"/>
      <c r="O812" s="14">
        <f t="shared" si="576"/>
        <v>24.114000000000001</v>
      </c>
      <c r="P812" s="14">
        <f t="shared" si="577"/>
        <v>24.114000000000001</v>
      </c>
      <c r="Q812" s="14">
        <f t="shared" si="578"/>
        <v>24.114000000000001</v>
      </c>
      <c r="R812" s="14"/>
      <c r="S812" s="14"/>
      <c r="T812" s="14"/>
      <c r="U812" s="14">
        <f t="shared" si="570"/>
        <v>24.114000000000001</v>
      </c>
      <c r="V812" s="14">
        <f t="shared" si="571"/>
        <v>24.114000000000001</v>
      </c>
      <c r="W812" s="14">
        <f t="shared" si="572"/>
        <v>24.114000000000001</v>
      </c>
    </row>
    <row r="813" spans="1:23" ht="22.5" x14ac:dyDescent="0.2">
      <c r="A813" s="65" t="s">
        <v>44</v>
      </c>
      <c r="B813" s="66">
        <v>298</v>
      </c>
      <c r="C813" s="60">
        <v>1003</v>
      </c>
      <c r="D813" s="11" t="s">
        <v>36</v>
      </c>
      <c r="E813" s="12">
        <v>3</v>
      </c>
      <c r="F813" s="11" t="s">
        <v>2</v>
      </c>
      <c r="G813" s="67" t="s">
        <v>50</v>
      </c>
      <c r="H813" s="10">
        <v>320</v>
      </c>
      <c r="I813" s="14">
        <v>24.114000000000001</v>
      </c>
      <c r="J813" s="14">
        <v>24.114000000000001</v>
      </c>
      <c r="K813" s="14">
        <v>24.114000000000001</v>
      </c>
      <c r="L813" s="14"/>
      <c r="M813" s="14"/>
      <c r="N813" s="14"/>
      <c r="O813" s="14">
        <f t="shared" si="576"/>
        <v>24.114000000000001</v>
      </c>
      <c r="P813" s="14">
        <f t="shared" si="577"/>
        <v>24.114000000000001</v>
      </c>
      <c r="Q813" s="14">
        <f t="shared" si="578"/>
        <v>24.114000000000001</v>
      </c>
      <c r="R813" s="14"/>
      <c r="S813" s="14"/>
      <c r="T813" s="14"/>
      <c r="U813" s="14">
        <f t="shared" si="570"/>
        <v>24.114000000000001</v>
      </c>
      <c r="V813" s="14">
        <f t="shared" si="571"/>
        <v>24.114000000000001</v>
      </c>
      <c r="W813" s="14">
        <f t="shared" si="572"/>
        <v>24.114000000000001</v>
      </c>
    </row>
    <row r="814" spans="1:23" ht="30.6" customHeight="1" x14ac:dyDescent="0.2">
      <c r="A814" s="65" t="s">
        <v>48</v>
      </c>
      <c r="B814" s="66">
        <v>298</v>
      </c>
      <c r="C814" s="60">
        <v>1003</v>
      </c>
      <c r="D814" s="11" t="s">
        <v>36</v>
      </c>
      <c r="E814" s="12">
        <v>3</v>
      </c>
      <c r="F814" s="11" t="s">
        <v>2</v>
      </c>
      <c r="G814" s="67" t="s">
        <v>49</v>
      </c>
      <c r="H814" s="10" t="s">
        <v>7</v>
      </c>
      <c r="I814" s="14">
        <f>I815</f>
        <v>556.6</v>
      </c>
      <c r="J814" s="14">
        <f t="shared" ref="J814:K814" si="611">J815</f>
        <v>0</v>
      </c>
      <c r="K814" s="14">
        <f t="shared" si="611"/>
        <v>0</v>
      </c>
      <c r="L814" s="14">
        <f>L815</f>
        <v>-556.6</v>
      </c>
      <c r="M814" s="14"/>
      <c r="N814" s="14"/>
      <c r="O814" s="14">
        <f t="shared" si="576"/>
        <v>0</v>
      </c>
      <c r="P814" s="14">
        <f t="shared" si="577"/>
        <v>0</v>
      </c>
      <c r="Q814" s="14">
        <f t="shared" si="578"/>
        <v>0</v>
      </c>
      <c r="R814" s="14"/>
      <c r="S814" s="14"/>
      <c r="T814" s="14"/>
      <c r="U814" s="14">
        <f t="shared" si="570"/>
        <v>0</v>
      </c>
      <c r="V814" s="14">
        <f t="shared" si="571"/>
        <v>0</v>
      </c>
      <c r="W814" s="14">
        <f t="shared" si="572"/>
        <v>0</v>
      </c>
    </row>
    <row r="815" spans="1:23" x14ac:dyDescent="0.2">
      <c r="A815" s="65" t="s">
        <v>40</v>
      </c>
      <c r="B815" s="66">
        <v>298</v>
      </c>
      <c r="C815" s="60">
        <v>1003</v>
      </c>
      <c r="D815" s="11" t="s">
        <v>36</v>
      </c>
      <c r="E815" s="12">
        <v>3</v>
      </c>
      <c r="F815" s="11" t="s">
        <v>2</v>
      </c>
      <c r="G815" s="67" t="s">
        <v>49</v>
      </c>
      <c r="H815" s="10">
        <v>300</v>
      </c>
      <c r="I815" s="14">
        <f>I816</f>
        <v>556.6</v>
      </c>
      <c r="J815" s="14">
        <f t="shared" ref="J815:K815" si="612">J816</f>
        <v>0</v>
      </c>
      <c r="K815" s="14">
        <f t="shared" si="612"/>
        <v>0</v>
      </c>
      <c r="L815" s="14">
        <f>L816</f>
        <v>-556.6</v>
      </c>
      <c r="M815" s="14"/>
      <c r="N815" s="14"/>
      <c r="O815" s="14">
        <f t="shared" si="576"/>
        <v>0</v>
      </c>
      <c r="P815" s="14">
        <f t="shared" si="577"/>
        <v>0</v>
      </c>
      <c r="Q815" s="14">
        <f t="shared" si="578"/>
        <v>0</v>
      </c>
      <c r="R815" s="14"/>
      <c r="S815" s="14"/>
      <c r="T815" s="14"/>
      <c r="U815" s="14">
        <f t="shared" si="570"/>
        <v>0</v>
      </c>
      <c r="V815" s="14">
        <f t="shared" si="571"/>
        <v>0</v>
      </c>
      <c r="W815" s="14">
        <f t="shared" si="572"/>
        <v>0</v>
      </c>
    </row>
    <row r="816" spans="1:23" ht="22.5" x14ac:dyDescent="0.2">
      <c r="A816" s="65" t="s">
        <v>44</v>
      </c>
      <c r="B816" s="66">
        <v>298</v>
      </c>
      <c r="C816" s="60">
        <v>1003</v>
      </c>
      <c r="D816" s="11" t="s">
        <v>36</v>
      </c>
      <c r="E816" s="12">
        <v>3</v>
      </c>
      <c r="F816" s="11" t="s">
        <v>2</v>
      </c>
      <c r="G816" s="67" t="s">
        <v>49</v>
      </c>
      <c r="H816" s="10">
        <v>320</v>
      </c>
      <c r="I816" s="14">
        <v>556.6</v>
      </c>
      <c r="J816" s="14">
        <v>0</v>
      </c>
      <c r="K816" s="14">
        <v>0</v>
      </c>
      <c r="L816" s="14">
        <f>-I816</f>
        <v>-556.6</v>
      </c>
      <c r="M816" s="14"/>
      <c r="N816" s="14"/>
      <c r="O816" s="14">
        <f t="shared" si="576"/>
        <v>0</v>
      </c>
      <c r="P816" s="14">
        <f t="shared" si="577"/>
        <v>0</v>
      </c>
      <c r="Q816" s="14">
        <f t="shared" si="578"/>
        <v>0</v>
      </c>
      <c r="R816" s="14"/>
      <c r="S816" s="14"/>
      <c r="T816" s="14"/>
      <c r="U816" s="14">
        <f t="shared" si="570"/>
        <v>0</v>
      </c>
      <c r="V816" s="14">
        <f t="shared" si="571"/>
        <v>0</v>
      </c>
      <c r="W816" s="14">
        <f t="shared" si="572"/>
        <v>0</v>
      </c>
    </row>
    <row r="817" spans="1:23" x14ac:dyDescent="0.2">
      <c r="A817" s="65" t="s">
        <v>102</v>
      </c>
      <c r="B817" s="66">
        <v>298</v>
      </c>
      <c r="C817" s="60">
        <v>1004</v>
      </c>
      <c r="D817" s="11"/>
      <c r="E817" s="12"/>
      <c r="F817" s="11"/>
      <c r="G817" s="67"/>
      <c r="H817" s="10"/>
      <c r="I817" s="14">
        <f>I826</f>
        <v>10</v>
      </c>
      <c r="J817" s="14">
        <f t="shared" ref="J817:K817" si="613">J826</f>
        <v>10</v>
      </c>
      <c r="K817" s="14">
        <f t="shared" si="613"/>
        <v>10</v>
      </c>
      <c r="L817" s="14">
        <f>L818+L826</f>
        <v>556.6</v>
      </c>
      <c r="M817" s="14"/>
      <c r="N817" s="14"/>
      <c r="O817" s="14">
        <f t="shared" si="576"/>
        <v>566.6</v>
      </c>
      <c r="P817" s="14">
        <f t="shared" si="577"/>
        <v>10</v>
      </c>
      <c r="Q817" s="14">
        <f t="shared" si="578"/>
        <v>10</v>
      </c>
      <c r="R817" s="14">
        <f>R818+R826</f>
        <v>1176.2808500000001</v>
      </c>
      <c r="S817" s="14"/>
      <c r="T817" s="14"/>
      <c r="U817" s="14">
        <f t="shared" si="570"/>
        <v>1742.88085</v>
      </c>
      <c r="V817" s="14">
        <f t="shared" si="571"/>
        <v>10</v>
      </c>
      <c r="W817" s="14">
        <f t="shared" si="572"/>
        <v>10</v>
      </c>
    </row>
    <row r="818" spans="1:23" ht="56.25" x14ac:dyDescent="0.2">
      <c r="A818" s="85" t="s">
        <v>274</v>
      </c>
      <c r="B818" s="66">
        <v>298</v>
      </c>
      <c r="C818" s="60">
        <v>1004</v>
      </c>
      <c r="D818" s="11" t="s">
        <v>36</v>
      </c>
      <c r="E818" s="12" t="s">
        <v>3</v>
      </c>
      <c r="F818" s="11" t="s">
        <v>2</v>
      </c>
      <c r="G818" s="67" t="s">
        <v>9</v>
      </c>
      <c r="H818" s="10"/>
      <c r="I818" s="14"/>
      <c r="J818" s="14"/>
      <c r="K818" s="14"/>
      <c r="L818" s="14">
        <f>L819</f>
        <v>556.6</v>
      </c>
      <c r="M818" s="14"/>
      <c r="N818" s="14"/>
      <c r="O818" s="14">
        <f t="shared" ref="O818:O822" si="614">I818+L818</f>
        <v>556.6</v>
      </c>
      <c r="P818" s="14">
        <f t="shared" ref="P818:P822" si="615">J818+M818</f>
        <v>0</v>
      </c>
      <c r="Q818" s="14">
        <f t="shared" ref="Q818:Q822" si="616">K818+N818</f>
        <v>0</v>
      </c>
      <c r="R818" s="14">
        <f>R819</f>
        <v>1176.2808500000001</v>
      </c>
      <c r="S818" s="14"/>
      <c r="T818" s="14"/>
      <c r="U818" s="14">
        <f t="shared" si="570"/>
        <v>1732.88085</v>
      </c>
      <c r="V818" s="14">
        <f t="shared" si="571"/>
        <v>0</v>
      </c>
      <c r="W818" s="14">
        <f t="shared" si="572"/>
        <v>0</v>
      </c>
    </row>
    <row r="819" spans="1:23" x14ac:dyDescent="0.2">
      <c r="A819" s="85" t="s">
        <v>278</v>
      </c>
      <c r="B819" s="66">
        <v>298</v>
      </c>
      <c r="C819" s="60">
        <v>1004</v>
      </c>
      <c r="D819" s="11">
        <v>6</v>
      </c>
      <c r="E819" s="12">
        <v>3</v>
      </c>
      <c r="F819" s="11">
        <v>0</v>
      </c>
      <c r="G819" s="67">
        <v>0</v>
      </c>
      <c r="H819" s="10"/>
      <c r="I819" s="14"/>
      <c r="J819" s="14"/>
      <c r="K819" s="14"/>
      <c r="L819" s="14">
        <f>L820</f>
        <v>556.6</v>
      </c>
      <c r="M819" s="14"/>
      <c r="N819" s="14"/>
      <c r="O819" s="14">
        <f t="shared" si="614"/>
        <v>556.6</v>
      </c>
      <c r="P819" s="14">
        <f t="shared" si="615"/>
        <v>0</v>
      </c>
      <c r="Q819" s="14">
        <f t="shared" si="616"/>
        <v>0</v>
      </c>
      <c r="R819" s="14">
        <f>R820+R823</f>
        <v>1176.2808500000001</v>
      </c>
      <c r="S819" s="14"/>
      <c r="T819" s="14"/>
      <c r="U819" s="14">
        <f t="shared" si="570"/>
        <v>1732.88085</v>
      </c>
      <c r="V819" s="14">
        <f t="shared" si="571"/>
        <v>0</v>
      </c>
      <c r="W819" s="14">
        <f t="shared" si="572"/>
        <v>0</v>
      </c>
    </row>
    <row r="820" spans="1:23" s="178" customFormat="1" ht="22.5" x14ac:dyDescent="0.2">
      <c r="A820" s="65" t="s">
        <v>48</v>
      </c>
      <c r="B820" s="66">
        <v>298</v>
      </c>
      <c r="C820" s="60">
        <v>1004</v>
      </c>
      <c r="D820" s="11" t="s">
        <v>36</v>
      </c>
      <c r="E820" s="12">
        <v>3</v>
      </c>
      <c r="F820" s="11" t="s">
        <v>2</v>
      </c>
      <c r="G820" s="67" t="s">
        <v>49</v>
      </c>
      <c r="H820" s="10" t="s">
        <v>7</v>
      </c>
      <c r="I820" s="14"/>
      <c r="J820" s="14"/>
      <c r="K820" s="14"/>
      <c r="L820" s="14">
        <f>L821</f>
        <v>556.6</v>
      </c>
      <c r="M820" s="14"/>
      <c r="N820" s="14"/>
      <c r="O820" s="14">
        <f t="shared" si="614"/>
        <v>556.6</v>
      </c>
      <c r="P820" s="14">
        <f t="shared" si="615"/>
        <v>0</v>
      </c>
      <c r="Q820" s="14">
        <f t="shared" si="616"/>
        <v>0</v>
      </c>
      <c r="R820" s="14">
        <f>R821</f>
        <v>1076.6958500000001</v>
      </c>
      <c r="S820" s="14"/>
      <c r="T820" s="14"/>
      <c r="U820" s="14">
        <f t="shared" si="570"/>
        <v>1633.29585</v>
      </c>
      <c r="V820" s="14">
        <f t="shared" si="571"/>
        <v>0</v>
      </c>
      <c r="W820" s="14">
        <f t="shared" si="572"/>
        <v>0</v>
      </c>
    </row>
    <row r="821" spans="1:23" s="178" customFormat="1" x14ac:dyDescent="0.2">
      <c r="A821" s="65" t="s">
        <v>40</v>
      </c>
      <c r="B821" s="66">
        <v>298</v>
      </c>
      <c r="C821" s="60">
        <v>1004</v>
      </c>
      <c r="D821" s="11" t="s">
        <v>36</v>
      </c>
      <c r="E821" s="12">
        <v>3</v>
      </c>
      <c r="F821" s="11" t="s">
        <v>2</v>
      </c>
      <c r="G821" s="67" t="s">
        <v>49</v>
      </c>
      <c r="H821" s="10">
        <v>300</v>
      </c>
      <c r="I821" s="14"/>
      <c r="J821" s="14"/>
      <c r="K821" s="14"/>
      <c r="L821" s="14">
        <f>L822</f>
        <v>556.6</v>
      </c>
      <c r="M821" s="14"/>
      <c r="N821" s="14"/>
      <c r="O821" s="14">
        <f t="shared" si="614"/>
        <v>556.6</v>
      </c>
      <c r="P821" s="14">
        <f t="shared" si="615"/>
        <v>0</v>
      </c>
      <c r="Q821" s="14">
        <f t="shared" si="616"/>
        <v>0</v>
      </c>
      <c r="R821" s="14">
        <f>R822</f>
        <v>1076.6958500000001</v>
      </c>
      <c r="S821" s="14"/>
      <c r="T821" s="14"/>
      <c r="U821" s="14">
        <f t="shared" si="570"/>
        <v>1633.29585</v>
      </c>
      <c r="V821" s="14">
        <f t="shared" si="571"/>
        <v>0</v>
      </c>
      <c r="W821" s="14">
        <f t="shared" si="572"/>
        <v>0</v>
      </c>
    </row>
    <row r="822" spans="1:23" s="178" customFormat="1" ht="22.5" x14ac:dyDescent="0.2">
      <c r="A822" s="65" t="s">
        <v>44</v>
      </c>
      <c r="B822" s="66">
        <v>298</v>
      </c>
      <c r="C822" s="60">
        <v>1004</v>
      </c>
      <c r="D822" s="11" t="s">
        <v>36</v>
      </c>
      <c r="E822" s="12">
        <v>3</v>
      </c>
      <c r="F822" s="11" t="s">
        <v>2</v>
      </c>
      <c r="G822" s="67" t="s">
        <v>49</v>
      </c>
      <c r="H822" s="10">
        <v>320</v>
      </c>
      <c r="I822" s="14"/>
      <c r="J822" s="14"/>
      <c r="K822" s="14"/>
      <c r="L822" s="14">
        <v>556.6</v>
      </c>
      <c r="M822" s="14"/>
      <c r="N822" s="14"/>
      <c r="O822" s="14">
        <f t="shared" si="614"/>
        <v>556.6</v>
      </c>
      <c r="P822" s="14">
        <f t="shared" si="615"/>
        <v>0</v>
      </c>
      <c r="Q822" s="14">
        <f t="shared" si="616"/>
        <v>0</v>
      </c>
      <c r="R822" s="14">
        <f>1126.48835-49.7925</f>
        <v>1076.6958500000001</v>
      </c>
      <c r="S822" s="14"/>
      <c r="T822" s="14"/>
      <c r="U822" s="14">
        <f t="shared" si="570"/>
        <v>1633.29585</v>
      </c>
      <c r="V822" s="14">
        <f t="shared" si="571"/>
        <v>0</v>
      </c>
      <c r="W822" s="14">
        <f t="shared" si="572"/>
        <v>0</v>
      </c>
    </row>
    <row r="823" spans="1:23" s="178" customFormat="1" ht="22.5" x14ac:dyDescent="0.2">
      <c r="A823" s="65" t="s">
        <v>48</v>
      </c>
      <c r="B823" s="66">
        <v>298</v>
      </c>
      <c r="C823" s="60">
        <v>1004</v>
      </c>
      <c r="D823" s="11" t="s">
        <v>36</v>
      </c>
      <c r="E823" s="12">
        <v>3</v>
      </c>
      <c r="F823" s="11" t="s">
        <v>2</v>
      </c>
      <c r="G823" s="67" t="s">
        <v>411</v>
      </c>
      <c r="H823" s="10"/>
      <c r="I823" s="14"/>
      <c r="J823" s="14"/>
      <c r="K823" s="14"/>
      <c r="L823" s="14"/>
      <c r="M823" s="14"/>
      <c r="N823" s="14"/>
      <c r="O823" s="14"/>
      <c r="P823" s="14"/>
      <c r="Q823" s="14"/>
      <c r="R823" s="14">
        <f>R824</f>
        <v>99.584999999999994</v>
      </c>
      <c r="S823" s="14"/>
      <c r="T823" s="14"/>
      <c r="U823" s="14">
        <f t="shared" ref="U823:U825" si="617">O823+R823</f>
        <v>99.584999999999994</v>
      </c>
      <c r="V823" s="14">
        <f t="shared" ref="V823:V825" si="618">P823+S823</f>
        <v>0</v>
      </c>
      <c r="W823" s="14">
        <f t="shared" ref="W823:W825" si="619">Q823+T823</f>
        <v>0</v>
      </c>
    </row>
    <row r="824" spans="1:23" s="178" customFormat="1" x14ac:dyDescent="0.2">
      <c r="A824" s="65" t="s">
        <v>40</v>
      </c>
      <c r="B824" s="66">
        <v>298</v>
      </c>
      <c r="C824" s="60">
        <v>1004</v>
      </c>
      <c r="D824" s="11" t="s">
        <v>36</v>
      </c>
      <c r="E824" s="12">
        <v>3</v>
      </c>
      <c r="F824" s="11" t="s">
        <v>2</v>
      </c>
      <c r="G824" s="67" t="s">
        <v>411</v>
      </c>
      <c r="H824" s="10">
        <v>300</v>
      </c>
      <c r="I824" s="14"/>
      <c r="J824" s="14"/>
      <c r="K824" s="14"/>
      <c r="L824" s="14"/>
      <c r="M824" s="14"/>
      <c r="N824" s="14"/>
      <c r="O824" s="14"/>
      <c r="P824" s="14"/>
      <c r="Q824" s="14"/>
      <c r="R824" s="14">
        <f>R825</f>
        <v>99.584999999999994</v>
      </c>
      <c r="S824" s="14"/>
      <c r="T824" s="14"/>
      <c r="U824" s="14">
        <f t="shared" si="617"/>
        <v>99.584999999999994</v>
      </c>
      <c r="V824" s="14">
        <f t="shared" si="618"/>
        <v>0</v>
      </c>
      <c r="W824" s="14">
        <f t="shared" si="619"/>
        <v>0</v>
      </c>
    </row>
    <row r="825" spans="1:23" s="178" customFormat="1" ht="22.5" x14ac:dyDescent="0.2">
      <c r="A825" s="65" t="s">
        <v>44</v>
      </c>
      <c r="B825" s="66">
        <v>298</v>
      </c>
      <c r="C825" s="60">
        <v>1004</v>
      </c>
      <c r="D825" s="11" t="s">
        <v>36</v>
      </c>
      <c r="E825" s="12">
        <v>3</v>
      </c>
      <c r="F825" s="11" t="s">
        <v>2</v>
      </c>
      <c r="G825" s="67" t="s">
        <v>411</v>
      </c>
      <c r="H825" s="10">
        <v>320</v>
      </c>
      <c r="I825" s="14"/>
      <c r="J825" s="14"/>
      <c r="K825" s="14"/>
      <c r="L825" s="14"/>
      <c r="M825" s="14"/>
      <c r="N825" s="14"/>
      <c r="O825" s="14"/>
      <c r="P825" s="14"/>
      <c r="Q825" s="14"/>
      <c r="R825" s="14">
        <f>49.7925+49.7925</f>
        <v>99.584999999999994</v>
      </c>
      <c r="S825" s="14"/>
      <c r="T825" s="14"/>
      <c r="U825" s="14">
        <f t="shared" si="617"/>
        <v>99.584999999999994</v>
      </c>
      <c r="V825" s="14">
        <f t="shared" si="618"/>
        <v>0</v>
      </c>
      <c r="W825" s="14">
        <f t="shared" si="619"/>
        <v>0</v>
      </c>
    </row>
    <row r="826" spans="1:23" ht="45" x14ac:dyDescent="0.2">
      <c r="A826" s="85" t="s">
        <v>284</v>
      </c>
      <c r="B826" s="66">
        <v>298</v>
      </c>
      <c r="C826" s="60">
        <v>1004</v>
      </c>
      <c r="D826" s="11">
        <v>8</v>
      </c>
      <c r="E826" s="12">
        <v>0</v>
      </c>
      <c r="F826" s="11">
        <v>0</v>
      </c>
      <c r="G826" s="67">
        <v>0</v>
      </c>
      <c r="H826" s="10"/>
      <c r="I826" s="14">
        <f>I827</f>
        <v>10</v>
      </c>
      <c r="J826" s="14">
        <f t="shared" ref="J826:K826" si="620">J827</f>
        <v>10</v>
      </c>
      <c r="K826" s="14">
        <f t="shared" si="620"/>
        <v>10</v>
      </c>
      <c r="L826" s="14"/>
      <c r="M826" s="14"/>
      <c r="N826" s="14"/>
      <c r="O826" s="14">
        <f t="shared" si="576"/>
        <v>10</v>
      </c>
      <c r="P826" s="14">
        <f t="shared" si="577"/>
        <v>10</v>
      </c>
      <c r="Q826" s="14">
        <f t="shared" si="578"/>
        <v>10</v>
      </c>
      <c r="R826" s="14"/>
      <c r="S826" s="14"/>
      <c r="T826" s="14"/>
      <c r="U826" s="14">
        <f t="shared" si="570"/>
        <v>10</v>
      </c>
      <c r="V826" s="14">
        <f t="shared" si="571"/>
        <v>10</v>
      </c>
      <c r="W826" s="14">
        <f t="shared" si="572"/>
        <v>10</v>
      </c>
    </row>
    <row r="827" spans="1:23" x14ac:dyDescent="0.2">
      <c r="A827" s="65" t="s">
        <v>57</v>
      </c>
      <c r="B827" s="66">
        <v>298</v>
      </c>
      <c r="C827" s="60">
        <v>1004</v>
      </c>
      <c r="D827" s="11">
        <v>8</v>
      </c>
      <c r="E827" s="12">
        <v>0</v>
      </c>
      <c r="F827" s="11">
        <v>0</v>
      </c>
      <c r="G827" s="67">
        <v>80460</v>
      </c>
      <c r="H827" s="10"/>
      <c r="I827" s="14">
        <f>I828</f>
        <v>10</v>
      </c>
      <c r="J827" s="14">
        <f t="shared" ref="J827:K827" si="621">J828</f>
        <v>10</v>
      </c>
      <c r="K827" s="14">
        <f t="shared" si="621"/>
        <v>10</v>
      </c>
      <c r="L827" s="14"/>
      <c r="M827" s="14"/>
      <c r="N827" s="14"/>
      <c r="O827" s="14">
        <f t="shared" si="576"/>
        <v>10</v>
      </c>
      <c r="P827" s="14">
        <f t="shared" si="577"/>
        <v>10</v>
      </c>
      <c r="Q827" s="14">
        <f t="shared" si="578"/>
        <v>10</v>
      </c>
      <c r="R827" s="14"/>
      <c r="S827" s="14"/>
      <c r="T827" s="14"/>
      <c r="U827" s="14">
        <f t="shared" si="570"/>
        <v>10</v>
      </c>
      <c r="V827" s="14">
        <f t="shared" si="571"/>
        <v>10</v>
      </c>
      <c r="W827" s="14">
        <f t="shared" si="572"/>
        <v>10</v>
      </c>
    </row>
    <row r="828" spans="1:23" ht="22.5" x14ac:dyDescent="0.2">
      <c r="A828" s="65" t="s">
        <v>14</v>
      </c>
      <c r="B828" s="66">
        <v>298</v>
      </c>
      <c r="C828" s="60">
        <v>1004</v>
      </c>
      <c r="D828" s="11">
        <v>8</v>
      </c>
      <c r="E828" s="12">
        <v>0</v>
      </c>
      <c r="F828" s="11">
        <v>0</v>
      </c>
      <c r="G828" s="67">
        <v>80460</v>
      </c>
      <c r="H828" s="10">
        <v>200</v>
      </c>
      <c r="I828" s="14">
        <f>I829</f>
        <v>10</v>
      </c>
      <c r="J828" s="14">
        <f t="shared" ref="J828:K828" si="622">J829</f>
        <v>10</v>
      </c>
      <c r="K828" s="14">
        <f t="shared" si="622"/>
        <v>10</v>
      </c>
      <c r="L828" s="14"/>
      <c r="M828" s="14"/>
      <c r="N828" s="14"/>
      <c r="O828" s="14">
        <f t="shared" si="576"/>
        <v>10</v>
      </c>
      <c r="P828" s="14">
        <f t="shared" si="577"/>
        <v>10</v>
      </c>
      <c r="Q828" s="14">
        <f t="shared" si="578"/>
        <v>10</v>
      </c>
      <c r="R828" s="14"/>
      <c r="S828" s="14"/>
      <c r="T828" s="14"/>
      <c r="U828" s="14">
        <f t="shared" si="570"/>
        <v>10</v>
      </c>
      <c r="V828" s="14">
        <f t="shared" si="571"/>
        <v>10</v>
      </c>
      <c r="W828" s="14">
        <f t="shared" si="572"/>
        <v>10</v>
      </c>
    </row>
    <row r="829" spans="1:23" ht="22.5" x14ac:dyDescent="0.2">
      <c r="A829" s="65" t="s">
        <v>13</v>
      </c>
      <c r="B829" s="66">
        <v>298</v>
      </c>
      <c r="C829" s="60">
        <v>1004</v>
      </c>
      <c r="D829" s="11">
        <v>8</v>
      </c>
      <c r="E829" s="12">
        <v>0</v>
      </c>
      <c r="F829" s="11">
        <v>0</v>
      </c>
      <c r="G829" s="67">
        <v>80460</v>
      </c>
      <c r="H829" s="10">
        <v>240</v>
      </c>
      <c r="I829" s="14">
        <v>10</v>
      </c>
      <c r="J829" s="14">
        <v>10</v>
      </c>
      <c r="K829" s="14">
        <v>10</v>
      </c>
      <c r="L829" s="14"/>
      <c r="M829" s="14"/>
      <c r="N829" s="14"/>
      <c r="O829" s="14">
        <f t="shared" si="576"/>
        <v>10</v>
      </c>
      <c r="P829" s="14">
        <f t="shared" si="577"/>
        <v>10</v>
      </c>
      <c r="Q829" s="14">
        <f t="shared" si="578"/>
        <v>10</v>
      </c>
      <c r="R829" s="14"/>
      <c r="S829" s="14"/>
      <c r="T829" s="14"/>
      <c r="U829" s="14">
        <f t="shared" si="570"/>
        <v>10</v>
      </c>
      <c r="V829" s="14">
        <f t="shared" si="571"/>
        <v>10</v>
      </c>
      <c r="W829" s="14">
        <f t="shared" si="572"/>
        <v>10</v>
      </c>
    </row>
    <row r="830" spans="1:23" x14ac:dyDescent="0.2">
      <c r="A830" s="65" t="s">
        <v>47</v>
      </c>
      <c r="B830" s="66">
        <v>298</v>
      </c>
      <c r="C830" s="60">
        <v>1006</v>
      </c>
      <c r="D830" s="11" t="s">
        <v>7</v>
      </c>
      <c r="E830" s="12" t="s">
        <v>7</v>
      </c>
      <c r="F830" s="11" t="s">
        <v>7</v>
      </c>
      <c r="G830" s="67" t="s">
        <v>7</v>
      </c>
      <c r="H830" s="10" t="s">
        <v>7</v>
      </c>
      <c r="I830" s="14">
        <f>I831+I853</f>
        <v>6843.3448600000002</v>
      </c>
      <c r="J830" s="14">
        <f>J831+J853</f>
        <v>7005.1460800000004</v>
      </c>
      <c r="K830" s="14">
        <f>K831+K853</f>
        <v>7142.8271599999998</v>
      </c>
      <c r="L830" s="14">
        <f>L831</f>
        <v>473.25592999999998</v>
      </c>
      <c r="M830" s="14"/>
      <c r="N830" s="14"/>
      <c r="O830" s="14">
        <f t="shared" si="576"/>
        <v>7316.6007900000004</v>
      </c>
      <c r="P830" s="14">
        <f t="shared" si="577"/>
        <v>7005.1460800000004</v>
      </c>
      <c r="Q830" s="14">
        <f t="shared" si="578"/>
        <v>7142.8271599999998</v>
      </c>
      <c r="R830" s="14">
        <f>R831+R853+R860</f>
        <v>10</v>
      </c>
      <c r="S830" s="14"/>
      <c r="T830" s="14"/>
      <c r="U830" s="14">
        <f t="shared" ref="U830:U897" si="623">O830+R830</f>
        <v>7326.6007900000004</v>
      </c>
      <c r="V830" s="14">
        <f t="shared" ref="V830:V897" si="624">P830+S830</f>
        <v>7005.1460800000004</v>
      </c>
      <c r="W830" s="14">
        <f t="shared" ref="W830:W897" si="625">Q830+T830</f>
        <v>7142.8271599999998</v>
      </c>
    </row>
    <row r="831" spans="1:23" ht="56.25" x14ac:dyDescent="0.2">
      <c r="A831" s="85" t="s">
        <v>274</v>
      </c>
      <c r="B831" s="66">
        <v>298</v>
      </c>
      <c r="C831" s="60">
        <v>1006</v>
      </c>
      <c r="D831" s="11">
        <v>6</v>
      </c>
      <c r="E831" s="12">
        <v>0</v>
      </c>
      <c r="F831" s="11" t="s">
        <v>2</v>
      </c>
      <c r="G831" s="67" t="s">
        <v>9</v>
      </c>
      <c r="H831" s="10" t="s">
        <v>7</v>
      </c>
      <c r="I831" s="14">
        <f>I832</f>
        <v>252.82299999999998</v>
      </c>
      <c r="J831" s="14">
        <f t="shared" ref="J831:K831" si="626">J832</f>
        <v>356.81900000000002</v>
      </c>
      <c r="K831" s="14">
        <f t="shared" si="626"/>
        <v>260.96699999999998</v>
      </c>
      <c r="L831" s="14">
        <f>L832</f>
        <v>473.25592999999998</v>
      </c>
      <c r="M831" s="14"/>
      <c r="N831" s="14"/>
      <c r="O831" s="14">
        <f t="shared" si="576"/>
        <v>726.0789299999999</v>
      </c>
      <c r="P831" s="14">
        <f t="shared" si="577"/>
        <v>356.81900000000002</v>
      </c>
      <c r="Q831" s="14">
        <f t="shared" si="578"/>
        <v>260.96699999999998</v>
      </c>
      <c r="R831" s="14"/>
      <c r="S831" s="14"/>
      <c r="T831" s="14"/>
      <c r="U831" s="14">
        <f t="shared" si="623"/>
        <v>726.0789299999999</v>
      </c>
      <c r="V831" s="14">
        <f t="shared" si="624"/>
        <v>356.81900000000002</v>
      </c>
      <c r="W831" s="14">
        <f t="shared" si="625"/>
        <v>260.96699999999998</v>
      </c>
    </row>
    <row r="832" spans="1:23" ht="22.5" x14ac:dyDescent="0.2">
      <c r="A832" s="85" t="s">
        <v>286</v>
      </c>
      <c r="B832" s="66">
        <v>298</v>
      </c>
      <c r="C832" s="60">
        <v>1006</v>
      </c>
      <c r="D832" s="11">
        <v>6</v>
      </c>
      <c r="E832" s="12">
        <v>3</v>
      </c>
      <c r="F832" s="11">
        <v>0</v>
      </c>
      <c r="G832" s="67">
        <v>0</v>
      </c>
      <c r="H832" s="10"/>
      <c r="I832" s="14">
        <f>I833+I836+I847+I850</f>
        <v>252.82299999999998</v>
      </c>
      <c r="J832" s="14">
        <f>J833+J836+J847+J850</f>
        <v>356.81900000000002</v>
      </c>
      <c r="K832" s="14">
        <f>K833+K836+K847+K850</f>
        <v>260.96699999999998</v>
      </c>
      <c r="L832" s="14">
        <f>L841</f>
        <v>473.25592999999998</v>
      </c>
      <c r="M832" s="14"/>
      <c r="N832" s="14"/>
      <c r="O832" s="14">
        <f t="shared" si="576"/>
        <v>726.0789299999999</v>
      </c>
      <c r="P832" s="14">
        <f t="shared" si="577"/>
        <v>356.81900000000002</v>
      </c>
      <c r="Q832" s="14">
        <f t="shared" si="578"/>
        <v>260.96699999999998</v>
      </c>
      <c r="R832" s="14"/>
      <c r="S832" s="14"/>
      <c r="T832" s="14"/>
      <c r="U832" s="14">
        <f t="shared" si="623"/>
        <v>726.0789299999999</v>
      </c>
      <c r="V832" s="14">
        <f t="shared" si="624"/>
        <v>356.81900000000002</v>
      </c>
      <c r="W832" s="14">
        <f t="shared" si="625"/>
        <v>260.96699999999998</v>
      </c>
    </row>
    <row r="833" spans="1:23" ht="22.5" x14ac:dyDescent="0.2">
      <c r="A833" s="65" t="s">
        <v>244</v>
      </c>
      <c r="B833" s="66">
        <v>298</v>
      </c>
      <c r="C833" s="60">
        <v>1006</v>
      </c>
      <c r="D833" s="11">
        <v>6</v>
      </c>
      <c r="E833" s="12">
        <v>3</v>
      </c>
      <c r="F833" s="11">
        <v>0</v>
      </c>
      <c r="G833" s="67">
        <v>78730</v>
      </c>
      <c r="H833" s="10"/>
      <c r="I833" s="14">
        <f>I834</f>
        <v>100.023</v>
      </c>
      <c r="J833" s="14">
        <f t="shared" ref="J833:K833" si="627">J834</f>
        <v>104.01900000000001</v>
      </c>
      <c r="K833" s="14">
        <f t="shared" si="627"/>
        <v>108.167</v>
      </c>
      <c r="L833" s="14"/>
      <c r="M833" s="14"/>
      <c r="N833" s="14"/>
      <c r="O833" s="14">
        <f t="shared" si="576"/>
        <v>100.023</v>
      </c>
      <c r="P833" s="14">
        <f t="shared" si="577"/>
        <v>104.01900000000001</v>
      </c>
      <c r="Q833" s="14">
        <f t="shared" si="578"/>
        <v>108.167</v>
      </c>
      <c r="R833" s="14"/>
      <c r="S833" s="14"/>
      <c r="T833" s="14"/>
      <c r="U833" s="14">
        <f t="shared" si="623"/>
        <v>100.023</v>
      </c>
      <c r="V833" s="14">
        <f t="shared" si="624"/>
        <v>104.01900000000001</v>
      </c>
      <c r="W833" s="14">
        <f t="shared" si="625"/>
        <v>108.167</v>
      </c>
    </row>
    <row r="834" spans="1:23" x14ac:dyDescent="0.2">
      <c r="A834" s="65" t="s">
        <v>40</v>
      </c>
      <c r="B834" s="66">
        <v>298</v>
      </c>
      <c r="C834" s="60">
        <v>1006</v>
      </c>
      <c r="D834" s="11" t="s">
        <v>36</v>
      </c>
      <c r="E834" s="12">
        <v>3</v>
      </c>
      <c r="F834" s="11" t="s">
        <v>2</v>
      </c>
      <c r="G834" s="67">
        <v>78730</v>
      </c>
      <c r="H834" s="10">
        <v>300</v>
      </c>
      <c r="I834" s="14">
        <f>I835</f>
        <v>100.023</v>
      </c>
      <c r="J834" s="14">
        <f t="shared" ref="J834:K834" si="628">J835</f>
        <v>104.01900000000001</v>
      </c>
      <c r="K834" s="14">
        <f t="shared" si="628"/>
        <v>108.167</v>
      </c>
      <c r="L834" s="14"/>
      <c r="M834" s="14"/>
      <c r="N834" s="14"/>
      <c r="O834" s="14">
        <f t="shared" si="576"/>
        <v>100.023</v>
      </c>
      <c r="P834" s="14">
        <f t="shared" si="577"/>
        <v>104.01900000000001</v>
      </c>
      <c r="Q834" s="14">
        <f t="shared" si="578"/>
        <v>108.167</v>
      </c>
      <c r="R834" s="14"/>
      <c r="S834" s="14"/>
      <c r="T834" s="14"/>
      <c r="U834" s="14">
        <f t="shared" si="623"/>
        <v>100.023</v>
      </c>
      <c r="V834" s="14">
        <f t="shared" si="624"/>
        <v>104.01900000000001</v>
      </c>
      <c r="W834" s="14">
        <f t="shared" si="625"/>
        <v>108.167</v>
      </c>
    </row>
    <row r="835" spans="1:23" ht="22.5" x14ac:dyDescent="0.2">
      <c r="A835" s="65" t="s">
        <v>44</v>
      </c>
      <c r="B835" s="66">
        <v>298</v>
      </c>
      <c r="C835" s="60">
        <v>1006</v>
      </c>
      <c r="D835" s="11" t="s">
        <v>36</v>
      </c>
      <c r="E835" s="12">
        <v>3</v>
      </c>
      <c r="F835" s="11" t="s">
        <v>2</v>
      </c>
      <c r="G835" s="67">
        <v>78730</v>
      </c>
      <c r="H835" s="10">
        <v>320</v>
      </c>
      <c r="I835" s="14">
        <v>100.023</v>
      </c>
      <c r="J835" s="14">
        <v>104.01900000000001</v>
      </c>
      <c r="K835" s="14">
        <v>108.167</v>
      </c>
      <c r="L835" s="14"/>
      <c r="M835" s="14"/>
      <c r="N835" s="14"/>
      <c r="O835" s="14">
        <f t="shared" si="576"/>
        <v>100.023</v>
      </c>
      <c r="P835" s="14">
        <f t="shared" si="577"/>
        <v>104.01900000000001</v>
      </c>
      <c r="Q835" s="14">
        <f t="shared" si="578"/>
        <v>108.167</v>
      </c>
      <c r="R835" s="14"/>
      <c r="S835" s="14"/>
      <c r="T835" s="14"/>
      <c r="U835" s="14">
        <f t="shared" si="623"/>
        <v>100.023</v>
      </c>
      <c r="V835" s="14">
        <f t="shared" si="624"/>
        <v>104.01900000000001</v>
      </c>
      <c r="W835" s="14">
        <f t="shared" si="625"/>
        <v>108.167</v>
      </c>
    </row>
    <row r="836" spans="1:23" ht="20.65" customHeight="1" x14ac:dyDescent="0.2">
      <c r="A836" s="65" t="s">
        <v>46</v>
      </c>
      <c r="B836" s="66">
        <v>298</v>
      </c>
      <c r="C836" s="60">
        <v>1006</v>
      </c>
      <c r="D836" s="11" t="s">
        <v>36</v>
      </c>
      <c r="E836" s="12">
        <v>3</v>
      </c>
      <c r="F836" s="11" t="s">
        <v>2</v>
      </c>
      <c r="G836" s="67" t="s">
        <v>45</v>
      </c>
      <c r="H836" s="10" t="s">
        <v>7</v>
      </c>
      <c r="I836" s="14">
        <f>I837+I839</f>
        <v>82.8</v>
      </c>
      <c r="J836" s="14">
        <f t="shared" ref="J836:K836" si="629">J837+J839</f>
        <v>82.8</v>
      </c>
      <c r="K836" s="14">
        <f t="shared" si="629"/>
        <v>82.8</v>
      </c>
      <c r="L836" s="14"/>
      <c r="M836" s="14"/>
      <c r="N836" s="14"/>
      <c r="O836" s="14">
        <f t="shared" si="576"/>
        <v>82.8</v>
      </c>
      <c r="P836" s="14">
        <f t="shared" si="577"/>
        <v>82.8</v>
      </c>
      <c r="Q836" s="14">
        <f t="shared" si="578"/>
        <v>82.8</v>
      </c>
      <c r="R836" s="14"/>
      <c r="S836" s="14"/>
      <c r="T836" s="14"/>
      <c r="U836" s="14">
        <f t="shared" si="623"/>
        <v>82.8</v>
      </c>
      <c r="V836" s="14">
        <f t="shared" si="624"/>
        <v>82.8</v>
      </c>
      <c r="W836" s="14">
        <f t="shared" si="625"/>
        <v>82.8</v>
      </c>
    </row>
    <row r="837" spans="1:23" ht="22.5" x14ac:dyDescent="0.2">
      <c r="A837" s="65" t="s">
        <v>14</v>
      </c>
      <c r="B837" s="66">
        <v>298</v>
      </c>
      <c r="C837" s="60">
        <v>1006</v>
      </c>
      <c r="D837" s="11" t="s">
        <v>36</v>
      </c>
      <c r="E837" s="12">
        <v>3</v>
      </c>
      <c r="F837" s="11" t="s">
        <v>2</v>
      </c>
      <c r="G837" s="67" t="s">
        <v>45</v>
      </c>
      <c r="H837" s="10">
        <v>200</v>
      </c>
      <c r="I837" s="14">
        <f>I838</f>
        <v>71</v>
      </c>
      <c r="J837" s="14">
        <f t="shared" ref="J837:K837" si="630">J838</f>
        <v>71</v>
      </c>
      <c r="K837" s="14">
        <f t="shared" si="630"/>
        <v>71</v>
      </c>
      <c r="L837" s="14"/>
      <c r="M837" s="14"/>
      <c r="N837" s="14"/>
      <c r="O837" s="14">
        <f t="shared" si="576"/>
        <v>71</v>
      </c>
      <c r="P837" s="14">
        <f t="shared" si="577"/>
        <v>71</v>
      </c>
      <c r="Q837" s="14">
        <f t="shared" si="578"/>
        <v>71</v>
      </c>
      <c r="R837" s="14"/>
      <c r="S837" s="14"/>
      <c r="T837" s="14"/>
      <c r="U837" s="14">
        <f t="shared" si="623"/>
        <v>71</v>
      </c>
      <c r="V837" s="14">
        <f t="shared" si="624"/>
        <v>71</v>
      </c>
      <c r="W837" s="14">
        <f t="shared" si="625"/>
        <v>71</v>
      </c>
    </row>
    <row r="838" spans="1:23" ht="22.5" x14ac:dyDescent="0.2">
      <c r="A838" s="65" t="s">
        <v>13</v>
      </c>
      <c r="B838" s="66">
        <v>298</v>
      </c>
      <c r="C838" s="60">
        <v>1006</v>
      </c>
      <c r="D838" s="11" t="s">
        <v>36</v>
      </c>
      <c r="E838" s="12">
        <v>3</v>
      </c>
      <c r="F838" s="11" t="s">
        <v>2</v>
      </c>
      <c r="G838" s="67" t="s">
        <v>45</v>
      </c>
      <c r="H838" s="10">
        <v>240</v>
      </c>
      <c r="I838" s="14">
        <v>71</v>
      </c>
      <c r="J838" s="14">
        <v>71</v>
      </c>
      <c r="K838" s="14">
        <v>71</v>
      </c>
      <c r="L838" s="14"/>
      <c r="M838" s="14"/>
      <c r="N838" s="14"/>
      <c r="O838" s="14">
        <f t="shared" si="576"/>
        <v>71</v>
      </c>
      <c r="P838" s="14">
        <f t="shared" si="577"/>
        <v>71</v>
      </c>
      <c r="Q838" s="14">
        <f t="shared" si="578"/>
        <v>71</v>
      </c>
      <c r="R838" s="14"/>
      <c r="S838" s="14"/>
      <c r="T838" s="14"/>
      <c r="U838" s="14">
        <f t="shared" si="623"/>
        <v>71</v>
      </c>
      <c r="V838" s="14">
        <f t="shared" si="624"/>
        <v>71</v>
      </c>
      <c r="W838" s="14">
        <f t="shared" si="625"/>
        <v>71</v>
      </c>
    </row>
    <row r="839" spans="1:23" ht="24" customHeight="1" x14ac:dyDescent="0.2">
      <c r="A839" s="65" t="s">
        <v>40</v>
      </c>
      <c r="B839" s="66">
        <v>298</v>
      </c>
      <c r="C839" s="60">
        <v>1006</v>
      </c>
      <c r="D839" s="11" t="s">
        <v>36</v>
      </c>
      <c r="E839" s="12">
        <v>3</v>
      </c>
      <c r="F839" s="11" t="s">
        <v>2</v>
      </c>
      <c r="G839" s="67" t="s">
        <v>45</v>
      </c>
      <c r="H839" s="10">
        <v>300</v>
      </c>
      <c r="I839" s="14">
        <f>I840</f>
        <v>11.8</v>
      </c>
      <c r="J839" s="14">
        <f t="shared" ref="J839:K839" si="631">J840</f>
        <v>11.8</v>
      </c>
      <c r="K839" s="14">
        <f t="shared" si="631"/>
        <v>11.8</v>
      </c>
      <c r="L839" s="14"/>
      <c r="M839" s="14"/>
      <c r="N839" s="14"/>
      <c r="O839" s="14">
        <f t="shared" si="576"/>
        <v>11.8</v>
      </c>
      <c r="P839" s="14">
        <f t="shared" si="577"/>
        <v>11.8</v>
      </c>
      <c r="Q839" s="14">
        <f t="shared" si="578"/>
        <v>11.8</v>
      </c>
      <c r="R839" s="14"/>
      <c r="S839" s="14"/>
      <c r="T839" s="14"/>
      <c r="U839" s="14">
        <f t="shared" si="623"/>
        <v>11.8</v>
      </c>
      <c r="V839" s="14">
        <f t="shared" si="624"/>
        <v>11.8</v>
      </c>
      <c r="W839" s="14">
        <f t="shared" si="625"/>
        <v>11.8</v>
      </c>
    </row>
    <row r="840" spans="1:23" ht="22.5" x14ac:dyDescent="0.2">
      <c r="A840" s="65" t="s">
        <v>44</v>
      </c>
      <c r="B840" s="66">
        <v>298</v>
      </c>
      <c r="C840" s="60">
        <v>1006</v>
      </c>
      <c r="D840" s="11" t="s">
        <v>36</v>
      </c>
      <c r="E840" s="12">
        <v>3</v>
      </c>
      <c r="F840" s="11" t="s">
        <v>2</v>
      </c>
      <c r="G840" s="67" t="s">
        <v>45</v>
      </c>
      <c r="H840" s="10">
        <v>320</v>
      </c>
      <c r="I840" s="14">
        <v>11.8</v>
      </c>
      <c r="J840" s="14">
        <v>11.8</v>
      </c>
      <c r="K840" s="14">
        <v>11.8</v>
      </c>
      <c r="L840" s="14"/>
      <c r="M840" s="14"/>
      <c r="N840" s="14"/>
      <c r="O840" s="14">
        <f t="shared" ref="O840:O909" si="632">I840+L840</f>
        <v>11.8</v>
      </c>
      <c r="P840" s="14">
        <f t="shared" ref="P840:P909" si="633">J840+M840</f>
        <v>11.8</v>
      </c>
      <c r="Q840" s="14">
        <f t="shared" ref="Q840:Q909" si="634">K840+N840</f>
        <v>11.8</v>
      </c>
      <c r="R840" s="14"/>
      <c r="S840" s="14"/>
      <c r="T840" s="14"/>
      <c r="U840" s="14">
        <f t="shared" si="623"/>
        <v>11.8</v>
      </c>
      <c r="V840" s="14">
        <f t="shared" si="624"/>
        <v>11.8</v>
      </c>
      <c r="W840" s="14">
        <f t="shared" si="625"/>
        <v>11.8</v>
      </c>
    </row>
    <row r="841" spans="1:23" ht="30.6" customHeight="1" x14ac:dyDescent="0.2">
      <c r="A841" s="65" t="s">
        <v>392</v>
      </c>
      <c r="B841" s="66">
        <v>298</v>
      </c>
      <c r="C841" s="60">
        <v>1006</v>
      </c>
      <c r="D841" s="11" t="s">
        <v>36</v>
      </c>
      <c r="E841" s="12">
        <v>3</v>
      </c>
      <c r="F841" s="11" t="s">
        <v>2</v>
      </c>
      <c r="G841" s="67">
        <v>80790</v>
      </c>
      <c r="H841" s="10"/>
      <c r="I841" s="14"/>
      <c r="J841" s="14"/>
      <c r="K841" s="14"/>
      <c r="L841" s="14">
        <f>L842+L844</f>
        <v>473.25592999999998</v>
      </c>
      <c r="M841" s="14"/>
      <c r="N841" s="14"/>
      <c r="O841" s="14">
        <f t="shared" ref="O841:O846" si="635">I841+L841</f>
        <v>473.25592999999998</v>
      </c>
      <c r="P841" s="14">
        <f t="shared" ref="P841:P846" si="636">J841+M841</f>
        <v>0</v>
      </c>
      <c r="Q841" s="14">
        <f t="shared" ref="Q841:Q846" si="637">K841+N841</f>
        <v>0</v>
      </c>
      <c r="R841" s="14"/>
      <c r="S841" s="14"/>
      <c r="T841" s="14"/>
      <c r="U841" s="14">
        <f t="shared" si="623"/>
        <v>473.25592999999998</v>
      </c>
      <c r="V841" s="14">
        <f t="shared" si="624"/>
        <v>0</v>
      </c>
      <c r="W841" s="14">
        <f t="shared" si="625"/>
        <v>0</v>
      </c>
    </row>
    <row r="842" spans="1:23" ht="22.5" x14ac:dyDescent="0.2">
      <c r="A842" s="65" t="s">
        <v>14</v>
      </c>
      <c r="B842" s="66">
        <v>298</v>
      </c>
      <c r="C842" s="60">
        <v>1006</v>
      </c>
      <c r="D842" s="11" t="s">
        <v>36</v>
      </c>
      <c r="E842" s="12">
        <v>3</v>
      </c>
      <c r="F842" s="11" t="s">
        <v>2</v>
      </c>
      <c r="G842" s="67">
        <v>80790</v>
      </c>
      <c r="H842" s="10">
        <v>200</v>
      </c>
      <c r="I842" s="14"/>
      <c r="J842" s="14"/>
      <c r="K842" s="14"/>
      <c r="L842" s="14">
        <f>L843</f>
        <v>10.467000000000001</v>
      </c>
      <c r="M842" s="14"/>
      <c r="N842" s="14"/>
      <c r="O842" s="14">
        <f t="shared" si="635"/>
        <v>10.467000000000001</v>
      </c>
      <c r="P842" s="14">
        <f t="shared" si="636"/>
        <v>0</v>
      </c>
      <c r="Q842" s="14">
        <f t="shared" si="637"/>
        <v>0</v>
      </c>
      <c r="R842" s="14"/>
      <c r="S842" s="14"/>
      <c r="T842" s="14"/>
      <c r="U842" s="14">
        <f t="shared" si="623"/>
        <v>10.467000000000001</v>
      </c>
      <c r="V842" s="14">
        <f t="shared" si="624"/>
        <v>0</v>
      </c>
      <c r="W842" s="14">
        <f t="shared" si="625"/>
        <v>0</v>
      </c>
    </row>
    <row r="843" spans="1:23" ht="22.5" x14ac:dyDescent="0.2">
      <c r="A843" s="65" t="s">
        <v>13</v>
      </c>
      <c r="B843" s="66">
        <v>298</v>
      </c>
      <c r="C843" s="60">
        <v>1006</v>
      </c>
      <c r="D843" s="11" t="s">
        <v>36</v>
      </c>
      <c r="E843" s="12">
        <v>3</v>
      </c>
      <c r="F843" s="11" t="s">
        <v>2</v>
      </c>
      <c r="G843" s="67">
        <v>80790</v>
      </c>
      <c r="H843" s="10">
        <v>240</v>
      </c>
      <c r="I843" s="14"/>
      <c r="J843" s="14"/>
      <c r="K843" s="14"/>
      <c r="L843" s="14">
        <v>10.467000000000001</v>
      </c>
      <c r="M843" s="14"/>
      <c r="N843" s="14"/>
      <c r="O843" s="14">
        <f t="shared" si="635"/>
        <v>10.467000000000001</v>
      </c>
      <c r="P843" s="14">
        <f t="shared" si="636"/>
        <v>0</v>
      </c>
      <c r="Q843" s="14">
        <f t="shared" si="637"/>
        <v>0</v>
      </c>
      <c r="R843" s="14"/>
      <c r="S843" s="14"/>
      <c r="T843" s="14"/>
      <c r="U843" s="14">
        <f t="shared" si="623"/>
        <v>10.467000000000001</v>
      </c>
      <c r="V843" s="14">
        <f t="shared" si="624"/>
        <v>0</v>
      </c>
      <c r="W843" s="14">
        <f t="shared" si="625"/>
        <v>0</v>
      </c>
    </row>
    <row r="844" spans="1:23" x14ac:dyDescent="0.2">
      <c r="A844" s="65" t="s">
        <v>40</v>
      </c>
      <c r="B844" s="66">
        <v>298</v>
      </c>
      <c r="C844" s="60">
        <v>1006</v>
      </c>
      <c r="D844" s="11" t="s">
        <v>36</v>
      </c>
      <c r="E844" s="12">
        <v>3</v>
      </c>
      <c r="F844" s="11" t="s">
        <v>2</v>
      </c>
      <c r="G844" s="67">
        <v>80790</v>
      </c>
      <c r="H844" s="10">
        <v>300</v>
      </c>
      <c r="I844" s="14"/>
      <c r="J844" s="14"/>
      <c r="K844" s="14"/>
      <c r="L844" s="14">
        <f>L845+L846</f>
        <v>462.78892999999999</v>
      </c>
      <c r="M844" s="14"/>
      <c r="N844" s="14"/>
      <c r="O844" s="14">
        <f t="shared" si="635"/>
        <v>462.78892999999999</v>
      </c>
      <c r="P844" s="14">
        <f t="shared" si="636"/>
        <v>0</v>
      </c>
      <c r="Q844" s="14">
        <f t="shared" si="637"/>
        <v>0</v>
      </c>
      <c r="R844" s="14"/>
      <c r="S844" s="14"/>
      <c r="T844" s="14"/>
      <c r="U844" s="14">
        <f t="shared" si="623"/>
        <v>462.78892999999999</v>
      </c>
      <c r="V844" s="14">
        <f t="shared" si="624"/>
        <v>0</v>
      </c>
      <c r="W844" s="14">
        <f t="shared" si="625"/>
        <v>0</v>
      </c>
    </row>
    <row r="845" spans="1:23" ht="22.5" x14ac:dyDescent="0.2">
      <c r="A845" s="65" t="s">
        <v>44</v>
      </c>
      <c r="B845" s="66">
        <v>298</v>
      </c>
      <c r="C845" s="60">
        <v>1006</v>
      </c>
      <c r="D845" s="11" t="s">
        <v>36</v>
      </c>
      <c r="E845" s="12">
        <v>3</v>
      </c>
      <c r="F845" s="11" t="s">
        <v>2</v>
      </c>
      <c r="G845" s="67">
        <v>80790</v>
      </c>
      <c r="H845" s="10">
        <v>320</v>
      </c>
      <c r="I845" s="14"/>
      <c r="J845" s="14"/>
      <c r="K845" s="14"/>
      <c r="L845" s="14">
        <v>400</v>
      </c>
      <c r="M845" s="14"/>
      <c r="N845" s="14"/>
      <c r="O845" s="14">
        <f t="shared" si="635"/>
        <v>400</v>
      </c>
      <c r="P845" s="14">
        <f t="shared" si="636"/>
        <v>0</v>
      </c>
      <c r="Q845" s="14">
        <f t="shared" si="637"/>
        <v>0</v>
      </c>
      <c r="R845" s="14"/>
      <c r="S845" s="14"/>
      <c r="T845" s="14"/>
      <c r="U845" s="14">
        <f t="shared" si="623"/>
        <v>400</v>
      </c>
      <c r="V845" s="14">
        <f t="shared" si="624"/>
        <v>0</v>
      </c>
      <c r="W845" s="14">
        <f t="shared" si="625"/>
        <v>0</v>
      </c>
    </row>
    <row r="846" spans="1:23" x14ac:dyDescent="0.2">
      <c r="A846" s="65" t="s">
        <v>393</v>
      </c>
      <c r="B846" s="66">
        <v>298</v>
      </c>
      <c r="C846" s="60">
        <v>1006</v>
      </c>
      <c r="D846" s="11" t="s">
        <v>36</v>
      </c>
      <c r="E846" s="12">
        <v>3</v>
      </c>
      <c r="F846" s="11" t="s">
        <v>2</v>
      </c>
      <c r="G846" s="67">
        <v>80790</v>
      </c>
      <c r="H846" s="10">
        <v>360</v>
      </c>
      <c r="I846" s="14"/>
      <c r="J846" s="14"/>
      <c r="K846" s="14"/>
      <c r="L846" s="14">
        <v>62.788930000000001</v>
      </c>
      <c r="M846" s="14"/>
      <c r="N846" s="14"/>
      <c r="O846" s="14">
        <f t="shared" si="635"/>
        <v>62.788930000000001</v>
      </c>
      <c r="P846" s="14">
        <f t="shared" si="636"/>
        <v>0</v>
      </c>
      <c r="Q846" s="14">
        <f t="shared" si="637"/>
        <v>0</v>
      </c>
      <c r="R846" s="14"/>
      <c r="S846" s="14"/>
      <c r="T846" s="14"/>
      <c r="U846" s="14">
        <f t="shared" si="623"/>
        <v>62.788930000000001</v>
      </c>
      <c r="V846" s="14">
        <f t="shared" si="624"/>
        <v>0</v>
      </c>
      <c r="W846" s="14">
        <f t="shared" si="625"/>
        <v>0</v>
      </c>
    </row>
    <row r="847" spans="1:23" ht="58.15" customHeight="1" x14ac:dyDescent="0.2">
      <c r="A847" s="65" t="s">
        <v>289</v>
      </c>
      <c r="B847" s="66">
        <v>298</v>
      </c>
      <c r="C847" s="60">
        <v>1006</v>
      </c>
      <c r="D847" s="11">
        <v>6</v>
      </c>
      <c r="E847" s="12">
        <v>3</v>
      </c>
      <c r="F847" s="11" t="s">
        <v>2</v>
      </c>
      <c r="G847" s="67">
        <v>87010</v>
      </c>
      <c r="H847" s="10"/>
      <c r="I847" s="14">
        <f t="shared" ref="I847:K848" si="638">I848</f>
        <v>0</v>
      </c>
      <c r="J847" s="14">
        <f t="shared" si="638"/>
        <v>100</v>
      </c>
      <c r="K847" s="14">
        <f t="shared" si="638"/>
        <v>0</v>
      </c>
      <c r="L847" s="14"/>
      <c r="M847" s="14"/>
      <c r="N847" s="14"/>
      <c r="O847" s="14">
        <f t="shared" si="632"/>
        <v>0</v>
      </c>
      <c r="P847" s="14">
        <f t="shared" si="633"/>
        <v>100</v>
      </c>
      <c r="Q847" s="14">
        <f t="shared" si="634"/>
        <v>0</v>
      </c>
      <c r="R847" s="14"/>
      <c r="S847" s="14"/>
      <c r="T847" s="14"/>
      <c r="U847" s="14">
        <f t="shared" si="623"/>
        <v>0</v>
      </c>
      <c r="V847" s="14">
        <f t="shared" si="624"/>
        <v>100</v>
      </c>
      <c r="W847" s="14">
        <f t="shared" si="625"/>
        <v>0</v>
      </c>
    </row>
    <row r="848" spans="1:23" x14ac:dyDescent="0.2">
      <c r="A848" s="65" t="s">
        <v>40</v>
      </c>
      <c r="B848" s="66">
        <v>298</v>
      </c>
      <c r="C848" s="60">
        <v>1006</v>
      </c>
      <c r="D848" s="11">
        <v>6</v>
      </c>
      <c r="E848" s="12">
        <v>3</v>
      </c>
      <c r="F848" s="11" t="s">
        <v>2</v>
      </c>
      <c r="G848" s="67">
        <v>87010</v>
      </c>
      <c r="H848" s="10">
        <v>300</v>
      </c>
      <c r="I848" s="14">
        <f>I849</f>
        <v>0</v>
      </c>
      <c r="J848" s="14">
        <f t="shared" si="638"/>
        <v>100</v>
      </c>
      <c r="K848" s="14">
        <f t="shared" si="638"/>
        <v>0</v>
      </c>
      <c r="L848" s="14"/>
      <c r="M848" s="14"/>
      <c r="N848" s="14"/>
      <c r="O848" s="14">
        <f t="shared" si="632"/>
        <v>0</v>
      </c>
      <c r="P848" s="14">
        <f t="shared" si="633"/>
        <v>100</v>
      </c>
      <c r="Q848" s="14">
        <f t="shared" si="634"/>
        <v>0</v>
      </c>
      <c r="R848" s="14"/>
      <c r="S848" s="14"/>
      <c r="T848" s="14"/>
      <c r="U848" s="14">
        <f t="shared" si="623"/>
        <v>0</v>
      </c>
      <c r="V848" s="14">
        <f t="shared" si="624"/>
        <v>100</v>
      </c>
      <c r="W848" s="14">
        <f t="shared" si="625"/>
        <v>0</v>
      </c>
    </row>
    <row r="849" spans="1:23" x14ac:dyDescent="0.2">
      <c r="A849" s="65" t="s">
        <v>42</v>
      </c>
      <c r="B849" s="66">
        <v>298</v>
      </c>
      <c r="C849" s="60">
        <v>1006</v>
      </c>
      <c r="D849" s="11">
        <v>6</v>
      </c>
      <c r="E849" s="12">
        <v>3</v>
      </c>
      <c r="F849" s="11" t="s">
        <v>2</v>
      </c>
      <c r="G849" s="67">
        <v>87010</v>
      </c>
      <c r="H849" s="10">
        <v>310</v>
      </c>
      <c r="I849" s="14">
        <v>0</v>
      </c>
      <c r="J849" s="14">
        <v>100</v>
      </c>
      <c r="K849" s="14">
        <v>0</v>
      </c>
      <c r="L849" s="14"/>
      <c r="M849" s="14"/>
      <c r="N849" s="14"/>
      <c r="O849" s="14">
        <f t="shared" si="632"/>
        <v>0</v>
      </c>
      <c r="P849" s="14">
        <f t="shared" si="633"/>
        <v>100</v>
      </c>
      <c r="Q849" s="14">
        <f t="shared" si="634"/>
        <v>0</v>
      </c>
      <c r="R849" s="14"/>
      <c r="S849" s="14"/>
      <c r="T849" s="14"/>
      <c r="U849" s="14">
        <f t="shared" si="623"/>
        <v>0</v>
      </c>
      <c r="V849" s="14">
        <f t="shared" si="624"/>
        <v>100</v>
      </c>
      <c r="W849" s="14">
        <f t="shared" si="625"/>
        <v>0</v>
      </c>
    </row>
    <row r="850" spans="1:23" ht="60.6" customHeight="1" x14ac:dyDescent="0.2">
      <c r="A850" s="65" t="s">
        <v>43</v>
      </c>
      <c r="B850" s="66">
        <v>298</v>
      </c>
      <c r="C850" s="60">
        <v>1006</v>
      </c>
      <c r="D850" s="11" t="s">
        <v>36</v>
      </c>
      <c r="E850" s="12">
        <v>3</v>
      </c>
      <c r="F850" s="11" t="s">
        <v>2</v>
      </c>
      <c r="G850" s="67" t="s">
        <v>41</v>
      </c>
      <c r="H850" s="10" t="s">
        <v>7</v>
      </c>
      <c r="I850" s="14">
        <f>I851</f>
        <v>70</v>
      </c>
      <c r="J850" s="14">
        <f t="shared" ref="J850:K850" si="639">J851</f>
        <v>70</v>
      </c>
      <c r="K850" s="14">
        <f t="shared" si="639"/>
        <v>70</v>
      </c>
      <c r="L850" s="14"/>
      <c r="M850" s="14"/>
      <c r="N850" s="14"/>
      <c r="O850" s="14">
        <f t="shared" si="632"/>
        <v>70</v>
      </c>
      <c r="P850" s="14">
        <f t="shared" si="633"/>
        <v>70</v>
      </c>
      <c r="Q850" s="14">
        <f t="shared" si="634"/>
        <v>70</v>
      </c>
      <c r="R850" s="14"/>
      <c r="S850" s="14"/>
      <c r="T850" s="14"/>
      <c r="U850" s="14">
        <f t="shared" si="623"/>
        <v>70</v>
      </c>
      <c r="V850" s="14">
        <f t="shared" si="624"/>
        <v>70</v>
      </c>
      <c r="W850" s="14">
        <f t="shared" si="625"/>
        <v>70</v>
      </c>
    </row>
    <row r="851" spans="1:23" x14ac:dyDescent="0.2">
      <c r="A851" s="65" t="s">
        <v>40</v>
      </c>
      <c r="B851" s="66">
        <v>298</v>
      </c>
      <c r="C851" s="60">
        <v>1006</v>
      </c>
      <c r="D851" s="11" t="s">
        <v>36</v>
      </c>
      <c r="E851" s="12">
        <v>3</v>
      </c>
      <c r="F851" s="11" t="s">
        <v>2</v>
      </c>
      <c r="G851" s="67" t="s">
        <v>41</v>
      </c>
      <c r="H851" s="10">
        <v>300</v>
      </c>
      <c r="I851" s="14">
        <f>I852</f>
        <v>70</v>
      </c>
      <c r="J851" s="14">
        <f t="shared" ref="J851:K851" si="640">J852</f>
        <v>70</v>
      </c>
      <c r="K851" s="14">
        <f t="shared" si="640"/>
        <v>70</v>
      </c>
      <c r="L851" s="14"/>
      <c r="M851" s="14"/>
      <c r="N851" s="14"/>
      <c r="O851" s="14">
        <f t="shared" si="632"/>
        <v>70</v>
      </c>
      <c r="P851" s="14">
        <f t="shared" si="633"/>
        <v>70</v>
      </c>
      <c r="Q851" s="14">
        <f t="shared" si="634"/>
        <v>70</v>
      </c>
      <c r="R851" s="14"/>
      <c r="S851" s="14"/>
      <c r="T851" s="14"/>
      <c r="U851" s="14">
        <f t="shared" si="623"/>
        <v>70</v>
      </c>
      <c r="V851" s="14">
        <f t="shared" si="624"/>
        <v>70</v>
      </c>
      <c r="W851" s="14">
        <f t="shared" si="625"/>
        <v>70</v>
      </c>
    </row>
    <row r="852" spans="1:23" ht="20.65" customHeight="1" x14ac:dyDescent="0.2">
      <c r="A852" s="65" t="s">
        <v>42</v>
      </c>
      <c r="B852" s="66">
        <v>298</v>
      </c>
      <c r="C852" s="60">
        <v>1006</v>
      </c>
      <c r="D852" s="11" t="s">
        <v>36</v>
      </c>
      <c r="E852" s="12">
        <v>3</v>
      </c>
      <c r="F852" s="11" t="s">
        <v>2</v>
      </c>
      <c r="G852" s="67" t="s">
        <v>41</v>
      </c>
      <c r="H852" s="10">
        <v>310</v>
      </c>
      <c r="I852" s="14">
        <v>70</v>
      </c>
      <c r="J852" s="14">
        <v>70</v>
      </c>
      <c r="K852" s="14">
        <v>70</v>
      </c>
      <c r="L852" s="14"/>
      <c r="M852" s="14"/>
      <c r="N852" s="14"/>
      <c r="O852" s="14">
        <f t="shared" si="632"/>
        <v>70</v>
      </c>
      <c r="P852" s="14">
        <f t="shared" si="633"/>
        <v>70</v>
      </c>
      <c r="Q852" s="14">
        <f t="shared" si="634"/>
        <v>70</v>
      </c>
      <c r="R852" s="14"/>
      <c r="S852" s="14"/>
      <c r="T852" s="14"/>
      <c r="U852" s="14">
        <f t="shared" si="623"/>
        <v>70</v>
      </c>
      <c r="V852" s="14">
        <f t="shared" si="624"/>
        <v>70</v>
      </c>
      <c r="W852" s="14">
        <f t="shared" si="625"/>
        <v>70</v>
      </c>
    </row>
    <row r="853" spans="1:23" ht="56.25" x14ac:dyDescent="0.2">
      <c r="A853" s="85" t="s">
        <v>275</v>
      </c>
      <c r="B853" s="66">
        <v>298</v>
      </c>
      <c r="C853" s="60">
        <v>1006</v>
      </c>
      <c r="D853" s="11">
        <v>11</v>
      </c>
      <c r="E853" s="12">
        <v>0</v>
      </c>
      <c r="F853" s="11">
        <v>0</v>
      </c>
      <c r="G853" s="67">
        <v>0</v>
      </c>
      <c r="H853" s="10"/>
      <c r="I853" s="14">
        <f>I854</f>
        <v>6590.5218599999998</v>
      </c>
      <c r="J853" s="14">
        <f t="shared" ref="J853:K853" si="641">J854</f>
        <v>6648.32708</v>
      </c>
      <c r="K853" s="14">
        <f t="shared" si="641"/>
        <v>6881.8601600000002</v>
      </c>
      <c r="L853" s="14"/>
      <c r="M853" s="14"/>
      <c r="N853" s="14"/>
      <c r="O853" s="14">
        <f t="shared" si="632"/>
        <v>6590.5218599999998</v>
      </c>
      <c r="P853" s="14">
        <f t="shared" si="633"/>
        <v>6648.32708</v>
      </c>
      <c r="Q853" s="14">
        <f t="shared" si="634"/>
        <v>6881.8601600000002</v>
      </c>
      <c r="R853" s="14"/>
      <c r="S853" s="14"/>
      <c r="T853" s="14"/>
      <c r="U853" s="14">
        <f t="shared" si="623"/>
        <v>6590.5218599999998</v>
      </c>
      <c r="V853" s="14">
        <f t="shared" si="624"/>
        <v>6648.32708</v>
      </c>
      <c r="W853" s="14">
        <f t="shared" si="625"/>
        <v>6881.8601600000002</v>
      </c>
    </row>
    <row r="854" spans="1:23" ht="22.5" x14ac:dyDescent="0.2">
      <c r="A854" s="85" t="s">
        <v>298</v>
      </c>
      <c r="B854" s="66">
        <v>298</v>
      </c>
      <c r="C854" s="60">
        <v>1006</v>
      </c>
      <c r="D854" s="11">
        <v>11</v>
      </c>
      <c r="E854" s="12">
        <v>2</v>
      </c>
      <c r="F854" s="11" t="s">
        <v>2</v>
      </c>
      <c r="G854" s="67">
        <v>0</v>
      </c>
      <c r="H854" s="10"/>
      <c r="I854" s="14">
        <f>I855</f>
        <v>6590.5218599999998</v>
      </c>
      <c r="J854" s="14">
        <f t="shared" ref="J854:K854" si="642">J855</f>
        <v>6648.32708</v>
      </c>
      <c r="K854" s="14">
        <f t="shared" si="642"/>
        <v>6881.8601600000002</v>
      </c>
      <c r="L854" s="14"/>
      <c r="M854" s="14"/>
      <c r="N854" s="14"/>
      <c r="O854" s="14">
        <f t="shared" si="632"/>
        <v>6590.5218599999998</v>
      </c>
      <c r="P854" s="14">
        <f t="shared" si="633"/>
        <v>6648.32708</v>
      </c>
      <c r="Q854" s="14">
        <f t="shared" si="634"/>
        <v>6881.8601600000002</v>
      </c>
      <c r="R854" s="14"/>
      <c r="S854" s="14"/>
      <c r="T854" s="14"/>
      <c r="U854" s="14">
        <f t="shared" si="623"/>
        <v>6590.5218599999998</v>
      </c>
      <c r="V854" s="14">
        <f t="shared" si="624"/>
        <v>6648.32708</v>
      </c>
      <c r="W854" s="14">
        <f t="shared" si="625"/>
        <v>6881.8601600000002</v>
      </c>
    </row>
    <row r="855" spans="1:23" ht="59.1" customHeight="1" x14ac:dyDescent="0.2">
      <c r="A855" s="65" t="s">
        <v>245</v>
      </c>
      <c r="B855" s="66">
        <v>298</v>
      </c>
      <c r="C855" s="60">
        <v>1006</v>
      </c>
      <c r="D855" s="11">
        <v>11</v>
      </c>
      <c r="E855" s="12">
        <v>2</v>
      </c>
      <c r="F855" s="11" t="s">
        <v>2</v>
      </c>
      <c r="G855" s="67">
        <v>78792</v>
      </c>
      <c r="H855" s="10" t="s">
        <v>7</v>
      </c>
      <c r="I855" s="14">
        <f>I856+I858</f>
        <v>6590.5218599999998</v>
      </c>
      <c r="J855" s="14">
        <f>J856+J858</f>
        <v>6648.32708</v>
      </c>
      <c r="K855" s="14">
        <f>K856+K858</f>
        <v>6881.8601600000002</v>
      </c>
      <c r="L855" s="14"/>
      <c r="M855" s="14"/>
      <c r="N855" s="14"/>
      <c r="O855" s="14">
        <f t="shared" si="632"/>
        <v>6590.5218599999998</v>
      </c>
      <c r="P855" s="14">
        <f t="shared" si="633"/>
        <v>6648.32708</v>
      </c>
      <c r="Q855" s="14">
        <f t="shared" si="634"/>
        <v>6881.8601600000002</v>
      </c>
      <c r="R855" s="14"/>
      <c r="S855" s="14"/>
      <c r="T855" s="14"/>
      <c r="U855" s="14">
        <f t="shared" si="623"/>
        <v>6590.5218599999998</v>
      </c>
      <c r="V855" s="14">
        <f t="shared" si="624"/>
        <v>6648.32708</v>
      </c>
      <c r="W855" s="14">
        <f t="shared" si="625"/>
        <v>6881.8601600000002</v>
      </c>
    </row>
    <row r="856" spans="1:23" ht="56.25" x14ac:dyDescent="0.2">
      <c r="A856" s="65" t="s">
        <v>6</v>
      </c>
      <c r="B856" s="66">
        <v>298</v>
      </c>
      <c r="C856" s="60">
        <v>1006</v>
      </c>
      <c r="D856" s="11">
        <v>11</v>
      </c>
      <c r="E856" s="12">
        <v>2</v>
      </c>
      <c r="F856" s="11" t="s">
        <v>2</v>
      </c>
      <c r="G856" s="67">
        <v>78792</v>
      </c>
      <c r="H856" s="10">
        <v>100</v>
      </c>
      <c r="I856" s="14">
        <f>I857</f>
        <v>5960.5218599999998</v>
      </c>
      <c r="J856" s="14">
        <f>J857</f>
        <v>6018.32708</v>
      </c>
      <c r="K856" s="14">
        <f>K857</f>
        <v>6251.8601600000002</v>
      </c>
      <c r="L856" s="14"/>
      <c r="M856" s="14"/>
      <c r="N856" s="14"/>
      <c r="O856" s="14">
        <f t="shared" si="632"/>
        <v>5960.5218599999998</v>
      </c>
      <c r="P856" s="14">
        <f t="shared" si="633"/>
        <v>6018.32708</v>
      </c>
      <c r="Q856" s="14">
        <f t="shared" si="634"/>
        <v>6251.8601600000002</v>
      </c>
      <c r="R856" s="14"/>
      <c r="S856" s="14"/>
      <c r="T856" s="14"/>
      <c r="U856" s="14">
        <f t="shared" si="623"/>
        <v>5960.5218599999998</v>
      </c>
      <c r="V856" s="14">
        <f t="shared" si="624"/>
        <v>6018.32708</v>
      </c>
      <c r="W856" s="14">
        <f t="shared" si="625"/>
        <v>6251.8601600000002</v>
      </c>
    </row>
    <row r="857" spans="1:23" ht="22.5" x14ac:dyDescent="0.2">
      <c r="A857" s="65" t="s">
        <v>5</v>
      </c>
      <c r="B857" s="66">
        <v>298</v>
      </c>
      <c r="C857" s="60">
        <v>1006</v>
      </c>
      <c r="D857" s="11">
        <v>11</v>
      </c>
      <c r="E857" s="12">
        <v>2</v>
      </c>
      <c r="F857" s="11" t="s">
        <v>2</v>
      </c>
      <c r="G857" s="67">
        <v>78792</v>
      </c>
      <c r="H857" s="10">
        <v>120</v>
      </c>
      <c r="I857" s="14">
        <v>5960.5218599999998</v>
      </c>
      <c r="J857" s="14">
        <v>6018.32708</v>
      </c>
      <c r="K857" s="14">
        <v>6251.8601600000002</v>
      </c>
      <c r="L857" s="14"/>
      <c r="M857" s="14"/>
      <c r="N857" s="14"/>
      <c r="O857" s="14">
        <f t="shared" si="632"/>
        <v>5960.5218599999998</v>
      </c>
      <c r="P857" s="14">
        <f t="shared" si="633"/>
        <v>6018.32708</v>
      </c>
      <c r="Q857" s="14">
        <f t="shared" si="634"/>
        <v>6251.8601600000002</v>
      </c>
      <c r="R857" s="14"/>
      <c r="S857" s="14"/>
      <c r="T857" s="14"/>
      <c r="U857" s="14">
        <f t="shared" si="623"/>
        <v>5960.5218599999998</v>
      </c>
      <c r="V857" s="14">
        <f t="shared" si="624"/>
        <v>6018.32708</v>
      </c>
      <c r="W857" s="14">
        <f t="shared" si="625"/>
        <v>6251.8601600000002</v>
      </c>
    </row>
    <row r="858" spans="1:23" ht="22.5" x14ac:dyDescent="0.2">
      <c r="A858" s="65" t="s">
        <v>14</v>
      </c>
      <c r="B858" s="66">
        <v>298</v>
      </c>
      <c r="C858" s="60">
        <v>1006</v>
      </c>
      <c r="D858" s="11">
        <v>11</v>
      </c>
      <c r="E858" s="12">
        <v>2</v>
      </c>
      <c r="F858" s="11" t="s">
        <v>2</v>
      </c>
      <c r="G858" s="67">
        <v>78792</v>
      </c>
      <c r="H858" s="10">
        <v>200</v>
      </c>
      <c r="I858" s="14">
        <f>I859</f>
        <v>630</v>
      </c>
      <c r="J858" s="14">
        <f>J859</f>
        <v>630</v>
      </c>
      <c r="K858" s="14">
        <f>K859</f>
        <v>630</v>
      </c>
      <c r="L858" s="14"/>
      <c r="M858" s="14"/>
      <c r="N858" s="14"/>
      <c r="O858" s="14">
        <f t="shared" si="632"/>
        <v>630</v>
      </c>
      <c r="P858" s="14">
        <f t="shared" si="633"/>
        <v>630</v>
      </c>
      <c r="Q858" s="14">
        <f t="shared" si="634"/>
        <v>630</v>
      </c>
      <c r="R858" s="14"/>
      <c r="S858" s="14"/>
      <c r="T858" s="14"/>
      <c r="U858" s="14">
        <f t="shared" si="623"/>
        <v>630</v>
      </c>
      <c r="V858" s="14">
        <f t="shared" si="624"/>
        <v>630</v>
      </c>
      <c r="W858" s="14">
        <f t="shared" si="625"/>
        <v>630</v>
      </c>
    </row>
    <row r="859" spans="1:23" ht="31.15" customHeight="1" x14ac:dyDescent="0.2">
      <c r="A859" s="65" t="s">
        <v>13</v>
      </c>
      <c r="B859" s="66">
        <v>298</v>
      </c>
      <c r="C859" s="60">
        <v>1006</v>
      </c>
      <c r="D859" s="11">
        <v>11</v>
      </c>
      <c r="E859" s="12">
        <v>2</v>
      </c>
      <c r="F859" s="11" t="s">
        <v>2</v>
      </c>
      <c r="G859" s="67">
        <v>78792</v>
      </c>
      <c r="H859" s="10">
        <v>240</v>
      </c>
      <c r="I859" s="14">
        <v>630</v>
      </c>
      <c r="J859" s="14">
        <v>630</v>
      </c>
      <c r="K859" s="14">
        <v>630</v>
      </c>
      <c r="L859" s="14"/>
      <c r="M859" s="14"/>
      <c r="N859" s="14"/>
      <c r="O859" s="14">
        <f t="shared" si="632"/>
        <v>630</v>
      </c>
      <c r="P859" s="14">
        <f t="shared" si="633"/>
        <v>630</v>
      </c>
      <c r="Q859" s="14">
        <f t="shared" si="634"/>
        <v>630</v>
      </c>
      <c r="R859" s="14"/>
      <c r="S859" s="14"/>
      <c r="T859" s="14"/>
      <c r="U859" s="14">
        <f t="shared" si="623"/>
        <v>630</v>
      </c>
      <c r="V859" s="14">
        <f t="shared" si="624"/>
        <v>630</v>
      </c>
      <c r="W859" s="14">
        <f t="shared" si="625"/>
        <v>630</v>
      </c>
    </row>
    <row r="860" spans="1:23" s="178" customFormat="1" ht="31.15" customHeight="1" x14ac:dyDescent="0.2">
      <c r="A860" s="146" t="s">
        <v>32</v>
      </c>
      <c r="B860" s="66">
        <v>298</v>
      </c>
      <c r="C860" s="60">
        <v>1006</v>
      </c>
      <c r="D860" s="11" t="s">
        <v>31</v>
      </c>
      <c r="E860" s="12" t="s">
        <v>3</v>
      </c>
      <c r="F860" s="11" t="s">
        <v>2</v>
      </c>
      <c r="G860" s="67" t="s">
        <v>9</v>
      </c>
      <c r="H860" s="10"/>
      <c r="I860" s="14"/>
      <c r="J860" s="14"/>
      <c r="K860" s="14"/>
      <c r="L860" s="14"/>
      <c r="M860" s="14"/>
      <c r="N860" s="14"/>
      <c r="O860" s="14"/>
      <c r="P860" s="14"/>
      <c r="Q860" s="14"/>
      <c r="R860" s="14">
        <f>R861</f>
        <v>10</v>
      </c>
      <c r="S860" s="14"/>
      <c r="T860" s="14"/>
      <c r="U860" s="14">
        <f t="shared" ref="U860:U863" si="643">O860+R860</f>
        <v>10</v>
      </c>
      <c r="V860" s="14">
        <f t="shared" ref="V860:V863" si="644">P860+S860</f>
        <v>0</v>
      </c>
      <c r="W860" s="14">
        <f t="shared" ref="W860:W863" si="645">Q860+T860</f>
        <v>0</v>
      </c>
    </row>
    <row r="861" spans="1:23" s="178" customFormat="1" ht="31.15" customHeight="1" x14ac:dyDescent="0.2">
      <c r="A861" s="146" t="s">
        <v>32</v>
      </c>
      <c r="B861" s="66">
        <v>298</v>
      </c>
      <c r="C861" s="60">
        <v>1006</v>
      </c>
      <c r="D861" s="11" t="s">
        <v>31</v>
      </c>
      <c r="E861" s="12" t="s">
        <v>3</v>
      </c>
      <c r="F861" s="11" t="s">
        <v>2</v>
      </c>
      <c r="G861" s="67" t="s">
        <v>30</v>
      </c>
      <c r="H861" s="10"/>
      <c r="I861" s="14"/>
      <c r="J861" s="14"/>
      <c r="K861" s="14"/>
      <c r="L861" s="14"/>
      <c r="M861" s="14"/>
      <c r="N861" s="14"/>
      <c r="O861" s="14"/>
      <c r="P861" s="14"/>
      <c r="Q861" s="14"/>
      <c r="R861" s="14">
        <f>R862</f>
        <v>10</v>
      </c>
      <c r="S861" s="14"/>
      <c r="T861" s="14"/>
      <c r="U861" s="14">
        <f t="shared" si="643"/>
        <v>10</v>
      </c>
      <c r="V861" s="14">
        <f t="shared" si="644"/>
        <v>0</v>
      </c>
      <c r="W861" s="14">
        <f t="shared" si="645"/>
        <v>0</v>
      </c>
    </row>
    <row r="862" spans="1:23" s="178" customFormat="1" ht="24.6" customHeight="1" x14ac:dyDescent="0.2">
      <c r="A862" s="65" t="s">
        <v>40</v>
      </c>
      <c r="B862" s="66">
        <v>298</v>
      </c>
      <c r="C862" s="60">
        <v>1006</v>
      </c>
      <c r="D862" s="11" t="s">
        <v>31</v>
      </c>
      <c r="E862" s="12" t="s">
        <v>3</v>
      </c>
      <c r="F862" s="11" t="s">
        <v>2</v>
      </c>
      <c r="G862" s="67" t="s">
        <v>30</v>
      </c>
      <c r="H862" s="10">
        <v>300</v>
      </c>
      <c r="I862" s="14"/>
      <c r="J862" s="14"/>
      <c r="K862" s="14"/>
      <c r="L862" s="14"/>
      <c r="M862" s="14"/>
      <c r="N862" s="14"/>
      <c r="O862" s="14"/>
      <c r="P862" s="14"/>
      <c r="Q862" s="14"/>
      <c r="R862" s="14">
        <f>R863</f>
        <v>10</v>
      </c>
      <c r="S862" s="14"/>
      <c r="T862" s="14"/>
      <c r="U862" s="14">
        <f t="shared" si="643"/>
        <v>10</v>
      </c>
      <c r="V862" s="14">
        <f t="shared" si="644"/>
        <v>0</v>
      </c>
      <c r="W862" s="14">
        <f t="shared" si="645"/>
        <v>0</v>
      </c>
    </row>
    <row r="863" spans="1:23" s="178" customFormat="1" ht="24.6" customHeight="1" x14ac:dyDescent="0.2">
      <c r="A863" s="65" t="s">
        <v>393</v>
      </c>
      <c r="B863" s="66">
        <v>298</v>
      </c>
      <c r="C863" s="60">
        <v>1006</v>
      </c>
      <c r="D863" s="11" t="s">
        <v>31</v>
      </c>
      <c r="E863" s="12" t="s">
        <v>3</v>
      </c>
      <c r="F863" s="11" t="s">
        <v>2</v>
      </c>
      <c r="G863" s="67" t="s">
        <v>30</v>
      </c>
      <c r="H863" s="10">
        <v>360</v>
      </c>
      <c r="I863" s="14"/>
      <c r="J863" s="14"/>
      <c r="K863" s="14"/>
      <c r="L863" s="14"/>
      <c r="M863" s="14"/>
      <c r="N863" s="14"/>
      <c r="O863" s="14"/>
      <c r="P863" s="14"/>
      <c r="Q863" s="14"/>
      <c r="R863" s="14">
        <v>10</v>
      </c>
      <c r="S863" s="14"/>
      <c r="T863" s="14"/>
      <c r="U863" s="14">
        <f t="shared" si="643"/>
        <v>10</v>
      </c>
      <c r="V863" s="14">
        <f t="shared" si="644"/>
        <v>0</v>
      </c>
      <c r="W863" s="14">
        <f t="shared" si="645"/>
        <v>0</v>
      </c>
    </row>
    <row r="864" spans="1:23" x14ac:dyDescent="0.2">
      <c r="A864" s="65" t="s">
        <v>39</v>
      </c>
      <c r="B864" s="66">
        <v>298</v>
      </c>
      <c r="C864" s="60">
        <v>1100</v>
      </c>
      <c r="D864" s="11" t="s">
        <v>7</v>
      </c>
      <c r="E864" s="12" t="s">
        <v>7</v>
      </c>
      <c r="F864" s="11" t="s">
        <v>7</v>
      </c>
      <c r="G864" s="67" t="s">
        <v>7</v>
      </c>
      <c r="H864" s="10" t="s">
        <v>7</v>
      </c>
      <c r="I864" s="14">
        <f>I865</f>
        <v>724.1</v>
      </c>
      <c r="J864" s="14">
        <f t="shared" ref="J864:K864" si="646">J865</f>
        <v>724.1</v>
      </c>
      <c r="K864" s="14">
        <f t="shared" si="646"/>
        <v>724.1</v>
      </c>
      <c r="L864" s="14"/>
      <c r="M864" s="14"/>
      <c r="N864" s="14"/>
      <c r="O864" s="14">
        <f t="shared" si="632"/>
        <v>724.1</v>
      </c>
      <c r="P864" s="14">
        <f t="shared" si="633"/>
        <v>724.1</v>
      </c>
      <c r="Q864" s="14">
        <f t="shared" si="634"/>
        <v>724.1</v>
      </c>
      <c r="R864" s="14"/>
      <c r="S864" s="14"/>
      <c r="T864" s="14"/>
      <c r="U864" s="14">
        <f t="shared" si="623"/>
        <v>724.1</v>
      </c>
      <c r="V864" s="14">
        <f t="shared" si="624"/>
        <v>724.1</v>
      </c>
      <c r="W864" s="14">
        <f t="shared" si="625"/>
        <v>724.1</v>
      </c>
    </row>
    <row r="865" spans="1:23" x14ac:dyDescent="0.2">
      <c r="A865" s="65" t="s">
        <v>38</v>
      </c>
      <c r="B865" s="66">
        <v>298</v>
      </c>
      <c r="C865" s="60">
        <v>1102</v>
      </c>
      <c r="D865" s="11" t="s">
        <v>7</v>
      </c>
      <c r="E865" s="12" t="s">
        <v>7</v>
      </c>
      <c r="F865" s="11" t="s">
        <v>7</v>
      </c>
      <c r="G865" s="67" t="s">
        <v>7</v>
      </c>
      <c r="H865" s="10" t="s">
        <v>7</v>
      </c>
      <c r="I865" s="14">
        <f>I866</f>
        <v>724.1</v>
      </c>
      <c r="J865" s="14">
        <f t="shared" ref="J865:K866" si="647">J866</f>
        <v>724.1</v>
      </c>
      <c r="K865" s="14">
        <f t="shared" si="647"/>
        <v>724.1</v>
      </c>
      <c r="L865" s="14"/>
      <c r="M865" s="14"/>
      <c r="N865" s="14"/>
      <c r="O865" s="14">
        <f t="shared" si="632"/>
        <v>724.1</v>
      </c>
      <c r="P865" s="14">
        <f t="shared" si="633"/>
        <v>724.1</v>
      </c>
      <c r="Q865" s="14">
        <f t="shared" si="634"/>
        <v>724.1</v>
      </c>
      <c r="R865" s="14"/>
      <c r="S865" s="14"/>
      <c r="T865" s="14"/>
      <c r="U865" s="14">
        <f t="shared" si="623"/>
        <v>724.1</v>
      </c>
      <c r="V865" s="14">
        <f t="shared" si="624"/>
        <v>724.1</v>
      </c>
      <c r="W865" s="14">
        <f t="shared" si="625"/>
        <v>724.1</v>
      </c>
    </row>
    <row r="866" spans="1:23" ht="56.25" x14ac:dyDescent="0.2">
      <c r="A866" s="85" t="s">
        <v>274</v>
      </c>
      <c r="B866" s="66">
        <v>298</v>
      </c>
      <c r="C866" s="60">
        <v>1102</v>
      </c>
      <c r="D866" s="11" t="s">
        <v>36</v>
      </c>
      <c r="E866" s="12" t="s">
        <v>3</v>
      </c>
      <c r="F866" s="11" t="s">
        <v>2</v>
      </c>
      <c r="G866" s="67" t="s">
        <v>9</v>
      </c>
      <c r="H866" s="10" t="s">
        <v>7</v>
      </c>
      <c r="I866" s="14">
        <f>I867</f>
        <v>724.1</v>
      </c>
      <c r="J866" s="14">
        <f t="shared" si="647"/>
        <v>724.1</v>
      </c>
      <c r="K866" s="14">
        <f t="shared" si="647"/>
        <v>724.1</v>
      </c>
      <c r="L866" s="14"/>
      <c r="M866" s="14"/>
      <c r="N866" s="14"/>
      <c r="O866" s="14">
        <f t="shared" si="632"/>
        <v>724.1</v>
      </c>
      <c r="P866" s="14">
        <f t="shared" si="633"/>
        <v>724.1</v>
      </c>
      <c r="Q866" s="14">
        <f t="shared" si="634"/>
        <v>724.1</v>
      </c>
      <c r="R866" s="14"/>
      <c r="S866" s="14"/>
      <c r="T866" s="14"/>
      <c r="U866" s="14">
        <f t="shared" si="623"/>
        <v>724.1</v>
      </c>
      <c r="V866" s="14">
        <f t="shared" si="624"/>
        <v>724.1</v>
      </c>
      <c r="W866" s="14">
        <f t="shared" si="625"/>
        <v>724.1</v>
      </c>
    </row>
    <row r="867" spans="1:23" ht="22.5" x14ac:dyDescent="0.2">
      <c r="A867" s="85" t="s">
        <v>288</v>
      </c>
      <c r="B867" s="66">
        <v>298</v>
      </c>
      <c r="C867" s="60">
        <v>1102</v>
      </c>
      <c r="D867" s="11" t="s">
        <v>36</v>
      </c>
      <c r="E867" s="12">
        <v>1</v>
      </c>
      <c r="F867" s="11">
        <v>0</v>
      </c>
      <c r="G867" s="67">
        <v>0</v>
      </c>
      <c r="H867" s="10"/>
      <c r="I867" s="14">
        <f>I868+I873</f>
        <v>724.1</v>
      </c>
      <c r="J867" s="14">
        <f t="shared" ref="J867:K867" si="648">J868+J873</f>
        <v>724.1</v>
      </c>
      <c r="K867" s="14">
        <f t="shared" si="648"/>
        <v>724.1</v>
      </c>
      <c r="L867" s="14"/>
      <c r="M867" s="14"/>
      <c r="N867" s="14"/>
      <c r="O867" s="14">
        <f t="shared" si="632"/>
        <v>724.1</v>
      </c>
      <c r="P867" s="14">
        <f t="shared" si="633"/>
        <v>724.1</v>
      </c>
      <c r="Q867" s="14">
        <f t="shared" si="634"/>
        <v>724.1</v>
      </c>
      <c r="R867" s="14"/>
      <c r="S867" s="14"/>
      <c r="T867" s="14"/>
      <c r="U867" s="14">
        <f t="shared" si="623"/>
        <v>724.1</v>
      </c>
      <c r="V867" s="14">
        <f t="shared" si="624"/>
        <v>724.1</v>
      </c>
      <c r="W867" s="14">
        <f t="shared" si="625"/>
        <v>724.1</v>
      </c>
    </row>
    <row r="868" spans="1:23" x14ac:dyDescent="0.2">
      <c r="A868" s="65" t="s">
        <v>37</v>
      </c>
      <c r="B868" s="66">
        <v>298</v>
      </c>
      <c r="C868" s="60">
        <v>1102</v>
      </c>
      <c r="D868" s="11" t="s">
        <v>36</v>
      </c>
      <c r="E868" s="12">
        <v>1</v>
      </c>
      <c r="F868" s="11" t="s">
        <v>2</v>
      </c>
      <c r="G868" s="67" t="s">
        <v>35</v>
      </c>
      <c r="H868" s="10" t="s">
        <v>7</v>
      </c>
      <c r="I868" s="14">
        <f>I869+I871</f>
        <v>483.7</v>
      </c>
      <c r="J868" s="14">
        <f t="shared" ref="J868:K868" si="649">J869+J871</f>
        <v>483.7</v>
      </c>
      <c r="K868" s="14">
        <f t="shared" si="649"/>
        <v>483.7</v>
      </c>
      <c r="L868" s="14"/>
      <c r="M868" s="14"/>
      <c r="N868" s="14"/>
      <c r="O868" s="14">
        <f t="shared" si="632"/>
        <v>483.7</v>
      </c>
      <c r="P868" s="14">
        <f t="shared" si="633"/>
        <v>483.7</v>
      </c>
      <c r="Q868" s="14">
        <f t="shared" si="634"/>
        <v>483.7</v>
      </c>
      <c r="R868" s="14"/>
      <c r="S868" s="14"/>
      <c r="T868" s="14"/>
      <c r="U868" s="14">
        <f t="shared" si="623"/>
        <v>483.7</v>
      </c>
      <c r="V868" s="14">
        <f t="shared" si="624"/>
        <v>483.7</v>
      </c>
      <c r="W868" s="14">
        <f t="shared" si="625"/>
        <v>483.7</v>
      </c>
    </row>
    <row r="869" spans="1:23" ht="56.25" x14ac:dyDescent="0.2">
      <c r="A869" s="65" t="s">
        <v>6</v>
      </c>
      <c r="B869" s="66">
        <v>298</v>
      </c>
      <c r="C869" s="60">
        <v>1102</v>
      </c>
      <c r="D869" s="11" t="s">
        <v>36</v>
      </c>
      <c r="E869" s="12">
        <v>1</v>
      </c>
      <c r="F869" s="11" t="s">
        <v>2</v>
      </c>
      <c r="G869" s="67" t="s">
        <v>35</v>
      </c>
      <c r="H869" s="10">
        <v>100</v>
      </c>
      <c r="I869" s="14">
        <f>I870</f>
        <v>400</v>
      </c>
      <c r="J869" s="14">
        <f t="shared" ref="J869:K869" si="650">J870</f>
        <v>400</v>
      </c>
      <c r="K869" s="14">
        <f t="shared" si="650"/>
        <v>400</v>
      </c>
      <c r="L869" s="14"/>
      <c r="M869" s="14"/>
      <c r="N869" s="14"/>
      <c r="O869" s="14">
        <f t="shared" si="632"/>
        <v>400</v>
      </c>
      <c r="P869" s="14">
        <f t="shared" si="633"/>
        <v>400</v>
      </c>
      <c r="Q869" s="14">
        <f t="shared" si="634"/>
        <v>400</v>
      </c>
      <c r="R869" s="14"/>
      <c r="S869" s="14"/>
      <c r="T869" s="14"/>
      <c r="U869" s="14">
        <f t="shared" si="623"/>
        <v>400</v>
      </c>
      <c r="V869" s="14">
        <f t="shared" si="624"/>
        <v>400</v>
      </c>
      <c r="W869" s="14">
        <f t="shared" si="625"/>
        <v>400</v>
      </c>
    </row>
    <row r="870" spans="1:23" ht="22.5" x14ac:dyDescent="0.2">
      <c r="A870" s="65" t="s">
        <v>5</v>
      </c>
      <c r="B870" s="66">
        <v>298</v>
      </c>
      <c r="C870" s="60">
        <v>1102</v>
      </c>
      <c r="D870" s="11" t="s">
        <v>36</v>
      </c>
      <c r="E870" s="12">
        <v>1</v>
      </c>
      <c r="F870" s="11" t="s">
        <v>2</v>
      </c>
      <c r="G870" s="67" t="s">
        <v>35</v>
      </c>
      <c r="H870" s="10">
        <v>120</v>
      </c>
      <c r="I870" s="14">
        <v>400</v>
      </c>
      <c r="J870" s="14">
        <v>400</v>
      </c>
      <c r="K870" s="14">
        <v>400</v>
      </c>
      <c r="L870" s="14"/>
      <c r="M870" s="14"/>
      <c r="N870" s="14"/>
      <c r="O870" s="14">
        <f t="shared" si="632"/>
        <v>400</v>
      </c>
      <c r="P870" s="14">
        <f t="shared" si="633"/>
        <v>400</v>
      </c>
      <c r="Q870" s="14">
        <f t="shared" si="634"/>
        <v>400</v>
      </c>
      <c r="R870" s="14"/>
      <c r="S870" s="14"/>
      <c r="T870" s="14"/>
      <c r="U870" s="14">
        <f t="shared" si="623"/>
        <v>400</v>
      </c>
      <c r="V870" s="14">
        <f t="shared" si="624"/>
        <v>400</v>
      </c>
      <c r="W870" s="14">
        <f t="shared" si="625"/>
        <v>400</v>
      </c>
    </row>
    <row r="871" spans="1:23" ht="22.5" x14ac:dyDescent="0.2">
      <c r="A871" s="65" t="s">
        <v>14</v>
      </c>
      <c r="B871" s="66">
        <v>298</v>
      </c>
      <c r="C871" s="60">
        <v>1102</v>
      </c>
      <c r="D871" s="11" t="s">
        <v>36</v>
      </c>
      <c r="E871" s="12">
        <v>1</v>
      </c>
      <c r="F871" s="11" t="s">
        <v>2</v>
      </c>
      <c r="G871" s="67" t="s">
        <v>35</v>
      </c>
      <c r="H871" s="10">
        <v>200</v>
      </c>
      <c r="I871" s="14">
        <f>I872</f>
        <v>83.7</v>
      </c>
      <c r="J871" s="14">
        <f t="shared" ref="J871:K871" si="651">J872</f>
        <v>83.7</v>
      </c>
      <c r="K871" s="14">
        <f t="shared" si="651"/>
        <v>83.7</v>
      </c>
      <c r="L871" s="14"/>
      <c r="M871" s="14"/>
      <c r="N871" s="14"/>
      <c r="O871" s="14">
        <f t="shared" si="632"/>
        <v>83.7</v>
      </c>
      <c r="P871" s="14">
        <f t="shared" si="633"/>
        <v>83.7</v>
      </c>
      <c r="Q871" s="14">
        <f t="shared" si="634"/>
        <v>83.7</v>
      </c>
      <c r="R871" s="14"/>
      <c r="S871" s="14"/>
      <c r="T871" s="14"/>
      <c r="U871" s="14">
        <f t="shared" si="623"/>
        <v>83.7</v>
      </c>
      <c r="V871" s="14">
        <f t="shared" si="624"/>
        <v>83.7</v>
      </c>
      <c r="W871" s="14">
        <f t="shared" si="625"/>
        <v>83.7</v>
      </c>
    </row>
    <row r="872" spans="1:23" ht="22.5" x14ac:dyDescent="0.2">
      <c r="A872" s="65" t="s">
        <v>13</v>
      </c>
      <c r="B872" s="66">
        <v>298</v>
      </c>
      <c r="C872" s="60">
        <v>1102</v>
      </c>
      <c r="D872" s="11" t="s">
        <v>36</v>
      </c>
      <c r="E872" s="12">
        <v>1</v>
      </c>
      <c r="F872" s="11" t="s">
        <v>2</v>
      </c>
      <c r="G872" s="67" t="s">
        <v>35</v>
      </c>
      <c r="H872" s="10">
        <v>240</v>
      </c>
      <c r="I872" s="14">
        <v>83.7</v>
      </c>
      <c r="J872" s="14">
        <v>83.7</v>
      </c>
      <c r="K872" s="14">
        <v>83.7</v>
      </c>
      <c r="L872" s="14"/>
      <c r="M872" s="14"/>
      <c r="N872" s="14"/>
      <c r="O872" s="14">
        <f t="shared" si="632"/>
        <v>83.7</v>
      </c>
      <c r="P872" s="14">
        <f t="shared" si="633"/>
        <v>83.7</v>
      </c>
      <c r="Q872" s="14">
        <f t="shared" si="634"/>
        <v>83.7</v>
      </c>
      <c r="R872" s="14"/>
      <c r="S872" s="14"/>
      <c r="T872" s="14"/>
      <c r="U872" s="14">
        <f t="shared" si="623"/>
        <v>83.7</v>
      </c>
      <c r="V872" s="14">
        <f t="shared" si="624"/>
        <v>83.7</v>
      </c>
      <c r="W872" s="14">
        <f t="shared" si="625"/>
        <v>83.7</v>
      </c>
    </row>
    <row r="873" spans="1:23" x14ac:dyDescent="0.2">
      <c r="A873" s="65" t="s">
        <v>313</v>
      </c>
      <c r="B873" s="66">
        <v>298</v>
      </c>
      <c r="C873" s="60">
        <v>1102</v>
      </c>
      <c r="D873" s="11" t="s">
        <v>36</v>
      </c>
      <c r="E873" s="12">
        <v>1</v>
      </c>
      <c r="F873" s="11" t="s">
        <v>312</v>
      </c>
      <c r="G873" s="67">
        <v>0</v>
      </c>
      <c r="H873" s="10"/>
      <c r="I873" s="14">
        <f>I874</f>
        <v>240.4</v>
      </c>
      <c r="J873" s="14">
        <f t="shared" ref="J873:K874" si="652">J874</f>
        <v>240.4</v>
      </c>
      <c r="K873" s="14">
        <f t="shared" si="652"/>
        <v>240.4</v>
      </c>
      <c r="L873" s="14"/>
      <c r="M873" s="14"/>
      <c r="N873" s="14"/>
      <c r="O873" s="14">
        <f t="shared" si="632"/>
        <v>240.4</v>
      </c>
      <c r="P873" s="14">
        <f t="shared" si="633"/>
        <v>240.4</v>
      </c>
      <c r="Q873" s="14">
        <f t="shared" si="634"/>
        <v>240.4</v>
      </c>
      <c r="R873" s="14"/>
      <c r="S873" s="14"/>
      <c r="T873" s="14"/>
      <c r="U873" s="14">
        <f t="shared" si="623"/>
        <v>240.4</v>
      </c>
      <c r="V873" s="14">
        <f t="shared" si="624"/>
        <v>240.4</v>
      </c>
      <c r="W873" s="14">
        <f t="shared" si="625"/>
        <v>240.4</v>
      </c>
    </row>
    <row r="874" spans="1:23" ht="45" x14ac:dyDescent="0.2">
      <c r="A874" s="65" t="s">
        <v>314</v>
      </c>
      <c r="B874" s="66">
        <v>298</v>
      </c>
      <c r="C874" s="60">
        <v>1102</v>
      </c>
      <c r="D874" s="11" t="s">
        <v>36</v>
      </c>
      <c r="E874" s="12">
        <v>1</v>
      </c>
      <c r="F874" s="11" t="s">
        <v>312</v>
      </c>
      <c r="G874" s="67">
        <v>80440</v>
      </c>
      <c r="H874" s="10"/>
      <c r="I874" s="14">
        <f>I875</f>
        <v>240.4</v>
      </c>
      <c r="J874" s="14">
        <f t="shared" si="652"/>
        <v>240.4</v>
      </c>
      <c r="K874" s="14">
        <f t="shared" si="652"/>
        <v>240.4</v>
      </c>
      <c r="L874" s="14"/>
      <c r="M874" s="14"/>
      <c r="N874" s="14"/>
      <c r="O874" s="14">
        <f t="shared" si="632"/>
        <v>240.4</v>
      </c>
      <c r="P874" s="14">
        <f t="shared" si="633"/>
        <v>240.4</v>
      </c>
      <c r="Q874" s="14">
        <f t="shared" si="634"/>
        <v>240.4</v>
      </c>
      <c r="R874" s="14"/>
      <c r="S874" s="14"/>
      <c r="T874" s="14"/>
      <c r="U874" s="14">
        <f t="shared" si="623"/>
        <v>240.4</v>
      </c>
      <c r="V874" s="14">
        <f t="shared" si="624"/>
        <v>240.4</v>
      </c>
      <c r="W874" s="14">
        <f t="shared" si="625"/>
        <v>240.4</v>
      </c>
    </row>
    <row r="875" spans="1:23" ht="22.5" x14ac:dyDescent="0.2">
      <c r="A875" s="65" t="s">
        <v>14</v>
      </c>
      <c r="B875" s="66">
        <v>298</v>
      </c>
      <c r="C875" s="60">
        <v>1102</v>
      </c>
      <c r="D875" s="11" t="s">
        <v>36</v>
      </c>
      <c r="E875" s="12">
        <v>1</v>
      </c>
      <c r="F875" s="11" t="s">
        <v>312</v>
      </c>
      <c r="G875" s="67">
        <v>80440</v>
      </c>
      <c r="H875" s="10">
        <v>200</v>
      </c>
      <c r="I875" s="14">
        <f>I876</f>
        <v>240.4</v>
      </c>
      <c r="J875" s="14">
        <f t="shared" ref="J875:K875" si="653">J876</f>
        <v>240.4</v>
      </c>
      <c r="K875" s="14">
        <f t="shared" si="653"/>
        <v>240.4</v>
      </c>
      <c r="L875" s="14"/>
      <c r="M875" s="14"/>
      <c r="N875" s="14"/>
      <c r="O875" s="14">
        <f t="shared" si="632"/>
        <v>240.4</v>
      </c>
      <c r="P875" s="14">
        <f t="shared" si="633"/>
        <v>240.4</v>
      </c>
      <c r="Q875" s="14">
        <f t="shared" si="634"/>
        <v>240.4</v>
      </c>
      <c r="R875" s="14"/>
      <c r="S875" s="14"/>
      <c r="T875" s="14"/>
      <c r="U875" s="14">
        <f t="shared" si="623"/>
        <v>240.4</v>
      </c>
      <c r="V875" s="14">
        <f t="shared" si="624"/>
        <v>240.4</v>
      </c>
      <c r="W875" s="14">
        <f t="shared" si="625"/>
        <v>240.4</v>
      </c>
    </row>
    <row r="876" spans="1:23" ht="22.5" x14ac:dyDescent="0.2">
      <c r="A876" s="65" t="s">
        <v>13</v>
      </c>
      <c r="B876" s="66">
        <v>298</v>
      </c>
      <c r="C876" s="60">
        <v>1102</v>
      </c>
      <c r="D876" s="11" t="s">
        <v>36</v>
      </c>
      <c r="E876" s="12">
        <v>1</v>
      </c>
      <c r="F876" s="11" t="s">
        <v>312</v>
      </c>
      <c r="G876" s="67">
        <v>80440</v>
      </c>
      <c r="H876" s="10">
        <v>240</v>
      </c>
      <c r="I876" s="14">
        <v>240.4</v>
      </c>
      <c r="J876" s="14">
        <v>240.4</v>
      </c>
      <c r="K876" s="14">
        <v>240.4</v>
      </c>
      <c r="L876" s="14"/>
      <c r="M876" s="14"/>
      <c r="N876" s="14"/>
      <c r="O876" s="14">
        <f t="shared" si="632"/>
        <v>240.4</v>
      </c>
      <c r="P876" s="14">
        <f t="shared" si="633"/>
        <v>240.4</v>
      </c>
      <c r="Q876" s="14">
        <f t="shared" si="634"/>
        <v>240.4</v>
      </c>
      <c r="R876" s="14"/>
      <c r="S876" s="14"/>
      <c r="T876" s="14"/>
      <c r="U876" s="14">
        <f t="shared" si="623"/>
        <v>240.4</v>
      </c>
      <c r="V876" s="14">
        <f t="shared" si="624"/>
        <v>240.4</v>
      </c>
      <c r="W876" s="14">
        <f t="shared" si="625"/>
        <v>240.4</v>
      </c>
    </row>
    <row r="877" spans="1:23" ht="22.5" x14ac:dyDescent="0.2">
      <c r="A877" s="85" t="s">
        <v>27</v>
      </c>
      <c r="B877" s="98">
        <v>302</v>
      </c>
      <c r="C877" s="50" t="s">
        <v>7</v>
      </c>
      <c r="D877" s="19" t="s">
        <v>7</v>
      </c>
      <c r="E877" s="20" t="s">
        <v>7</v>
      </c>
      <c r="F877" s="19" t="s">
        <v>7</v>
      </c>
      <c r="G877" s="21" t="s">
        <v>7</v>
      </c>
      <c r="H877" s="6" t="s">
        <v>7</v>
      </c>
      <c r="I877" s="27">
        <f>I878</f>
        <v>6610.2999999999993</v>
      </c>
      <c r="J877" s="27">
        <f t="shared" ref="J877" si="654">J878</f>
        <v>6665.3</v>
      </c>
      <c r="K877" s="27">
        <f>K878</f>
        <v>6887</v>
      </c>
      <c r="L877" s="27"/>
      <c r="M877" s="27"/>
      <c r="N877" s="27"/>
      <c r="O877" s="27">
        <f t="shared" si="632"/>
        <v>6610.2999999999993</v>
      </c>
      <c r="P877" s="27">
        <f t="shared" si="633"/>
        <v>6665.3</v>
      </c>
      <c r="Q877" s="27">
        <f t="shared" si="634"/>
        <v>6887</v>
      </c>
      <c r="R877" s="27"/>
      <c r="S877" s="27"/>
      <c r="T877" s="27"/>
      <c r="U877" s="27">
        <f t="shared" si="623"/>
        <v>6610.2999999999993</v>
      </c>
      <c r="V877" s="27">
        <f t="shared" si="624"/>
        <v>6665.3</v>
      </c>
      <c r="W877" s="27">
        <f t="shared" si="625"/>
        <v>6887</v>
      </c>
    </row>
    <row r="878" spans="1:23" x14ac:dyDescent="0.2">
      <c r="A878" s="65" t="s">
        <v>26</v>
      </c>
      <c r="B878" s="66">
        <v>302</v>
      </c>
      <c r="C878" s="60">
        <v>100</v>
      </c>
      <c r="D878" s="11" t="s">
        <v>7</v>
      </c>
      <c r="E878" s="12" t="s">
        <v>7</v>
      </c>
      <c r="F878" s="11" t="s">
        <v>7</v>
      </c>
      <c r="G878" s="67" t="s">
        <v>7</v>
      </c>
      <c r="H878" s="10" t="s">
        <v>7</v>
      </c>
      <c r="I878" s="14">
        <f>I879+I897</f>
        <v>6610.2999999999993</v>
      </c>
      <c r="J878" s="14">
        <f>J879+J897</f>
        <v>6665.3</v>
      </c>
      <c r="K878" s="14">
        <f>K879+K897</f>
        <v>6887</v>
      </c>
      <c r="L878" s="14"/>
      <c r="M878" s="14"/>
      <c r="N878" s="14"/>
      <c r="O878" s="14">
        <f t="shared" si="632"/>
        <v>6610.2999999999993</v>
      </c>
      <c r="P878" s="14">
        <f t="shared" si="633"/>
        <v>6665.3</v>
      </c>
      <c r="Q878" s="14">
        <f t="shared" si="634"/>
        <v>6887</v>
      </c>
      <c r="R878" s="14"/>
      <c r="S878" s="14"/>
      <c r="T878" s="14"/>
      <c r="U878" s="14">
        <f t="shared" si="623"/>
        <v>6610.2999999999993</v>
      </c>
      <c r="V878" s="14">
        <f t="shared" si="624"/>
        <v>6665.3</v>
      </c>
      <c r="W878" s="14">
        <f t="shared" si="625"/>
        <v>6887</v>
      </c>
    </row>
    <row r="879" spans="1:23" ht="33.75" x14ac:dyDescent="0.2">
      <c r="A879" s="65" t="s">
        <v>25</v>
      </c>
      <c r="B879" s="66">
        <v>302</v>
      </c>
      <c r="C879" s="60">
        <v>103</v>
      </c>
      <c r="D879" s="11" t="s">
        <v>7</v>
      </c>
      <c r="E879" s="12" t="s">
        <v>7</v>
      </c>
      <c r="F879" s="11" t="s">
        <v>7</v>
      </c>
      <c r="G879" s="67" t="s">
        <v>7</v>
      </c>
      <c r="H879" s="10" t="s">
        <v>7</v>
      </c>
      <c r="I879" s="14">
        <f>I880</f>
        <v>4688.0999999999995</v>
      </c>
      <c r="J879" s="14">
        <f t="shared" ref="J879:K879" si="655">J880</f>
        <v>4724.8</v>
      </c>
      <c r="K879" s="14">
        <f t="shared" si="655"/>
        <v>4872.7</v>
      </c>
      <c r="L879" s="14"/>
      <c r="M879" s="14"/>
      <c r="N879" s="14"/>
      <c r="O879" s="14">
        <f t="shared" si="632"/>
        <v>4688.0999999999995</v>
      </c>
      <c r="P879" s="14">
        <f t="shared" si="633"/>
        <v>4724.8</v>
      </c>
      <c r="Q879" s="14">
        <f t="shared" si="634"/>
        <v>4872.7</v>
      </c>
      <c r="R879" s="14"/>
      <c r="S879" s="14"/>
      <c r="T879" s="14"/>
      <c r="U879" s="14">
        <f t="shared" si="623"/>
        <v>4688.0999999999995</v>
      </c>
      <c r="V879" s="14">
        <f t="shared" si="624"/>
        <v>4724.8</v>
      </c>
      <c r="W879" s="14">
        <f t="shared" si="625"/>
        <v>4872.7</v>
      </c>
    </row>
    <row r="880" spans="1:23" ht="56.25" x14ac:dyDescent="0.2">
      <c r="A880" s="65" t="s">
        <v>24</v>
      </c>
      <c r="B880" s="66">
        <v>302</v>
      </c>
      <c r="C880" s="60">
        <v>103</v>
      </c>
      <c r="D880" s="11" t="s">
        <v>19</v>
      </c>
      <c r="E880" s="12" t="s">
        <v>3</v>
      </c>
      <c r="F880" s="11" t="s">
        <v>2</v>
      </c>
      <c r="G880" s="67" t="s">
        <v>9</v>
      </c>
      <c r="H880" s="10" t="s">
        <v>7</v>
      </c>
      <c r="I880" s="14">
        <f>I881+I885+I893</f>
        <v>4688.0999999999995</v>
      </c>
      <c r="J880" s="14">
        <f t="shared" ref="J880:K880" si="656">J881+J885+J893</f>
        <v>4724.8</v>
      </c>
      <c r="K880" s="14">
        <f t="shared" si="656"/>
        <v>4872.7</v>
      </c>
      <c r="L880" s="14"/>
      <c r="M880" s="14"/>
      <c r="N880" s="14"/>
      <c r="O880" s="14">
        <f t="shared" si="632"/>
        <v>4688.0999999999995</v>
      </c>
      <c r="P880" s="14">
        <f t="shared" si="633"/>
        <v>4724.8</v>
      </c>
      <c r="Q880" s="14">
        <f t="shared" si="634"/>
        <v>4872.7</v>
      </c>
      <c r="R880" s="14"/>
      <c r="S880" s="14"/>
      <c r="T880" s="14"/>
      <c r="U880" s="14">
        <f t="shared" si="623"/>
        <v>4688.0999999999995</v>
      </c>
      <c r="V880" s="14">
        <f t="shared" si="624"/>
        <v>4724.8</v>
      </c>
      <c r="W880" s="14">
        <f t="shared" si="625"/>
        <v>4872.7</v>
      </c>
    </row>
    <row r="881" spans="1:23" ht="22.5" x14ac:dyDescent="0.2">
      <c r="A881" s="65" t="s">
        <v>23</v>
      </c>
      <c r="B881" s="66">
        <v>302</v>
      </c>
      <c r="C881" s="60">
        <v>103</v>
      </c>
      <c r="D881" s="11" t="s">
        <v>19</v>
      </c>
      <c r="E881" s="12" t="s">
        <v>22</v>
      </c>
      <c r="F881" s="11" t="s">
        <v>2</v>
      </c>
      <c r="G881" s="67" t="s">
        <v>9</v>
      </c>
      <c r="H881" s="10" t="s">
        <v>7</v>
      </c>
      <c r="I881" s="14">
        <f>I882</f>
        <v>2116.5</v>
      </c>
      <c r="J881" s="14">
        <f t="shared" ref="J881:K881" si="657">J882</f>
        <v>2137.6999999999998</v>
      </c>
      <c r="K881" s="14">
        <f t="shared" si="657"/>
        <v>2223.1999999999998</v>
      </c>
      <c r="L881" s="14"/>
      <c r="M881" s="14"/>
      <c r="N881" s="14"/>
      <c r="O881" s="14">
        <f t="shared" si="632"/>
        <v>2116.5</v>
      </c>
      <c r="P881" s="14">
        <f t="shared" si="633"/>
        <v>2137.6999999999998</v>
      </c>
      <c r="Q881" s="14">
        <f t="shared" si="634"/>
        <v>2223.1999999999998</v>
      </c>
      <c r="R881" s="14"/>
      <c r="S881" s="14"/>
      <c r="T881" s="14"/>
      <c r="U881" s="14">
        <f t="shared" si="623"/>
        <v>2116.5</v>
      </c>
      <c r="V881" s="14">
        <f t="shared" si="624"/>
        <v>2137.6999999999998</v>
      </c>
      <c r="W881" s="14">
        <f t="shared" si="625"/>
        <v>2223.1999999999998</v>
      </c>
    </row>
    <row r="882" spans="1:23" ht="22.5" x14ac:dyDescent="0.2">
      <c r="A882" s="65" t="s">
        <v>15</v>
      </c>
      <c r="B882" s="66">
        <v>302</v>
      </c>
      <c r="C882" s="60">
        <v>103</v>
      </c>
      <c r="D882" s="11" t="s">
        <v>19</v>
      </c>
      <c r="E882" s="12" t="s">
        <v>22</v>
      </c>
      <c r="F882" s="11" t="s">
        <v>2</v>
      </c>
      <c r="G882" s="67" t="s">
        <v>11</v>
      </c>
      <c r="H882" s="10" t="s">
        <v>7</v>
      </c>
      <c r="I882" s="14">
        <f>I883</f>
        <v>2116.5</v>
      </c>
      <c r="J882" s="14">
        <f t="shared" ref="J882:K882" si="658">J883</f>
        <v>2137.6999999999998</v>
      </c>
      <c r="K882" s="14">
        <f t="shared" si="658"/>
        <v>2223.1999999999998</v>
      </c>
      <c r="L882" s="14"/>
      <c r="M882" s="14"/>
      <c r="N882" s="14"/>
      <c r="O882" s="14">
        <f t="shared" si="632"/>
        <v>2116.5</v>
      </c>
      <c r="P882" s="14">
        <f t="shared" si="633"/>
        <v>2137.6999999999998</v>
      </c>
      <c r="Q882" s="14">
        <f t="shared" si="634"/>
        <v>2223.1999999999998</v>
      </c>
      <c r="R882" s="14"/>
      <c r="S882" s="14"/>
      <c r="T882" s="14"/>
      <c r="U882" s="14">
        <f t="shared" si="623"/>
        <v>2116.5</v>
      </c>
      <c r="V882" s="14">
        <f t="shared" si="624"/>
        <v>2137.6999999999998</v>
      </c>
      <c r="W882" s="14">
        <f t="shared" si="625"/>
        <v>2223.1999999999998</v>
      </c>
    </row>
    <row r="883" spans="1:23" ht="56.25" x14ac:dyDescent="0.2">
      <c r="A883" s="65" t="s">
        <v>6</v>
      </c>
      <c r="B883" s="66">
        <v>302</v>
      </c>
      <c r="C883" s="60">
        <v>103</v>
      </c>
      <c r="D883" s="11" t="s">
        <v>19</v>
      </c>
      <c r="E883" s="12" t="s">
        <v>22</v>
      </c>
      <c r="F883" s="11" t="s">
        <v>2</v>
      </c>
      <c r="G883" s="67" t="s">
        <v>11</v>
      </c>
      <c r="H883" s="10">
        <v>100</v>
      </c>
      <c r="I883" s="14">
        <f>I884</f>
        <v>2116.5</v>
      </c>
      <c r="J883" s="14">
        <f t="shared" ref="J883:K883" si="659">J884</f>
        <v>2137.6999999999998</v>
      </c>
      <c r="K883" s="14">
        <f t="shared" si="659"/>
        <v>2223.1999999999998</v>
      </c>
      <c r="L883" s="14"/>
      <c r="M883" s="14"/>
      <c r="N883" s="14"/>
      <c r="O883" s="14">
        <f t="shared" si="632"/>
        <v>2116.5</v>
      </c>
      <c r="P883" s="14">
        <f t="shared" si="633"/>
        <v>2137.6999999999998</v>
      </c>
      <c r="Q883" s="14">
        <f t="shared" si="634"/>
        <v>2223.1999999999998</v>
      </c>
      <c r="R883" s="14"/>
      <c r="S883" s="14"/>
      <c r="T883" s="14"/>
      <c r="U883" s="14">
        <f t="shared" si="623"/>
        <v>2116.5</v>
      </c>
      <c r="V883" s="14">
        <f t="shared" si="624"/>
        <v>2137.6999999999998</v>
      </c>
      <c r="W883" s="14">
        <f t="shared" si="625"/>
        <v>2223.1999999999998</v>
      </c>
    </row>
    <row r="884" spans="1:23" ht="22.5" x14ac:dyDescent="0.2">
      <c r="A884" s="65" t="s">
        <v>5</v>
      </c>
      <c r="B884" s="66">
        <v>302</v>
      </c>
      <c r="C884" s="60">
        <v>103</v>
      </c>
      <c r="D884" s="11" t="s">
        <v>19</v>
      </c>
      <c r="E884" s="12" t="s">
        <v>22</v>
      </c>
      <c r="F884" s="11" t="s">
        <v>2</v>
      </c>
      <c r="G884" s="67" t="s">
        <v>11</v>
      </c>
      <c r="H884" s="10">
        <v>120</v>
      </c>
      <c r="I884" s="14">
        <v>2116.5</v>
      </c>
      <c r="J884" s="14">
        <v>2137.6999999999998</v>
      </c>
      <c r="K884" s="14">
        <v>2223.1999999999998</v>
      </c>
      <c r="L884" s="14"/>
      <c r="M884" s="14"/>
      <c r="N884" s="14"/>
      <c r="O884" s="14">
        <f t="shared" si="632"/>
        <v>2116.5</v>
      </c>
      <c r="P884" s="14">
        <f t="shared" si="633"/>
        <v>2137.6999999999998</v>
      </c>
      <c r="Q884" s="14">
        <f t="shared" si="634"/>
        <v>2223.1999999999998</v>
      </c>
      <c r="R884" s="14"/>
      <c r="S884" s="14"/>
      <c r="T884" s="14"/>
      <c r="U884" s="14">
        <f t="shared" si="623"/>
        <v>2116.5</v>
      </c>
      <c r="V884" s="14">
        <f t="shared" si="624"/>
        <v>2137.6999999999998</v>
      </c>
      <c r="W884" s="14">
        <f t="shared" si="625"/>
        <v>2223.1999999999998</v>
      </c>
    </row>
    <row r="885" spans="1:23" x14ac:dyDescent="0.2">
      <c r="A885" s="65" t="s">
        <v>21</v>
      </c>
      <c r="B885" s="66">
        <v>302</v>
      </c>
      <c r="C885" s="60">
        <v>103</v>
      </c>
      <c r="D885" s="11" t="s">
        <v>19</v>
      </c>
      <c r="E885" s="12" t="s">
        <v>20</v>
      </c>
      <c r="F885" s="11" t="s">
        <v>2</v>
      </c>
      <c r="G885" s="67" t="s">
        <v>9</v>
      </c>
      <c r="H885" s="10" t="s">
        <v>7</v>
      </c>
      <c r="I885" s="14">
        <f>I886</f>
        <v>2076.4</v>
      </c>
      <c r="J885" s="14">
        <f t="shared" ref="J885:K885" si="660">J886</f>
        <v>2091.8000000000002</v>
      </c>
      <c r="K885" s="14">
        <f t="shared" si="660"/>
        <v>2154.2000000000003</v>
      </c>
      <c r="L885" s="14"/>
      <c r="M885" s="14"/>
      <c r="N885" s="14"/>
      <c r="O885" s="14">
        <f t="shared" si="632"/>
        <v>2076.4</v>
      </c>
      <c r="P885" s="14">
        <f t="shared" si="633"/>
        <v>2091.8000000000002</v>
      </c>
      <c r="Q885" s="14">
        <f t="shared" si="634"/>
        <v>2154.2000000000003</v>
      </c>
      <c r="R885" s="14"/>
      <c r="S885" s="14"/>
      <c r="T885" s="14"/>
      <c r="U885" s="14">
        <f t="shared" si="623"/>
        <v>2076.4</v>
      </c>
      <c r="V885" s="14">
        <f t="shared" si="624"/>
        <v>2091.8000000000002</v>
      </c>
      <c r="W885" s="14">
        <f t="shared" si="625"/>
        <v>2154.2000000000003</v>
      </c>
    </row>
    <row r="886" spans="1:23" ht="22.5" x14ac:dyDescent="0.2">
      <c r="A886" s="65" t="s">
        <v>15</v>
      </c>
      <c r="B886" s="66">
        <v>302</v>
      </c>
      <c r="C886" s="60">
        <v>103</v>
      </c>
      <c r="D886" s="11" t="s">
        <v>19</v>
      </c>
      <c r="E886" s="12" t="s">
        <v>20</v>
      </c>
      <c r="F886" s="11" t="s">
        <v>2</v>
      </c>
      <c r="G886" s="67" t="s">
        <v>11</v>
      </c>
      <c r="H886" s="10" t="s">
        <v>7</v>
      </c>
      <c r="I886" s="14">
        <f>I887+I889+I891</f>
        <v>2076.4</v>
      </c>
      <c r="J886" s="14">
        <f t="shared" ref="J886:K886" si="661">J887+J889+J891</f>
        <v>2091.8000000000002</v>
      </c>
      <c r="K886" s="14">
        <f t="shared" si="661"/>
        <v>2154.2000000000003</v>
      </c>
      <c r="L886" s="14"/>
      <c r="M886" s="14"/>
      <c r="N886" s="14"/>
      <c r="O886" s="14">
        <f t="shared" si="632"/>
        <v>2076.4</v>
      </c>
      <c r="P886" s="14">
        <f t="shared" si="633"/>
        <v>2091.8000000000002</v>
      </c>
      <c r="Q886" s="14">
        <f t="shared" si="634"/>
        <v>2154.2000000000003</v>
      </c>
      <c r="R886" s="14"/>
      <c r="S886" s="14"/>
      <c r="T886" s="14"/>
      <c r="U886" s="14">
        <f t="shared" si="623"/>
        <v>2076.4</v>
      </c>
      <c r="V886" s="14">
        <f t="shared" si="624"/>
        <v>2091.8000000000002</v>
      </c>
      <c r="W886" s="14">
        <f t="shared" si="625"/>
        <v>2154.2000000000003</v>
      </c>
    </row>
    <row r="887" spans="1:23" ht="56.25" x14ac:dyDescent="0.2">
      <c r="A887" s="65" t="s">
        <v>6</v>
      </c>
      <c r="B887" s="66">
        <v>302</v>
      </c>
      <c r="C887" s="60">
        <v>103</v>
      </c>
      <c r="D887" s="11" t="s">
        <v>19</v>
      </c>
      <c r="E887" s="12" t="s">
        <v>20</v>
      </c>
      <c r="F887" s="11" t="s">
        <v>2</v>
      </c>
      <c r="G887" s="67" t="s">
        <v>11</v>
      </c>
      <c r="H887" s="10">
        <v>100</v>
      </c>
      <c r="I887" s="14">
        <f>I888</f>
        <v>1671.1</v>
      </c>
      <c r="J887" s="14">
        <f t="shared" ref="J887:K887" si="662">J888</f>
        <v>1686.5</v>
      </c>
      <c r="K887" s="14">
        <f t="shared" si="662"/>
        <v>1748.9</v>
      </c>
      <c r="L887" s="14"/>
      <c r="M887" s="14"/>
      <c r="N887" s="14"/>
      <c r="O887" s="14">
        <f t="shared" si="632"/>
        <v>1671.1</v>
      </c>
      <c r="P887" s="14">
        <f t="shared" si="633"/>
        <v>1686.5</v>
      </c>
      <c r="Q887" s="14">
        <f t="shared" si="634"/>
        <v>1748.9</v>
      </c>
      <c r="R887" s="14"/>
      <c r="S887" s="14"/>
      <c r="T887" s="14"/>
      <c r="U887" s="14">
        <f t="shared" si="623"/>
        <v>1671.1</v>
      </c>
      <c r="V887" s="14">
        <f t="shared" si="624"/>
        <v>1686.5</v>
      </c>
      <c r="W887" s="14">
        <f t="shared" si="625"/>
        <v>1748.9</v>
      </c>
    </row>
    <row r="888" spans="1:23" ht="22.5" x14ac:dyDescent="0.2">
      <c r="A888" s="65" t="s">
        <v>5</v>
      </c>
      <c r="B888" s="66">
        <v>302</v>
      </c>
      <c r="C888" s="60">
        <v>103</v>
      </c>
      <c r="D888" s="11" t="s">
        <v>19</v>
      </c>
      <c r="E888" s="12" t="s">
        <v>20</v>
      </c>
      <c r="F888" s="11" t="s">
        <v>2</v>
      </c>
      <c r="G888" s="67" t="s">
        <v>11</v>
      </c>
      <c r="H888" s="10">
        <v>120</v>
      </c>
      <c r="I888" s="14">
        <f>1185.3+127.9+357.9</f>
        <v>1671.1</v>
      </c>
      <c r="J888" s="14">
        <v>1686.5</v>
      </c>
      <c r="K888" s="14">
        <v>1748.9</v>
      </c>
      <c r="L888" s="14"/>
      <c r="M888" s="14"/>
      <c r="N888" s="14"/>
      <c r="O888" s="14">
        <f t="shared" si="632"/>
        <v>1671.1</v>
      </c>
      <c r="P888" s="14">
        <f t="shared" si="633"/>
        <v>1686.5</v>
      </c>
      <c r="Q888" s="14">
        <f t="shared" si="634"/>
        <v>1748.9</v>
      </c>
      <c r="R888" s="14"/>
      <c r="S888" s="14"/>
      <c r="T888" s="14"/>
      <c r="U888" s="14">
        <f t="shared" si="623"/>
        <v>1671.1</v>
      </c>
      <c r="V888" s="14">
        <f t="shared" si="624"/>
        <v>1686.5</v>
      </c>
      <c r="W888" s="14">
        <f t="shared" si="625"/>
        <v>1748.9</v>
      </c>
    </row>
    <row r="889" spans="1:23" ht="22.5" x14ac:dyDescent="0.2">
      <c r="A889" s="65" t="s">
        <v>14</v>
      </c>
      <c r="B889" s="66">
        <v>302</v>
      </c>
      <c r="C889" s="60">
        <v>103</v>
      </c>
      <c r="D889" s="11" t="s">
        <v>19</v>
      </c>
      <c r="E889" s="12" t="s">
        <v>20</v>
      </c>
      <c r="F889" s="11" t="s">
        <v>2</v>
      </c>
      <c r="G889" s="67" t="s">
        <v>11</v>
      </c>
      <c r="H889" s="10">
        <v>200</v>
      </c>
      <c r="I889" s="14">
        <f>I890</f>
        <v>404.3</v>
      </c>
      <c r="J889" s="14">
        <f t="shared" ref="J889:K889" si="663">J890</f>
        <v>404.3</v>
      </c>
      <c r="K889" s="14">
        <f t="shared" si="663"/>
        <v>404.3</v>
      </c>
      <c r="L889" s="14"/>
      <c r="M889" s="14"/>
      <c r="N889" s="14"/>
      <c r="O889" s="14">
        <f t="shared" si="632"/>
        <v>404.3</v>
      </c>
      <c r="P889" s="14">
        <f t="shared" si="633"/>
        <v>404.3</v>
      </c>
      <c r="Q889" s="14">
        <f t="shared" si="634"/>
        <v>404.3</v>
      </c>
      <c r="R889" s="14"/>
      <c r="S889" s="14"/>
      <c r="T889" s="14"/>
      <c r="U889" s="14">
        <f t="shared" si="623"/>
        <v>404.3</v>
      </c>
      <c r="V889" s="14">
        <f t="shared" si="624"/>
        <v>404.3</v>
      </c>
      <c r="W889" s="14">
        <f t="shared" si="625"/>
        <v>404.3</v>
      </c>
    </row>
    <row r="890" spans="1:23" ht="22.5" x14ac:dyDescent="0.2">
      <c r="A890" s="65" t="s">
        <v>13</v>
      </c>
      <c r="B890" s="66">
        <v>302</v>
      </c>
      <c r="C890" s="60">
        <v>103</v>
      </c>
      <c r="D890" s="11" t="s">
        <v>19</v>
      </c>
      <c r="E890" s="12" t="s">
        <v>20</v>
      </c>
      <c r="F890" s="11" t="s">
        <v>2</v>
      </c>
      <c r="G890" s="67" t="s">
        <v>11</v>
      </c>
      <c r="H890" s="10">
        <v>240</v>
      </c>
      <c r="I890" s="14">
        <v>404.3</v>
      </c>
      <c r="J890" s="14">
        <v>404.3</v>
      </c>
      <c r="K890" s="14">
        <v>404.3</v>
      </c>
      <c r="L890" s="14"/>
      <c r="M890" s="14"/>
      <c r="N890" s="14"/>
      <c r="O890" s="14">
        <f t="shared" si="632"/>
        <v>404.3</v>
      </c>
      <c r="P890" s="14">
        <f t="shared" si="633"/>
        <v>404.3</v>
      </c>
      <c r="Q890" s="14">
        <f t="shared" si="634"/>
        <v>404.3</v>
      </c>
      <c r="R890" s="14"/>
      <c r="S890" s="14"/>
      <c r="T890" s="14"/>
      <c r="U890" s="14">
        <f t="shared" si="623"/>
        <v>404.3</v>
      </c>
      <c r="V890" s="14">
        <f t="shared" si="624"/>
        <v>404.3</v>
      </c>
      <c r="W890" s="14">
        <f t="shared" si="625"/>
        <v>404.3</v>
      </c>
    </row>
    <row r="891" spans="1:23" x14ac:dyDescent="0.2">
      <c r="A891" s="65" t="s">
        <v>71</v>
      </c>
      <c r="B891" s="66">
        <v>302</v>
      </c>
      <c r="C891" s="60">
        <v>103</v>
      </c>
      <c r="D891" s="11" t="s">
        <v>19</v>
      </c>
      <c r="E891" s="12" t="s">
        <v>20</v>
      </c>
      <c r="F891" s="11" t="s">
        <v>2</v>
      </c>
      <c r="G891" s="67" t="s">
        <v>11</v>
      </c>
      <c r="H891" s="10">
        <v>800</v>
      </c>
      <c r="I891" s="14">
        <f>I892</f>
        <v>1</v>
      </c>
      <c r="J891" s="14">
        <f t="shared" ref="J891:K891" si="664">J892</f>
        <v>1</v>
      </c>
      <c r="K891" s="14">
        <f t="shared" si="664"/>
        <v>1</v>
      </c>
      <c r="L891" s="14"/>
      <c r="M891" s="14"/>
      <c r="N891" s="14"/>
      <c r="O891" s="14">
        <f t="shared" si="632"/>
        <v>1</v>
      </c>
      <c r="P891" s="14">
        <f t="shared" si="633"/>
        <v>1</v>
      </c>
      <c r="Q891" s="14">
        <f t="shared" si="634"/>
        <v>1</v>
      </c>
      <c r="R891" s="14"/>
      <c r="S891" s="14"/>
      <c r="T891" s="14"/>
      <c r="U891" s="14">
        <f t="shared" si="623"/>
        <v>1</v>
      </c>
      <c r="V891" s="14">
        <f t="shared" si="624"/>
        <v>1</v>
      </c>
      <c r="W891" s="14">
        <f t="shared" si="625"/>
        <v>1</v>
      </c>
    </row>
    <row r="892" spans="1:23" x14ac:dyDescent="0.2">
      <c r="A892" s="65" t="s">
        <v>70</v>
      </c>
      <c r="B892" s="66">
        <v>302</v>
      </c>
      <c r="C892" s="60">
        <v>103</v>
      </c>
      <c r="D892" s="11" t="s">
        <v>19</v>
      </c>
      <c r="E892" s="12" t="s">
        <v>20</v>
      </c>
      <c r="F892" s="11" t="s">
        <v>2</v>
      </c>
      <c r="G892" s="67" t="s">
        <v>11</v>
      </c>
      <c r="H892" s="10">
        <v>850</v>
      </c>
      <c r="I892" s="14">
        <v>1</v>
      </c>
      <c r="J892" s="14">
        <v>1</v>
      </c>
      <c r="K892" s="14">
        <v>1</v>
      </c>
      <c r="L892" s="14"/>
      <c r="M892" s="14"/>
      <c r="N892" s="14"/>
      <c r="O892" s="14">
        <f t="shared" si="632"/>
        <v>1</v>
      </c>
      <c r="P892" s="14">
        <f t="shared" si="633"/>
        <v>1</v>
      </c>
      <c r="Q892" s="14">
        <f t="shared" si="634"/>
        <v>1</v>
      </c>
      <c r="R892" s="14"/>
      <c r="S892" s="14"/>
      <c r="T892" s="14"/>
      <c r="U892" s="14">
        <f t="shared" si="623"/>
        <v>1</v>
      </c>
      <c r="V892" s="14">
        <f t="shared" si="624"/>
        <v>1</v>
      </c>
      <c r="W892" s="14">
        <f t="shared" si="625"/>
        <v>1</v>
      </c>
    </row>
    <row r="893" spans="1:23" ht="29.1" customHeight="1" x14ac:dyDescent="0.2">
      <c r="A893" s="65" t="s">
        <v>234</v>
      </c>
      <c r="B893" s="66">
        <v>302</v>
      </c>
      <c r="C893" s="60">
        <v>103</v>
      </c>
      <c r="D893" s="11" t="s">
        <v>19</v>
      </c>
      <c r="E893" s="12" t="s">
        <v>18</v>
      </c>
      <c r="F893" s="11" t="s">
        <v>2</v>
      </c>
      <c r="G893" s="67" t="s">
        <v>9</v>
      </c>
      <c r="H893" s="10" t="s">
        <v>7</v>
      </c>
      <c r="I893" s="14">
        <f>I894</f>
        <v>495.2</v>
      </c>
      <c r="J893" s="14">
        <f t="shared" ref="J893:K894" si="665">J894</f>
        <v>495.3</v>
      </c>
      <c r="K893" s="14">
        <f t="shared" si="665"/>
        <v>495.3</v>
      </c>
      <c r="L893" s="14"/>
      <c r="M893" s="14"/>
      <c r="N893" s="14"/>
      <c r="O893" s="14">
        <f t="shared" si="632"/>
        <v>495.2</v>
      </c>
      <c r="P893" s="14">
        <f t="shared" si="633"/>
        <v>495.3</v>
      </c>
      <c r="Q893" s="14">
        <f t="shared" si="634"/>
        <v>495.3</v>
      </c>
      <c r="R893" s="14"/>
      <c r="S893" s="14"/>
      <c r="T893" s="14"/>
      <c r="U893" s="14">
        <f t="shared" si="623"/>
        <v>495.2</v>
      </c>
      <c r="V893" s="14">
        <f t="shared" si="624"/>
        <v>495.3</v>
      </c>
      <c r="W893" s="14">
        <f t="shared" si="625"/>
        <v>495.3</v>
      </c>
    </row>
    <row r="894" spans="1:23" ht="22.5" x14ac:dyDescent="0.2">
      <c r="A894" s="65" t="s">
        <v>15</v>
      </c>
      <c r="B894" s="66">
        <v>302</v>
      </c>
      <c r="C894" s="60">
        <v>103</v>
      </c>
      <c r="D894" s="11" t="s">
        <v>19</v>
      </c>
      <c r="E894" s="12" t="s">
        <v>18</v>
      </c>
      <c r="F894" s="11" t="s">
        <v>2</v>
      </c>
      <c r="G894" s="67" t="s">
        <v>11</v>
      </c>
      <c r="H894" s="10" t="s">
        <v>7</v>
      </c>
      <c r="I894" s="14">
        <f>I895</f>
        <v>495.2</v>
      </c>
      <c r="J894" s="14">
        <f t="shared" si="665"/>
        <v>495.3</v>
      </c>
      <c r="K894" s="14">
        <f t="shared" si="665"/>
        <v>495.3</v>
      </c>
      <c r="L894" s="14"/>
      <c r="M894" s="14"/>
      <c r="N894" s="14"/>
      <c r="O894" s="14">
        <f t="shared" si="632"/>
        <v>495.2</v>
      </c>
      <c r="P894" s="14">
        <f t="shared" si="633"/>
        <v>495.3</v>
      </c>
      <c r="Q894" s="14">
        <f t="shared" si="634"/>
        <v>495.3</v>
      </c>
      <c r="R894" s="14"/>
      <c r="S894" s="14"/>
      <c r="T894" s="14"/>
      <c r="U894" s="14">
        <f t="shared" si="623"/>
        <v>495.2</v>
      </c>
      <c r="V894" s="14">
        <f t="shared" si="624"/>
        <v>495.3</v>
      </c>
      <c r="W894" s="14">
        <f t="shared" si="625"/>
        <v>495.3</v>
      </c>
    </row>
    <row r="895" spans="1:23" ht="56.25" x14ac:dyDescent="0.2">
      <c r="A895" s="65" t="s">
        <v>6</v>
      </c>
      <c r="B895" s="66">
        <v>302</v>
      </c>
      <c r="C895" s="60">
        <v>103</v>
      </c>
      <c r="D895" s="11" t="s">
        <v>19</v>
      </c>
      <c r="E895" s="12" t="s">
        <v>18</v>
      </c>
      <c r="F895" s="11" t="s">
        <v>2</v>
      </c>
      <c r="G895" s="67" t="s">
        <v>11</v>
      </c>
      <c r="H895" s="10">
        <v>100</v>
      </c>
      <c r="I895" s="14">
        <f>I896</f>
        <v>495.2</v>
      </c>
      <c r="J895" s="14">
        <f t="shared" ref="J895:K895" si="666">J896</f>
        <v>495.3</v>
      </c>
      <c r="K895" s="14">
        <f t="shared" si="666"/>
        <v>495.3</v>
      </c>
      <c r="L895" s="14"/>
      <c r="M895" s="14"/>
      <c r="N895" s="14"/>
      <c r="O895" s="14">
        <f t="shared" si="632"/>
        <v>495.2</v>
      </c>
      <c r="P895" s="14">
        <f t="shared" si="633"/>
        <v>495.3</v>
      </c>
      <c r="Q895" s="14">
        <f t="shared" si="634"/>
        <v>495.3</v>
      </c>
      <c r="R895" s="14"/>
      <c r="S895" s="14"/>
      <c r="T895" s="14"/>
      <c r="U895" s="14">
        <f t="shared" si="623"/>
        <v>495.2</v>
      </c>
      <c r="V895" s="14">
        <f t="shared" si="624"/>
        <v>495.3</v>
      </c>
      <c r="W895" s="14">
        <f t="shared" si="625"/>
        <v>495.3</v>
      </c>
    </row>
    <row r="896" spans="1:23" ht="22.5" x14ac:dyDescent="0.2">
      <c r="A896" s="65" t="s">
        <v>5</v>
      </c>
      <c r="B896" s="66">
        <v>302</v>
      </c>
      <c r="C896" s="60">
        <v>103</v>
      </c>
      <c r="D896" s="11" t="s">
        <v>19</v>
      </c>
      <c r="E896" s="12" t="s">
        <v>18</v>
      </c>
      <c r="F896" s="11" t="s">
        <v>2</v>
      </c>
      <c r="G896" s="67" t="s">
        <v>11</v>
      </c>
      <c r="H896" s="10">
        <v>120</v>
      </c>
      <c r="I896" s="14">
        <v>495.2</v>
      </c>
      <c r="J896" s="14">
        <v>495.3</v>
      </c>
      <c r="K896" s="14">
        <v>495.3</v>
      </c>
      <c r="L896" s="14"/>
      <c r="M896" s="14"/>
      <c r="N896" s="14"/>
      <c r="O896" s="14">
        <f t="shared" si="632"/>
        <v>495.2</v>
      </c>
      <c r="P896" s="14">
        <f t="shared" si="633"/>
        <v>495.3</v>
      </c>
      <c r="Q896" s="14">
        <f t="shared" si="634"/>
        <v>495.3</v>
      </c>
      <c r="R896" s="14"/>
      <c r="S896" s="14"/>
      <c r="T896" s="14"/>
      <c r="U896" s="14">
        <f t="shared" si="623"/>
        <v>495.2</v>
      </c>
      <c r="V896" s="14">
        <f t="shared" si="624"/>
        <v>495.3</v>
      </c>
      <c r="W896" s="14">
        <f t="shared" si="625"/>
        <v>495.3</v>
      </c>
    </row>
    <row r="897" spans="1:23" ht="33.75" x14ac:dyDescent="0.2">
      <c r="A897" s="65" t="s">
        <v>17</v>
      </c>
      <c r="B897" s="66">
        <v>302</v>
      </c>
      <c r="C897" s="60">
        <v>106</v>
      </c>
      <c r="D897" s="11" t="s">
        <v>7</v>
      </c>
      <c r="E897" s="12" t="s">
        <v>7</v>
      </c>
      <c r="F897" s="11" t="s">
        <v>7</v>
      </c>
      <c r="G897" s="67" t="s">
        <v>7</v>
      </c>
      <c r="H897" s="10" t="s">
        <v>7</v>
      </c>
      <c r="I897" s="14">
        <f>I898+I904</f>
        <v>1922.2</v>
      </c>
      <c r="J897" s="14">
        <f t="shared" ref="J897:K897" si="667">J898+J904</f>
        <v>1940.5</v>
      </c>
      <c r="K897" s="14">
        <f t="shared" si="667"/>
        <v>2014.3000000000002</v>
      </c>
      <c r="L897" s="14"/>
      <c r="M897" s="14"/>
      <c r="N897" s="14"/>
      <c r="O897" s="14">
        <f t="shared" si="632"/>
        <v>1922.2</v>
      </c>
      <c r="P897" s="14">
        <f t="shared" si="633"/>
        <v>1940.5</v>
      </c>
      <c r="Q897" s="14">
        <f t="shared" si="634"/>
        <v>2014.3000000000002</v>
      </c>
      <c r="R897" s="14"/>
      <c r="S897" s="14"/>
      <c r="T897" s="14"/>
      <c r="U897" s="14">
        <f t="shared" si="623"/>
        <v>1922.2</v>
      </c>
      <c r="V897" s="14">
        <f t="shared" si="624"/>
        <v>1940.5</v>
      </c>
      <c r="W897" s="14">
        <f t="shared" si="625"/>
        <v>2014.3000000000002</v>
      </c>
    </row>
    <row r="898" spans="1:23" ht="33.75" x14ac:dyDescent="0.2">
      <c r="A898" s="65" t="s">
        <v>16</v>
      </c>
      <c r="B898" s="66">
        <v>302</v>
      </c>
      <c r="C898" s="60">
        <v>106</v>
      </c>
      <c r="D898" s="11" t="s">
        <v>12</v>
      </c>
      <c r="E898" s="12" t="s">
        <v>3</v>
      </c>
      <c r="F898" s="11" t="s">
        <v>2</v>
      </c>
      <c r="G898" s="67" t="s">
        <v>9</v>
      </c>
      <c r="H898" s="10" t="s">
        <v>7</v>
      </c>
      <c r="I898" s="14">
        <f>I899</f>
        <v>1400.2</v>
      </c>
      <c r="J898" s="14">
        <f t="shared" ref="J898:K898" si="668">J899</f>
        <v>1418.5</v>
      </c>
      <c r="K898" s="14">
        <f t="shared" si="668"/>
        <v>1492.3000000000002</v>
      </c>
      <c r="L898" s="14"/>
      <c r="M898" s="14"/>
      <c r="N898" s="14"/>
      <c r="O898" s="14">
        <f t="shared" si="632"/>
        <v>1400.2</v>
      </c>
      <c r="P898" s="14">
        <f t="shared" si="633"/>
        <v>1418.5</v>
      </c>
      <c r="Q898" s="14">
        <f t="shared" si="634"/>
        <v>1492.3000000000002</v>
      </c>
      <c r="R898" s="14"/>
      <c r="S898" s="14"/>
      <c r="T898" s="14"/>
      <c r="U898" s="14">
        <f t="shared" ref="U898:U909" si="669">O898+R898</f>
        <v>1400.2</v>
      </c>
      <c r="V898" s="14">
        <f t="shared" ref="V898:V909" si="670">P898+S898</f>
        <v>1418.5</v>
      </c>
      <c r="W898" s="14">
        <f t="shared" ref="W898:W909" si="671">Q898+T898</f>
        <v>1492.3000000000002</v>
      </c>
    </row>
    <row r="899" spans="1:23" ht="22.5" x14ac:dyDescent="0.2">
      <c r="A899" s="65" t="s">
        <v>15</v>
      </c>
      <c r="B899" s="66">
        <v>302</v>
      </c>
      <c r="C899" s="60">
        <v>106</v>
      </c>
      <c r="D899" s="11" t="s">
        <v>12</v>
      </c>
      <c r="E899" s="12" t="s">
        <v>3</v>
      </c>
      <c r="F899" s="11" t="s">
        <v>2</v>
      </c>
      <c r="G899" s="67" t="s">
        <v>11</v>
      </c>
      <c r="H899" s="10" t="s">
        <v>7</v>
      </c>
      <c r="I899" s="14">
        <f>I900+I902</f>
        <v>1400.2</v>
      </c>
      <c r="J899" s="14">
        <f t="shared" ref="J899:K899" si="672">J900+J902</f>
        <v>1418.5</v>
      </c>
      <c r="K899" s="14">
        <f t="shared" si="672"/>
        <v>1492.3000000000002</v>
      </c>
      <c r="L899" s="14"/>
      <c r="M899" s="14"/>
      <c r="N899" s="14"/>
      <c r="O899" s="14">
        <f t="shared" si="632"/>
        <v>1400.2</v>
      </c>
      <c r="P899" s="14">
        <f t="shared" si="633"/>
        <v>1418.5</v>
      </c>
      <c r="Q899" s="14">
        <f t="shared" si="634"/>
        <v>1492.3000000000002</v>
      </c>
      <c r="R899" s="14"/>
      <c r="S899" s="14"/>
      <c r="T899" s="14"/>
      <c r="U899" s="14">
        <f t="shared" si="669"/>
        <v>1400.2</v>
      </c>
      <c r="V899" s="14">
        <f t="shared" si="670"/>
        <v>1418.5</v>
      </c>
      <c r="W899" s="14">
        <f t="shared" si="671"/>
        <v>1492.3000000000002</v>
      </c>
    </row>
    <row r="900" spans="1:23" ht="56.25" x14ac:dyDescent="0.2">
      <c r="A900" s="65" t="s">
        <v>6</v>
      </c>
      <c r="B900" s="66">
        <v>302</v>
      </c>
      <c r="C900" s="60">
        <v>106</v>
      </c>
      <c r="D900" s="11" t="s">
        <v>12</v>
      </c>
      <c r="E900" s="12" t="s">
        <v>3</v>
      </c>
      <c r="F900" s="11" t="s">
        <v>2</v>
      </c>
      <c r="G900" s="67" t="s">
        <v>11</v>
      </c>
      <c r="H900" s="10">
        <v>100</v>
      </c>
      <c r="I900" s="14">
        <f>I901</f>
        <v>1349.8</v>
      </c>
      <c r="J900" s="14">
        <f t="shared" ref="J900:K900" si="673">J901</f>
        <v>1368.1</v>
      </c>
      <c r="K900" s="14">
        <f t="shared" si="673"/>
        <v>1441.9</v>
      </c>
      <c r="L900" s="14"/>
      <c r="M900" s="14"/>
      <c r="N900" s="14"/>
      <c r="O900" s="14">
        <f t="shared" si="632"/>
        <v>1349.8</v>
      </c>
      <c r="P900" s="14">
        <f t="shared" si="633"/>
        <v>1368.1</v>
      </c>
      <c r="Q900" s="14">
        <f t="shared" si="634"/>
        <v>1441.9</v>
      </c>
      <c r="R900" s="14"/>
      <c r="S900" s="14"/>
      <c r="T900" s="14"/>
      <c r="U900" s="14">
        <f t="shared" si="669"/>
        <v>1349.8</v>
      </c>
      <c r="V900" s="14">
        <f t="shared" si="670"/>
        <v>1368.1</v>
      </c>
      <c r="W900" s="14">
        <f t="shared" si="671"/>
        <v>1441.9</v>
      </c>
    </row>
    <row r="901" spans="1:23" ht="22.5" x14ac:dyDescent="0.2">
      <c r="A901" s="65" t="s">
        <v>5</v>
      </c>
      <c r="B901" s="66">
        <v>302</v>
      </c>
      <c r="C901" s="60">
        <v>106</v>
      </c>
      <c r="D901" s="11" t="s">
        <v>12</v>
      </c>
      <c r="E901" s="12" t="s">
        <v>3</v>
      </c>
      <c r="F901" s="11" t="s">
        <v>2</v>
      </c>
      <c r="G901" s="67" t="s">
        <v>11</v>
      </c>
      <c r="H901" s="10">
        <v>120</v>
      </c>
      <c r="I901" s="14">
        <v>1349.8</v>
      </c>
      <c r="J901" s="14">
        <v>1368.1</v>
      </c>
      <c r="K901" s="14">
        <v>1441.9</v>
      </c>
      <c r="L901" s="14"/>
      <c r="M901" s="14"/>
      <c r="N901" s="14"/>
      <c r="O901" s="14">
        <f t="shared" si="632"/>
        <v>1349.8</v>
      </c>
      <c r="P901" s="14">
        <f t="shared" si="633"/>
        <v>1368.1</v>
      </c>
      <c r="Q901" s="14">
        <f t="shared" si="634"/>
        <v>1441.9</v>
      </c>
      <c r="R901" s="14"/>
      <c r="S901" s="14"/>
      <c r="T901" s="14"/>
      <c r="U901" s="14">
        <f t="shared" si="669"/>
        <v>1349.8</v>
      </c>
      <c r="V901" s="14">
        <f t="shared" si="670"/>
        <v>1368.1</v>
      </c>
      <c r="W901" s="14">
        <f t="shared" si="671"/>
        <v>1441.9</v>
      </c>
    </row>
    <row r="902" spans="1:23" ht="22.5" x14ac:dyDescent="0.2">
      <c r="A902" s="65" t="s">
        <v>14</v>
      </c>
      <c r="B902" s="66">
        <v>302</v>
      </c>
      <c r="C902" s="60">
        <v>106</v>
      </c>
      <c r="D902" s="11" t="s">
        <v>12</v>
      </c>
      <c r="E902" s="12" t="s">
        <v>3</v>
      </c>
      <c r="F902" s="11" t="s">
        <v>2</v>
      </c>
      <c r="G902" s="67" t="s">
        <v>11</v>
      </c>
      <c r="H902" s="10">
        <v>200</v>
      </c>
      <c r="I902" s="14">
        <f>I903</f>
        <v>50.4</v>
      </c>
      <c r="J902" s="14">
        <f t="shared" ref="J902:K902" si="674">J903</f>
        <v>50.4</v>
      </c>
      <c r="K902" s="14">
        <f t="shared" si="674"/>
        <v>50.4</v>
      </c>
      <c r="L902" s="14"/>
      <c r="M902" s="14"/>
      <c r="N902" s="14"/>
      <c r="O902" s="14">
        <f t="shared" si="632"/>
        <v>50.4</v>
      </c>
      <c r="P902" s="14">
        <f t="shared" si="633"/>
        <v>50.4</v>
      </c>
      <c r="Q902" s="14">
        <f t="shared" si="634"/>
        <v>50.4</v>
      </c>
      <c r="R902" s="14"/>
      <c r="S902" s="14"/>
      <c r="T902" s="14"/>
      <c r="U902" s="14">
        <f t="shared" si="669"/>
        <v>50.4</v>
      </c>
      <c r="V902" s="14">
        <f t="shared" si="670"/>
        <v>50.4</v>
      </c>
      <c r="W902" s="14">
        <f t="shared" si="671"/>
        <v>50.4</v>
      </c>
    </row>
    <row r="903" spans="1:23" ht="22.5" x14ac:dyDescent="0.2">
      <c r="A903" s="65" t="s">
        <v>13</v>
      </c>
      <c r="B903" s="66">
        <v>302</v>
      </c>
      <c r="C903" s="60">
        <v>106</v>
      </c>
      <c r="D903" s="11" t="s">
        <v>12</v>
      </c>
      <c r="E903" s="12" t="s">
        <v>3</v>
      </c>
      <c r="F903" s="11" t="s">
        <v>2</v>
      </c>
      <c r="G903" s="67" t="s">
        <v>11</v>
      </c>
      <c r="H903" s="10">
        <v>240</v>
      </c>
      <c r="I903" s="14">
        <v>50.4</v>
      </c>
      <c r="J903" s="14">
        <v>50.4</v>
      </c>
      <c r="K903" s="14">
        <v>50.4</v>
      </c>
      <c r="L903" s="14"/>
      <c r="M903" s="14"/>
      <c r="N903" s="14"/>
      <c r="O903" s="14">
        <f t="shared" si="632"/>
        <v>50.4</v>
      </c>
      <c r="P903" s="14">
        <f t="shared" si="633"/>
        <v>50.4</v>
      </c>
      <c r="Q903" s="14">
        <f t="shared" si="634"/>
        <v>50.4</v>
      </c>
      <c r="R903" s="14"/>
      <c r="S903" s="14"/>
      <c r="T903" s="14"/>
      <c r="U903" s="14">
        <f t="shared" si="669"/>
        <v>50.4</v>
      </c>
      <c r="V903" s="14">
        <f t="shared" si="670"/>
        <v>50.4</v>
      </c>
      <c r="W903" s="14">
        <f t="shared" si="671"/>
        <v>50.4</v>
      </c>
    </row>
    <row r="904" spans="1:23" ht="22.5" x14ac:dyDescent="0.2">
      <c r="A904" s="65" t="s">
        <v>10</v>
      </c>
      <c r="B904" s="66">
        <v>302</v>
      </c>
      <c r="C904" s="60">
        <v>106</v>
      </c>
      <c r="D904" s="11" t="s">
        <v>4</v>
      </c>
      <c r="E904" s="12" t="s">
        <v>3</v>
      </c>
      <c r="F904" s="11" t="s">
        <v>2</v>
      </c>
      <c r="G904" s="67" t="s">
        <v>9</v>
      </c>
      <c r="H904" s="10" t="s">
        <v>7</v>
      </c>
      <c r="I904" s="14">
        <f>I905</f>
        <v>522</v>
      </c>
      <c r="J904" s="14">
        <f t="shared" ref="J904:K904" si="675">J905</f>
        <v>522</v>
      </c>
      <c r="K904" s="14">
        <f t="shared" si="675"/>
        <v>522</v>
      </c>
      <c r="L904" s="14"/>
      <c r="M904" s="14"/>
      <c r="N904" s="14"/>
      <c r="O904" s="14">
        <f t="shared" si="632"/>
        <v>522</v>
      </c>
      <c r="P904" s="14">
        <f t="shared" si="633"/>
        <v>522</v>
      </c>
      <c r="Q904" s="14">
        <f t="shared" si="634"/>
        <v>522</v>
      </c>
      <c r="R904" s="14"/>
      <c r="S904" s="14"/>
      <c r="T904" s="14"/>
      <c r="U904" s="14">
        <f t="shared" si="669"/>
        <v>522</v>
      </c>
      <c r="V904" s="14">
        <f t="shared" si="670"/>
        <v>522</v>
      </c>
      <c r="W904" s="14">
        <f t="shared" si="671"/>
        <v>522</v>
      </c>
    </row>
    <row r="905" spans="1:23" ht="45" x14ac:dyDescent="0.2">
      <c r="A905" s="65" t="s">
        <v>8</v>
      </c>
      <c r="B905" s="66">
        <v>302</v>
      </c>
      <c r="C905" s="60">
        <v>106</v>
      </c>
      <c r="D905" s="11" t="s">
        <v>4</v>
      </c>
      <c r="E905" s="12" t="s">
        <v>3</v>
      </c>
      <c r="F905" s="11" t="s">
        <v>2</v>
      </c>
      <c r="G905" s="67" t="s">
        <v>1</v>
      </c>
      <c r="H905" s="10" t="s">
        <v>7</v>
      </c>
      <c r="I905" s="14">
        <f>I906</f>
        <v>522</v>
      </c>
      <c r="J905" s="14">
        <f t="shared" ref="J905:K905" si="676">J906</f>
        <v>522</v>
      </c>
      <c r="K905" s="14">
        <f t="shared" si="676"/>
        <v>522</v>
      </c>
      <c r="L905" s="14"/>
      <c r="M905" s="14"/>
      <c r="N905" s="14"/>
      <c r="O905" s="14">
        <f t="shared" si="632"/>
        <v>522</v>
      </c>
      <c r="P905" s="14">
        <f t="shared" si="633"/>
        <v>522</v>
      </c>
      <c r="Q905" s="14">
        <f t="shared" si="634"/>
        <v>522</v>
      </c>
      <c r="R905" s="14"/>
      <c r="S905" s="14"/>
      <c r="T905" s="14"/>
      <c r="U905" s="14">
        <f t="shared" si="669"/>
        <v>522</v>
      </c>
      <c r="V905" s="14">
        <f t="shared" si="670"/>
        <v>522</v>
      </c>
      <c r="W905" s="14">
        <f t="shared" si="671"/>
        <v>522</v>
      </c>
    </row>
    <row r="906" spans="1:23" ht="56.25" x14ac:dyDescent="0.2">
      <c r="A906" s="65" t="s">
        <v>6</v>
      </c>
      <c r="B906" s="66">
        <v>302</v>
      </c>
      <c r="C906" s="60">
        <v>106</v>
      </c>
      <c r="D906" s="11" t="s">
        <v>4</v>
      </c>
      <c r="E906" s="12" t="s">
        <v>3</v>
      </c>
      <c r="F906" s="11" t="s">
        <v>2</v>
      </c>
      <c r="G906" s="67" t="s">
        <v>1</v>
      </c>
      <c r="H906" s="10">
        <v>100</v>
      </c>
      <c r="I906" s="14">
        <f>I907</f>
        <v>522</v>
      </c>
      <c r="J906" s="14">
        <f t="shared" ref="J906:K906" si="677">J907</f>
        <v>522</v>
      </c>
      <c r="K906" s="14">
        <f t="shared" si="677"/>
        <v>522</v>
      </c>
      <c r="L906" s="14"/>
      <c r="M906" s="14"/>
      <c r="N906" s="14"/>
      <c r="O906" s="14">
        <f t="shared" si="632"/>
        <v>522</v>
      </c>
      <c r="P906" s="14">
        <f t="shared" si="633"/>
        <v>522</v>
      </c>
      <c r="Q906" s="14">
        <f t="shared" si="634"/>
        <v>522</v>
      </c>
      <c r="R906" s="14"/>
      <c r="S906" s="14"/>
      <c r="T906" s="14"/>
      <c r="U906" s="14">
        <f t="shared" si="669"/>
        <v>522</v>
      </c>
      <c r="V906" s="14">
        <f t="shared" si="670"/>
        <v>522</v>
      </c>
      <c r="W906" s="14">
        <f t="shared" si="671"/>
        <v>522</v>
      </c>
    </row>
    <row r="907" spans="1:23" ht="23.25" thickBot="1" x14ac:dyDescent="0.25">
      <c r="A907" s="71" t="s">
        <v>5</v>
      </c>
      <c r="B907" s="72">
        <v>302</v>
      </c>
      <c r="C907" s="73">
        <v>106</v>
      </c>
      <c r="D907" s="74" t="s">
        <v>4</v>
      </c>
      <c r="E907" s="75" t="s">
        <v>3</v>
      </c>
      <c r="F907" s="74" t="s">
        <v>2</v>
      </c>
      <c r="G907" s="76" t="s">
        <v>1</v>
      </c>
      <c r="H907" s="77">
        <v>120</v>
      </c>
      <c r="I907" s="49">
        <v>522</v>
      </c>
      <c r="J907" s="49">
        <v>522</v>
      </c>
      <c r="K907" s="116">
        <v>522</v>
      </c>
      <c r="L907" s="49"/>
      <c r="M907" s="49"/>
      <c r="N907" s="116"/>
      <c r="O907" s="49">
        <f t="shared" si="632"/>
        <v>522</v>
      </c>
      <c r="P907" s="49">
        <f t="shared" si="633"/>
        <v>522</v>
      </c>
      <c r="Q907" s="116">
        <f t="shared" si="634"/>
        <v>522</v>
      </c>
      <c r="R907" s="49"/>
      <c r="S907" s="49"/>
      <c r="T907" s="116"/>
      <c r="U907" s="49">
        <f t="shared" si="669"/>
        <v>522</v>
      </c>
      <c r="V907" s="49">
        <f t="shared" si="670"/>
        <v>522</v>
      </c>
      <c r="W907" s="116">
        <f t="shared" si="671"/>
        <v>522</v>
      </c>
    </row>
    <row r="908" spans="1:23" ht="13.5" thickBot="1" x14ac:dyDescent="0.25">
      <c r="A908" s="31" t="s">
        <v>291</v>
      </c>
      <c r="B908" s="57"/>
      <c r="C908" s="58"/>
      <c r="D908" s="28"/>
      <c r="E908" s="29"/>
      <c r="F908" s="28"/>
      <c r="G908" s="30"/>
      <c r="H908" s="59"/>
      <c r="I908" s="52">
        <f t="shared" ref="I908" si="678">E908+G908</f>
        <v>0</v>
      </c>
      <c r="J908" s="53">
        <v>35000</v>
      </c>
      <c r="K908" s="53">
        <v>38000</v>
      </c>
      <c r="L908" s="52"/>
      <c r="M908" s="53"/>
      <c r="N908" s="53"/>
      <c r="O908" s="192">
        <f t="shared" si="632"/>
        <v>0</v>
      </c>
      <c r="P908" s="193">
        <f t="shared" si="633"/>
        <v>35000</v>
      </c>
      <c r="Q908" s="193">
        <f t="shared" si="634"/>
        <v>38000</v>
      </c>
      <c r="R908" s="192"/>
      <c r="S908" s="193"/>
      <c r="T908" s="193"/>
      <c r="U908" s="192">
        <f t="shared" si="669"/>
        <v>0</v>
      </c>
      <c r="V908" s="193">
        <f t="shared" si="670"/>
        <v>35000</v>
      </c>
      <c r="W908" s="193">
        <f t="shared" si="671"/>
        <v>38000</v>
      </c>
    </row>
    <row r="909" spans="1:23" ht="13.5" thickBot="1" x14ac:dyDescent="0.25">
      <c r="A909" s="222" t="s">
        <v>0</v>
      </c>
      <c r="B909" s="222"/>
      <c r="C909" s="222"/>
      <c r="D909" s="222"/>
      <c r="E909" s="222"/>
      <c r="F909" s="222"/>
      <c r="G909" s="222"/>
      <c r="H909" s="222"/>
      <c r="I909" s="52">
        <f>I13+I216+I334+I507+I569+I633+I675+I877</f>
        <v>1341120.76352</v>
      </c>
      <c r="J909" s="52">
        <f>J13+J216+J334+J507+J569+J633+J675+J877+J908</f>
        <v>1378311.2637499999</v>
      </c>
      <c r="K909" s="53">
        <f>K13+K216+K334+K507+K569+K633+K675+K877+K908</f>
        <v>1405917.2643300002</v>
      </c>
      <c r="L909" s="52">
        <f>L13+L216+L334+L507+L569+L633+L675+L877+L908</f>
        <v>124533.19241999998</v>
      </c>
      <c r="M909" s="52">
        <f>M13+M216+M334+M507+M569+M633+M675+M877+M908</f>
        <v>84867.028630000015</v>
      </c>
      <c r="N909" s="52">
        <f>N13+N216+N334+N507+N569+N633+N675+N877+N908</f>
        <v>42901.498019999999</v>
      </c>
      <c r="O909" s="210">
        <f t="shared" si="632"/>
        <v>1465653.95594</v>
      </c>
      <c r="P909" s="211">
        <f t="shared" si="633"/>
        <v>1463178.29238</v>
      </c>
      <c r="Q909" s="211">
        <f t="shared" si="634"/>
        <v>1448818.7623500002</v>
      </c>
      <c r="R909" s="212">
        <f>R13+R216+R334+R507+R569+R633+R675+R877+R908</f>
        <v>27404.81164</v>
      </c>
      <c r="S909" s="212">
        <f>S13+S216+S334+S507+S569+S633+S675+S877+S908</f>
        <v>0</v>
      </c>
      <c r="T909" s="212">
        <f>T13+T216+T334+T507+T569+T633+T675+T877+T908</f>
        <v>-2160</v>
      </c>
      <c r="U909" s="211">
        <f t="shared" si="669"/>
        <v>1493058.76758</v>
      </c>
      <c r="V909" s="211">
        <f t="shared" si="670"/>
        <v>1463178.29238</v>
      </c>
      <c r="W909" s="213">
        <f t="shared" si="671"/>
        <v>1446658.7623500002</v>
      </c>
    </row>
    <row r="910" spans="1:23" x14ac:dyDescent="0.2">
      <c r="P910" s="131"/>
      <c r="Q910" s="131"/>
      <c r="R910" s="194"/>
      <c r="S910" s="194"/>
      <c r="T910" s="176"/>
      <c r="U910" s="131"/>
      <c r="V910" s="131"/>
      <c r="W910" s="131"/>
    </row>
    <row r="911" spans="1:23" x14ac:dyDescent="0.2">
      <c r="P911" s="131"/>
      <c r="Q911" s="131"/>
      <c r="R911" s="194"/>
      <c r="S911" s="194"/>
      <c r="T911" s="194"/>
      <c r="U911" s="131"/>
      <c r="V911" s="131"/>
      <c r="W911" s="131"/>
    </row>
    <row r="912" spans="1:23" x14ac:dyDescent="0.2">
      <c r="P912" s="131"/>
      <c r="Q912" s="131"/>
      <c r="R912" s="131"/>
      <c r="S912" s="131"/>
      <c r="T912" s="131"/>
      <c r="U912" s="131"/>
      <c r="V912" s="131"/>
      <c r="W912" s="131"/>
    </row>
    <row r="913" spans="7:25" x14ac:dyDescent="0.2">
      <c r="G913" s="131"/>
      <c r="H913" s="157"/>
      <c r="I913" s="157"/>
      <c r="J913" s="157"/>
      <c r="K913" s="157"/>
      <c r="L913" s="158"/>
      <c r="M913" s="158"/>
      <c r="N913" s="158"/>
      <c r="O913" s="157"/>
      <c r="P913" s="157"/>
      <c r="Q913" s="157"/>
      <c r="R913" s="226"/>
      <c r="S913" s="226"/>
      <c r="T913" s="226"/>
      <c r="U913" s="226"/>
      <c r="V913" s="226"/>
      <c r="W913" s="226"/>
      <c r="X913" s="131"/>
      <c r="Y913" s="131"/>
    </row>
    <row r="914" spans="7:25" x14ac:dyDescent="0.2">
      <c r="G914" s="131"/>
      <c r="H914" s="131"/>
      <c r="I914" s="131"/>
      <c r="J914" s="159"/>
      <c r="K914" s="159"/>
      <c r="L914" s="160"/>
      <c r="M914" s="160"/>
      <c r="N914" s="160"/>
      <c r="O914" s="131"/>
      <c r="P914" s="235"/>
      <c r="Q914" s="235"/>
      <c r="R914" s="187"/>
      <c r="S914" s="195"/>
      <c r="T914" s="195"/>
      <c r="U914" s="187"/>
      <c r="V914" s="195"/>
      <c r="W914" s="187"/>
      <c r="X914" s="131"/>
      <c r="Y914" s="131"/>
    </row>
    <row r="915" spans="7:25" x14ac:dyDescent="0.2">
      <c r="G915" s="131"/>
      <c r="H915" s="131"/>
      <c r="I915" s="131"/>
      <c r="J915" s="159"/>
      <c r="K915" s="159"/>
      <c r="L915" s="223"/>
      <c r="M915" s="223"/>
      <c r="N915" s="223"/>
      <c r="O915" s="223"/>
      <c r="P915" s="223"/>
      <c r="Q915" s="223"/>
      <c r="R915" s="168"/>
      <c r="S915" s="196"/>
      <c r="T915" s="168"/>
      <c r="U915" s="196"/>
      <c r="V915" s="231"/>
      <c r="W915" s="231"/>
      <c r="X915" s="131"/>
      <c r="Y915" s="131"/>
    </row>
    <row r="916" spans="7:25" ht="15.75" customHeight="1" x14ac:dyDescent="0.2">
      <c r="G916" s="131"/>
      <c r="H916" s="216"/>
      <c r="I916" s="216"/>
      <c r="J916" s="216"/>
      <c r="K916" s="216"/>
      <c r="L916" s="153"/>
      <c r="M916" s="153"/>
      <c r="N916" s="153"/>
      <c r="O916" s="153"/>
      <c r="P916" s="217"/>
      <c r="Q916" s="217"/>
      <c r="R916" s="197"/>
      <c r="S916" s="198"/>
      <c r="T916" s="198"/>
      <c r="U916" s="189"/>
      <c r="V916" s="189"/>
      <c r="W916" s="189"/>
      <c r="X916" s="131"/>
      <c r="Y916" s="131"/>
    </row>
    <row r="917" spans="7:25" ht="15" customHeight="1" x14ac:dyDescent="0.2">
      <c r="G917" s="131"/>
      <c r="H917" s="215"/>
      <c r="I917" s="215"/>
      <c r="J917" s="215"/>
      <c r="K917" s="215"/>
      <c r="L917" s="161"/>
      <c r="M917" s="132"/>
      <c r="N917" s="161"/>
      <c r="O917" s="161"/>
      <c r="P917" s="217"/>
      <c r="Q917" s="217"/>
      <c r="R917" s="161"/>
      <c r="S917" s="194"/>
      <c r="T917" s="194"/>
      <c r="U917" s="161"/>
      <c r="V917" s="168"/>
      <c r="W917" s="168"/>
      <c r="X917" s="131"/>
      <c r="Y917" s="131"/>
    </row>
    <row r="918" spans="7:25" ht="15" customHeight="1" x14ac:dyDescent="0.2">
      <c r="G918" s="131"/>
      <c r="H918" s="182"/>
      <c r="I918" s="182"/>
      <c r="J918" s="182"/>
      <c r="K918" s="182"/>
      <c r="L918" s="161"/>
      <c r="M918" s="132"/>
      <c r="N918" s="161"/>
      <c r="O918" s="161"/>
      <c r="P918" s="217"/>
      <c r="Q918" s="217"/>
      <c r="R918" s="161"/>
      <c r="S918" s="194"/>
      <c r="T918" s="194"/>
      <c r="U918" s="161"/>
      <c r="V918" s="168"/>
      <c r="W918" s="168"/>
      <c r="X918" s="131"/>
      <c r="Y918" s="131"/>
    </row>
    <row r="919" spans="7:25" ht="15" customHeight="1" x14ac:dyDescent="0.2">
      <c r="G919" s="131"/>
      <c r="H919" s="182"/>
      <c r="I919" s="182"/>
      <c r="J919" s="182"/>
      <c r="K919" s="182"/>
      <c r="L919" s="161"/>
      <c r="M919" s="132"/>
      <c r="N919" s="161"/>
      <c r="O919" s="161"/>
      <c r="P919" s="217"/>
      <c r="Q919" s="217"/>
      <c r="R919" s="161"/>
      <c r="S919" s="194"/>
      <c r="T919" s="194"/>
      <c r="U919" s="161"/>
      <c r="V919" s="168"/>
      <c r="W919" s="168"/>
      <c r="X919" s="131"/>
      <c r="Y919" s="131"/>
    </row>
    <row r="920" spans="7:25" ht="15" customHeight="1" x14ac:dyDescent="0.2">
      <c r="G920" s="131"/>
      <c r="H920" s="182"/>
      <c r="I920" s="182"/>
      <c r="J920" s="182"/>
      <c r="K920" s="182"/>
      <c r="L920" s="161"/>
      <c r="M920" s="132"/>
      <c r="N920" s="161"/>
      <c r="O920" s="161"/>
      <c r="P920" s="217"/>
      <c r="Q920" s="217"/>
      <c r="R920" s="161"/>
      <c r="S920" s="194"/>
      <c r="T920" s="194"/>
      <c r="U920" s="161"/>
      <c r="V920" s="168"/>
      <c r="W920" s="168"/>
      <c r="X920" s="131"/>
      <c r="Y920" s="131"/>
    </row>
    <row r="921" spans="7:25" ht="15" customHeight="1" x14ac:dyDescent="0.2">
      <c r="G921" s="131"/>
      <c r="H921" s="182"/>
      <c r="I921" s="182"/>
      <c r="J921" s="182"/>
      <c r="K921" s="182"/>
      <c r="L921" s="161"/>
      <c r="M921" s="132"/>
      <c r="N921" s="161"/>
      <c r="O921" s="161"/>
      <c r="P921" s="217"/>
      <c r="Q921" s="217"/>
      <c r="R921" s="161"/>
      <c r="S921" s="160"/>
      <c r="T921" s="194"/>
      <c r="U921" s="161"/>
      <c r="V921" s="168"/>
      <c r="W921" s="168"/>
      <c r="X921" s="131"/>
      <c r="Y921" s="131"/>
    </row>
    <row r="922" spans="7:25" x14ac:dyDescent="0.2">
      <c r="G922" s="131"/>
      <c r="H922" s="215"/>
      <c r="I922" s="215"/>
      <c r="J922" s="215"/>
      <c r="K922" s="215"/>
      <c r="L922" s="161"/>
      <c r="M922" s="132"/>
      <c r="N922" s="161"/>
      <c r="O922" s="161"/>
      <c r="P922" s="217"/>
      <c r="Q922" s="217"/>
      <c r="R922" s="161"/>
      <c r="S922" s="194"/>
      <c r="T922" s="194"/>
      <c r="U922" s="161"/>
      <c r="V922" s="168"/>
      <c r="W922" s="168"/>
      <c r="X922" s="131"/>
      <c r="Y922" s="131"/>
    </row>
    <row r="923" spans="7:25" x14ac:dyDescent="0.2">
      <c r="G923" s="131"/>
      <c r="H923" s="217"/>
      <c r="I923" s="217"/>
      <c r="J923" s="217"/>
      <c r="K923" s="217"/>
      <c r="L923" s="161"/>
      <c r="M923" s="132"/>
      <c r="N923" s="161"/>
      <c r="O923" s="161"/>
      <c r="P923" s="131"/>
      <c r="Q923" s="131"/>
      <c r="R923" s="132"/>
      <c r="S923" s="132"/>
      <c r="T923" s="132"/>
      <c r="U923" s="132"/>
      <c r="V923" s="132"/>
      <c r="W923" s="132"/>
      <c r="X923" s="131"/>
      <c r="Y923" s="131"/>
    </row>
    <row r="924" spans="7:25" ht="15" customHeight="1" x14ac:dyDescent="0.2">
      <c r="G924" s="131"/>
      <c r="H924" s="217"/>
      <c r="I924" s="217"/>
      <c r="J924" s="217"/>
      <c r="K924" s="217"/>
      <c r="L924" s="161"/>
      <c r="M924" s="132"/>
      <c r="N924" s="161"/>
      <c r="O924" s="161"/>
      <c r="P924" s="131"/>
      <c r="Q924" s="131"/>
      <c r="R924" s="214"/>
      <c r="S924" s="214"/>
      <c r="T924" s="228"/>
      <c r="U924" s="228"/>
      <c r="V924" s="240"/>
      <c r="W924" s="240"/>
      <c r="X924" s="131"/>
      <c r="Y924" s="131"/>
    </row>
    <row r="925" spans="7:25" x14ac:dyDescent="0.2">
      <c r="G925" s="131"/>
      <c r="H925" s="217"/>
      <c r="I925" s="217"/>
      <c r="J925" s="217"/>
      <c r="K925" s="217"/>
      <c r="L925" s="161"/>
      <c r="M925" s="132"/>
      <c r="N925" s="161"/>
      <c r="O925" s="161"/>
      <c r="P925" s="216"/>
      <c r="Q925" s="216"/>
      <c r="R925" s="161"/>
      <c r="S925" s="199"/>
      <c r="T925" s="199"/>
      <c r="U925" s="161"/>
      <c r="V925" s="131"/>
      <c r="W925" s="131"/>
      <c r="X925" s="131"/>
      <c r="Y925" s="131"/>
    </row>
    <row r="926" spans="7:25" x14ac:dyDescent="0.2">
      <c r="G926" s="131"/>
      <c r="H926" s="217"/>
      <c r="I926" s="217"/>
      <c r="J926" s="217"/>
      <c r="K926" s="217"/>
      <c r="L926" s="161"/>
      <c r="M926" s="132"/>
      <c r="N926" s="161"/>
      <c r="O926" s="132"/>
      <c r="P926" s="236"/>
      <c r="Q926" s="236"/>
      <c r="R926" s="132"/>
      <c r="S926" s="200"/>
      <c r="T926" s="200"/>
      <c r="U926" s="132"/>
      <c r="V926" s="201"/>
      <c r="W926" s="201"/>
      <c r="X926" s="131"/>
      <c r="Y926" s="131"/>
    </row>
    <row r="927" spans="7:25" x14ac:dyDescent="0.2">
      <c r="G927" s="131"/>
      <c r="H927" s="217"/>
      <c r="I927" s="217"/>
      <c r="J927" s="217"/>
      <c r="K927" s="217"/>
      <c r="L927" s="161"/>
      <c r="M927" s="161"/>
      <c r="N927" s="161"/>
      <c r="O927" s="161"/>
      <c r="P927" s="131"/>
      <c r="Q927" s="131"/>
      <c r="R927" s="161"/>
      <c r="S927" s="131"/>
      <c r="T927" s="131"/>
      <c r="U927" s="161"/>
      <c r="V927" s="131"/>
      <c r="W927" s="131"/>
      <c r="X927" s="131"/>
      <c r="Y927" s="131"/>
    </row>
    <row r="928" spans="7:25" x14ac:dyDescent="0.2">
      <c r="G928" s="131"/>
      <c r="H928" s="153"/>
      <c r="I928" s="153"/>
      <c r="J928" s="153"/>
      <c r="K928" s="153"/>
      <c r="L928" s="161"/>
      <c r="M928" s="161"/>
      <c r="N928" s="161"/>
      <c r="O928" s="161"/>
      <c r="P928" s="216"/>
      <c r="Q928" s="216"/>
      <c r="R928" s="161"/>
      <c r="S928" s="199"/>
      <c r="T928" s="199"/>
      <c r="U928" s="161"/>
      <c r="V928" s="131"/>
      <c r="W928" s="131"/>
      <c r="X928" s="131"/>
      <c r="Y928" s="131"/>
    </row>
    <row r="929" spans="7:25" x14ac:dyDescent="0.2">
      <c r="G929" s="131"/>
      <c r="H929" s="217"/>
      <c r="I929" s="217"/>
      <c r="J929" s="217"/>
      <c r="K929" s="217"/>
      <c r="L929" s="161"/>
      <c r="M929" s="161"/>
      <c r="N929" s="162"/>
      <c r="O929" s="161"/>
      <c r="P929" s="236"/>
      <c r="Q929" s="236"/>
      <c r="R929" s="132"/>
      <c r="S929" s="202"/>
      <c r="T929" s="200"/>
      <c r="U929" s="132"/>
      <c r="V929" s="201"/>
      <c r="W929" s="201"/>
      <c r="X929" s="131"/>
      <c r="Y929" s="131"/>
    </row>
    <row r="930" spans="7:25" x14ac:dyDescent="0.2">
      <c r="G930" s="131"/>
      <c r="H930" s="217"/>
      <c r="I930" s="217"/>
      <c r="J930" s="217"/>
      <c r="K930" s="217"/>
      <c r="L930" s="161"/>
      <c r="M930" s="132"/>
      <c r="N930" s="161"/>
      <c r="O930" s="161"/>
      <c r="P930" s="163"/>
      <c r="Q930" s="163"/>
      <c r="R930" s="161"/>
      <c r="S930" s="163"/>
      <c r="T930" s="163"/>
      <c r="U930" s="161"/>
      <c r="V930" s="163"/>
      <c r="W930" s="163"/>
      <c r="X930" s="131"/>
      <c r="Y930" s="131"/>
    </row>
    <row r="931" spans="7:25" x14ac:dyDescent="0.2">
      <c r="G931" s="131"/>
      <c r="H931" s="217"/>
      <c r="I931" s="217"/>
      <c r="J931" s="217"/>
      <c r="K931" s="217"/>
      <c r="L931" s="161"/>
      <c r="M931" s="132"/>
      <c r="N931" s="161"/>
      <c r="O931" s="161"/>
      <c r="P931" s="163"/>
      <c r="Q931" s="163"/>
      <c r="R931" s="161"/>
      <c r="S931" s="163"/>
      <c r="T931" s="163"/>
      <c r="U931" s="161"/>
      <c r="V931" s="163"/>
      <c r="W931" s="163"/>
      <c r="X931" s="131"/>
      <c r="Y931" s="131"/>
    </row>
    <row r="932" spans="7:25" x14ac:dyDescent="0.2">
      <c r="G932" s="131"/>
      <c r="H932" s="217"/>
      <c r="I932" s="217"/>
      <c r="J932" s="217"/>
      <c r="K932" s="217"/>
      <c r="L932" s="161"/>
      <c r="M932" s="161"/>
      <c r="N932" s="161"/>
      <c r="O932" s="161"/>
      <c r="P932" s="163"/>
      <c r="Q932" s="163"/>
      <c r="R932" s="161"/>
      <c r="S932" s="163"/>
      <c r="T932" s="163"/>
      <c r="U932" s="161"/>
      <c r="V932" s="163"/>
      <c r="W932" s="163"/>
      <c r="X932" s="131"/>
      <c r="Y932" s="131"/>
    </row>
    <row r="933" spans="7:25" x14ac:dyDescent="0.2">
      <c r="G933" s="131"/>
      <c r="H933" s="217"/>
      <c r="I933" s="217"/>
      <c r="J933" s="217"/>
      <c r="K933" s="217"/>
      <c r="L933" s="161"/>
      <c r="M933" s="161"/>
      <c r="N933" s="161"/>
      <c r="O933" s="161"/>
      <c r="P933" s="163"/>
      <c r="Q933" s="163"/>
      <c r="R933" s="161"/>
      <c r="S933" s="163"/>
      <c r="T933" s="163"/>
      <c r="U933" s="161"/>
      <c r="V933" s="163"/>
      <c r="W933" s="163"/>
      <c r="X933" s="131"/>
      <c r="Y933" s="131"/>
    </row>
    <row r="934" spans="7:25" x14ac:dyDescent="0.2">
      <c r="G934" s="131"/>
      <c r="H934" s="217"/>
      <c r="I934" s="217"/>
      <c r="J934" s="217"/>
      <c r="K934" s="217"/>
      <c r="L934" s="161"/>
      <c r="M934" s="161"/>
      <c r="N934" s="161"/>
      <c r="O934" s="161"/>
      <c r="P934" s="163"/>
      <c r="Q934" s="203"/>
      <c r="R934" s="226"/>
      <c r="S934" s="226"/>
      <c r="T934" s="226"/>
      <c r="U934" s="226"/>
      <c r="V934" s="226"/>
      <c r="W934" s="226"/>
      <c r="X934" s="131"/>
      <c r="Y934" s="131"/>
    </row>
    <row r="935" spans="7:25" x14ac:dyDescent="0.2">
      <c r="G935" s="131"/>
      <c r="H935" s="216"/>
      <c r="I935" s="216"/>
      <c r="J935" s="216"/>
      <c r="K935" s="216"/>
      <c r="L935" s="161"/>
      <c r="M935" s="161"/>
      <c r="N935" s="161"/>
      <c r="O935" s="161"/>
      <c r="P935" s="131"/>
      <c r="Q935" s="131"/>
      <c r="R935" s="131"/>
      <c r="S935" s="159"/>
      <c r="T935" s="159"/>
      <c r="U935" s="131"/>
      <c r="V935" s="159"/>
      <c r="W935" s="131"/>
      <c r="X935" s="131"/>
      <c r="Y935" s="131"/>
    </row>
    <row r="936" spans="7:25" x14ac:dyDescent="0.2">
      <c r="G936" s="131"/>
      <c r="H936" s="217"/>
      <c r="I936" s="217"/>
      <c r="J936" s="217"/>
      <c r="K936" s="217"/>
      <c r="L936" s="161"/>
      <c r="M936" s="161"/>
      <c r="N936" s="161"/>
      <c r="O936" s="161"/>
      <c r="P936" s="227"/>
      <c r="Q936" s="227"/>
      <c r="R936" s="176"/>
      <c r="S936" s="176"/>
      <c r="T936" s="176"/>
      <c r="U936" s="176"/>
      <c r="V936" s="176"/>
      <c r="W936" s="176"/>
      <c r="X936" s="131"/>
      <c r="Y936" s="131"/>
    </row>
    <row r="937" spans="7:25" x14ac:dyDescent="0.2">
      <c r="G937" s="131"/>
      <c r="H937" s="181"/>
      <c r="I937" s="181"/>
      <c r="J937" s="181"/>
      <c r="K937" s="181"/>
      <c r="L937" s="161"/>
      <c r="M937" s="161"/>
      <c r="N937" s="161"/>
      <c r="O937" s="161"/>
      <c r="P937" s="204"/>
      <c r="Q937" s="183"/>
      <c r="R937" s="176"/>
      <c r="S937" s="176"/>
      <c r="T937" s="176"/>
      <c r="U937" s="176"/>
      <c r="V937" s="176"/>
      <c r="W937" s="176"/>
      <c r="X937" s="131"/>
      <c r="Y937" s="131"/>
    </row>
    <row r="938" spans="7:25" x14ac:dyDescent="0.2">
      <c r="G938" s="131"/>
      <c r="H938" s="216"/>
      <c r="I938" s="216"/>
      <c r="J938" s="216"/>
      <c r="K938" s="216"/>
      <c r="L938" s="161"/>
      <c r="M938" s="161"/>
      <c r="N938" s="161"/>
      <c r="O938" s="161"/>
      <c r="P938" s="163"/>
      <c r="Q938" s="163"/>
      <c r="R938" s="176"/>
      <c r="S938" s="176"/>
      <c r="T938" s="176"/>
      <c r="U938" s="176"/>
      <c r="V938" s="176"/>
      <c r="W938" s="176"/>
      <c r="X938" s="131"/>
      <c r="Y938" s="131"/>
    </row>
    <row r="939" spans="7:25" x14ac:dyDescent="0.2">
      <c r="G939" s="131"/>
      <c r="H939" s="217"/>
      <c r="I939" s="217"/>
      <c r="J939" s="217"/>
      <c r="K939" s="217"/>
      <c r="L939" s="161"/>
      <c r="M939" s="161"/>
      <c r="N939" s="161"/>
      <c r="O939" s="161"/>
      <c r="P939" s="242"/>
      <c r="Q939" s="242"/>
      <c r="R939" s="176"/>
      <c r="S939" s="176"/>
      <c r="T939" s="176"/>
      <c r="U939" s="176"/>
      <c r="V939" s="176"/>
      <c r="W939" s="176"/>
      <c r="X939" s="131"/>
      <c r="Y939" s="131"/>
    </row>
    <row r="940" spans="7:25" x14ac:dyDescent="0.2">
      <c r="G940" s="131"/>
      <c r="H940" s="217"/>
      <c r="I940" s="217"/>
      <c r="J940" s="217"/>
      <c r="K940" s="217"/>
      <c r="L940" s="161"/>
      <c r="M940" s="161"/>
      <c r="N940" s="161"/>
      <c r="O940" s="161"/>
      <c r="P940" s="163"/>
      <c r="Q940" s="163"/>
      <c r="R940" s="176"/>
      <c r="S940" s="176"/>
      <c r="T940" s="176"/>
      <c r="U940" s="176"/>
      <c r="V940" s="176"/>
      <c r="W940" s="176"/>
      <c r="X940" s="131"/>
      <c r="Y940" s="131"/>
    </row>
    <row r="941" spans="7:25" x14ac:dyDescent="0.2">
      <c r="G941" s="131"/>
      <c r="H941" s="131"/>
      <c r="I941" s="131"/>
      <c r="J941" s="131"/>
      <c r="K941" s="131"/>
      <c r="L941" s="132"/>
      <c r="M941" s="132"/>
      <c r="N941" s="132"/>
      <c r="O941" s="132"/>
      <c r="P941" s="132"/>
      <c r="Q941" s="132"/>
      <c r="R941" s="175"/>
      <c r="S941" s="175"/>
      <c r="T941" s="175"/>
      <c r="U941" s="175"/>
      <c r="V941" s="175"/>
      <c r="W941" s="175"/>
      <c r="X941" s="131"/>
      <c r="Y941" s="131"/>
    </row>
    <row r="942" spans="7:25" x14ac:dyDescent="0.2">
      <c r="G942" s="131"/>
      <c r="H942" s="131"/>
      <c r="I942" s="131"/>
      <c r="J942" s="131"/>
      <c r="K942" s="131"/>
      <c r="L942" s="132"/>
      <c r="M942" s="132"/>
      <c r="N942" s="132"/>
      <c r="O942" s="132"/>
      <c r="P942" s="132"/>
      <c r="Q942" s="132"/>
      <c r="R942" s="175"/>
      <c r="S942" s="205"/>
      <c r="T942" s="175"/>
      <c r="U942" s="175"/>
      <c r="V942" s="175"/>
      <c r="W942" s="175"/>
      <c r="X942" s="131"/>
      <c r="Y942" s="131"/>
    </row>
    <row r="943" spans="7:25" x14ac:dyDescent="0.2">
      <c r="G943" s="131"/>
      <c r="H943" s="131"/>
      <c r="I943" s="131"/>
      <c r="J943" s="131"/>
      <c r="K943" s="131"/>
      <c r="L943" s="132"/>
      <c r="M943" s="132"/>
      <c r="N943" s="132"/>
      <c r="O943" s="132"/>
      <c r="P943" s="132"/>
      <c r="Q943" s="132"/>
      <c r="R943" s="175"/>
      <c r="S943" s="175"/>
      <c r="T943" s="175"/>
      <c r="U943" s="175"/>
      <c r="V943" s="175"/>
      <c r="W943" s="175"/>
      <c r="X943" s="131"/>
      <c r="Y943" s="131"/>
    </row>
    <row r="944" spans="7:25" x14ac:dyDescent="0.2">
      <c r="G944" s="131"/>
      <c r="H944" s="131"/>
      <c r="I944" s="131"/>
      <c r="J944" s="131"/>
      <c r="K944" s="131"/>
      <c r="L944" s="132"/>
      <c r="M944" s="132"/>
      <c r="N944" s="132"/>
      <c r="O944" s="132"/>
      <c r="P944" s="132"/>
      <c r="Q944" s="132"/>
      <c r="R944" s="175"/>
      <c r="S944" s="175"/>
      <c r="T944" s="175"/>
      <c r="U944" s="175"/>
      <c r="V944" s="175"/>
      <c r="W944" s="175"/>
      <c r="X944" s="131"/>
      <c r="Y944" s="131"/>
    </row>
    <row r="945" spans="7:25" x14ac:dyDescent="0.2">
      <c r="G945" s="131"/>
      <c r="H945" s="131"/>
      <c r="I945" s="131"/>
      <c r="J945" s="131"/>
      <c r="K945" s="131"/>
      <c r="L945" s="132"/>
      <c r="M945" s="132"/>
      <c r="N945" s="132"/>
      <c r="O945" s="132"/>
      <c r="P945" s="243"/>
      <c r="Q945" s="243"/>
      <c r="R945" s="175"/>
      <c r="S945" s="175"/>
      <c r="T945" s="175"/>
      <c r="U945" s="175"/>
      <c r="V945" s="175"/>
      <c r="W945" s="175"/>
      <c r="X945" s="131"/>
      <c r="Y945" s="131"/>
    </row>
    <row r="946" spans="7:25" x14ac:dyDescent="0.2">
      <c r="G946" s="131"/>
      <c r="H946" s="131"/>
      <c r="I946" s="131"/>
      <c r="J946" s="131"/>
      <c r="K946" s="131"/>
      <c r="L946" s="132"/>
      <c r="M946" s="132"/>
      <c r="N946" s="132"/>
      <c r="O946" s="132"/>
      <c r="P946" s="132"/>
      <c r="Q946" s="132"/>
      <c r="R946" s="175"/>
      <c r="S946" s="175"/>
      <c r="T946" s="175"/>
      <c r="U946" s="175"/>
      <c r="V946" s="175"/>
      <c r="W946" s="175"/>
      <c r="X946" s="131"/>
      <c r="Y946" s="131"/>
    </row>
    <row r="947" spans="7:25" x14ac:dyDescent="0.2">
      <c r="G947" s="131"/>
      <c r="H947" s="131"/>
      <c r="I947" s="131"/>
      <c r="J947" s="131"/>
      <c r="K947" s="131"/>
      <c r="L947" s="132"/>
      <c r="M947" s="132"/>
      <c r="N947" s="132"/>
      <c r="O947" s="132"/>
      <c r="P947" s="132"/>
      <c r="Q947" s="132"/>
      <c r="R947" s="175"/>
      <c r="S947" s="175"/>
      <c r="T947" s="175"/>
      <c r="U947" s="175"/>
      <c r="V947" s="175"/>
      <c r="W947" s="175"/>
      <c r="X947" s="131"/>
      <c r="Y947" s="131"/>
    </row>
    <row r="948" spans="7:25" x14ac:dyDescent="0.2">
      <c r="G948" s="131"/>
      <c r="H948" s="131"/>
      <c r="I948" s="131"/>
      <c r="J948" s="131"/>
      <c r="K948" s="131"/>
      <c r="L948" s="132"/>
      <c r="M948" s="132"/>
      <c r="N948" s="132"/>
      <c r="O948" s="132"/>
      <c r="P948" s="132"/>
      <c r="Q948" s="132"/>
      <c r="R948" s="175"/>
      <c r="S948" s="175"/>
      <c r="T948" s="175"/>
      <c r="U948" s="175"/>
      <c r="V948" s="175"/>
      <c r="W948" s="175"/>
      <c r="X948" s="131"/>
      <c r="Y948" s="131"/>
    </row>
    <row r="949" spans="7:25" x14ac:dyDescent="0.2">
      <c r="G949" s="131"/>
      <c r="H949" s="131"/>
      <c r="I949" s="131"/>
      <c r="J949" s="131"/>
      <c r="K949" s="131"/>
      <c r="L949" s="132"/>
      <c r="M949" s="132"/>
      <c r="N949" s="132"/>
      <c r="O949" s="132"/>
      <c r="P949" s="132"/>
      <c r="Q949" s="132"/>
      <c r="R949" s="175"/>
      <c r="S949" s="175"/>
      <c r="T949" s="175"/>
      <c r="U949" s="175"/>
      <c r="V949" s="175"/>
      <c r="W949" s="175"/>
      <c r="X949" s="131"/>
      <c r="Y949" s="131"/>
    </row>
    <row r="950" spans="7:25" ht="14.45" customHeight="1" x14ac:dyDescent="0.2">
      <c r="G950" s="131"/>
      <c r="H950" s="131"/>
      <c r="I950" s="131"/>
      <c r="J950" s="131"/>
      <c r="K950" s="131"/>
      <c r="L950" s="132"/>
      <c r="M950" s="132"/>
      <c r="N950" s="132"/>
      <c r="O950" s="132"/>
      <c r="P950" s="243"/>
      <c r="Q950" s="243"/>
      <c r="R950" s="175"/>
      <c r="S950" s="175"/>
      <c r="T950" s="175"/>
      <c r="U950" s="175"/>
      <c r="V950" s="175"/>
      <c r="W950" s="175"/>
      <c r="X950" s="131"/>
      <c r="Y950" s="131"/>
    </row>
    <row r="951" spans="7:25" x14ac:dyDescent="0.2">
      <c r="G951" s="131"/>
      <c r="H951" s="131"/>
      <c r="I951" s="131"/>
      <c r="J951" s="131"/>
      <c r="K951" s="131"/>
      <c r="L951" s="132"/>
      <c r="M951" s="132"/>
      <c r="N951" s="132"/>
      <c r="O951" s="132"/>
      <c r="P951" s="161"/>
      <c r="Q951" s="161"/>
      <c r="R951" s="176"/>
      <c r="S951" s="176"/>
      <c r="T951" s="175"/>
      <c r="U951" s="175"/>
      <c r="V951" s="175"/>
      <c r="W951" s="175"/>
      <c r="X951" s="131"/>
      <c r="Y951" s="131"/>
    </row>
    <row r="952" spans="7:25" x14ac:dyDescent="0.2">
      <c r="G952" s="131"/>
      <c r="H952" s="131"/>
      <c r="I952" s="131"/>
      <c r="J952" s="131"/>
      <c r="K952" s="131"/>
      <c r="L952" s="132"/>
      <c r="M952" s="132"/>
      <c r="N952" s="132"/>
      <c r="O952" s="132"/>
      <c r="P952" s="206"/>
      <c r="Q952" s="206"/>
      <c r="R952" s="176"/>
      <c r="S952" s="176"/>
      <c r="T952" s="176"/>
      <c r="U952" s="175"/>
      <c r="V952" s="176"/>
      <c r="W952" s="176"/>
      <c r="X952" s="131"/>
      <c r="Y952" s="131"/>
    </row>
    <row r="953" spans="7:25" ht="15" customHeight="1" x14ac:dyDescent="0.2">
      <c r="G953" s="131"/>
      <c r="H953" s="131"/>
      <c r="I953" s="131"/>
      <c r="J953" s="131"/>
      <c r="K953" s="131"/>
      <c r="L953" s="132"/>
      <c r="M953" s="132"/>
      <c r="N953" s="132"/>
      <c r="O953" s="132"/>
      <c r="P953" s="131"/>
      <c r="Q953" s="131"/>
      <c r="R953" s="175"/>
      <c r="S953" s="176"/>
      <c r="T953" s="176"/>
      <c r="U953" s="175"/>
      <c r="V953" s="176"/>
      <c r="W953" s="176"/>
      <c r="X953" s="131"/>
      <c r="Y953" s="131"/>
    </row>
    <row r="954" spans="7:25" x14ac:dyDescent="0.2">
      <c r="G954" s="131"/>
      <c r="H954" s="131"/>
      <c r="I954" s="131"/>
      <c r="J954" s="131"/>
      <c r="K954" s="131"/>
      <c r="L954" s="132"/>
      <c r="M954" s="132"/>
      <c r="N954" s="132"/>
      <c r="O954" s="132"/>
      <c r="P954" s="216"/>
      <c r="Q954" s="216"/>
      <c r="R954" s="175"/>
      <c r="S954" s="176"/>
      <c r="T954" s="176"/>
      <c r="U954" s="175"/>
      <c r="V954" s="176"/>
      <c r="W954" s="176"/>
      <c r="X954" s="131"/>
      <c r="Y954" s="131"/>
    </row>
    <row r="955" spans="7:25" x14ac:dyDescent="0.2">
      <c r="G955" s="131"/>
      <c r="H955" s="131"/>
      <c r="I955" s="131"/>
      <c r="J955" s="131"/>
      <c r="K955" s="131"/>
      <c r="L955" s="153"/>
      <c r="M955" s="153"/>
      <c r="N955" s="153"/>
      <c r="O955" s="153"/>
      <c r="P955" s="187"/>
      <c r="Q955" s="187"/>
      <c r="R955" s="186"/>
      <c r="S955" s="207"/>
      <c r="T955" s="186"/>
      <c r="U955" s="186"/>
      <c r="V955" s="186"/>
      <c r="W955" s="186"/>
      <c r="X955" s="131"/>
      <c r="Y955" s="131"/>
    </row>
    <row r="956" spans="7:25" x14ac:dyDescent="0.2">
      <c r="G956" s="131"/>
      <c r="H956" s="216"/>
      <c r="I956" s="216"/>
      <c r="J956" s="216"/>
      <c r="K956" s="216"/>
      <c r="L956" s="132"/>
      <c r="M956" s="132"/>
      <c r="N956" s="132"/>
      <c r="O956" s="132"/>
      <c r="P956" s="131"/>
      <c r="Q956" s="131"/>
      <c r="R956" s="175"/>
      <c r="S956" s="208"/>
      <c r="T956" s="176"/>
      <c r="U956" s="175"/>
      <c r="V956" s="176"/>
      <c r="W956" s="176"/>
      <c r="X956" s="131"/>
      <c r="Y956" s="131"/>
    </row>
    <row r="957" spans="7:25" x14ac:dyDescent="0.2">
      <c r="G957" s="131"/>
      <c r="H957" s="217"/>
      <c r="I957" s="217"/>
      <c r="J957" s="217"/>
      <c r="K957" s="217"/>
      <c r="L957" s="132"/>
      <c r="M957" s="132"/>
      <c r="N957" s="132"/>
      <c r="O957" s="132"/>
      <c r="P957" s="131"/>
      <c r="Q957" s="131"/>
      <c r="R957" s="175"/>
      <c r="S957" s="209"/>
      <c r="T957" s="176"/>
      <c r="U957" s="175"/>
      <c r="V957" s="176"/>
      <c r="W957" s="176"/>
      <c r="X957" s="131"/>
      <c r="Y957" s="131"/>
    </row>
    <row r="958" spans="7:25" x14ac:dyDescent="0.2">
      <c r="G958" s="131"/>
      <c r="H958" s="153"/>
      <c r="I958" s="153"/>
      <c r="J958" s="153"/>
      <c r="K958" s="153"/>
      <c r="L958" s="132"/>
      <c r="M958" s="132"/>
      <c r="N958" s="132"/>
      <c r="O958" s="132"/>
      <c r="P958" s="131"/>
      <c r="Q958" s="131"/>
      <c r="R958" s="175"/>
      <c r="S958" s="176"/>
      <c r="T958" s="176"/>
      <c r="U958" s="175"/>
      <c r="V958" s="176"/>
      <c r="W958" s="176"/>
      <c r="X958" s="131"/>
      <c r="Y958" s="131"/>
    </row>
    <row r="959" spans="7:25" x14ac:dyDescent="0.2">
      <c r="G959" s="131"/>
      <c r="H959" s="153"/>
      <c r="I959" s="153"/>
      <c r="J959" s="153"/>
      <c r="K959" s="153"/>
      <c r="L959" s="132"/>
      <c r="M959" s="164"/>
      <c r="N959" s="132"/>
      <c r="O959" s="132"/>
      <c r="P959" s="216"/>
      <c r="Q959" s="216"/>
      <c r="R959" s="175"/>
      <c r="S959" s="176"/>
      <c r="T959" s="176"/>
      <c r="U959" s="175"/>
      <c r="V959" s="176"/>
      <c r="W959" s="176"/>
      <c r="X959" s="131"/>
      <c r="Y959" s="131"/>
    </row>
    <row r="960" spans="7:25" x14ac:dyDescent="0.2">
      <c r="G960" s="131"/>
      <c r="H960" s="216"/>
      <c r="I960" s="216"/>
      <c r="J960" s="216"/>
      <c r="K960" s="216"/>
      <c r="L960" s="132"/>
      <c r="M960" s="132"/>
      <c r="N960" s="161"/>
      <c r="O960" s="132"/>
      <c r="P960" s="131"/>
      <c r="Q960" s="131"/>
      <c r="R960" s="175"/>
      <c r="S960" s="208"/>
      <c r="T960" s="176"/>
      <c r="U960" s="175"/>
      <c r="V960" s="176"/>
      <c r="W960" s="176"/>
      <c r="X960" s="131"/>
      <c r="Y960" s="131"/>
    </row>
    <row r="961" spans="7:25" x14ac:dyDescent="0.2">
      <c r="G961" s="131"/>
      <c r="H961" s="217"/>
      <c r="I961" s="217"/>
      <c r="J961" s="217"/>
      <c r="K961" s="217"/>
      <c r="L961" s="161"/>
      <c r="M961" s="161"/>
      <c r="N961" s="131"/>
      <c r="O961" s="132"/>
      <c r="P961" s="131"/>
      <c r="Q961" s="131"/>
      <c r="R961" s="175"/>
      <c r="S961" s="209"/>
      <c r="T961" s="176"/>
      <c r="U961" s="175"/>
      <c r="V961" s="176"/>
      <c r="W961" s="176"/>
      <c r="X961" s="131"/>
      <c r="Y961" s="131"/>
    </row>
    <row r="962" spans="7:25" x14ac:dyDescent="0.2">
      <c r="G962" s="131"/>
      <c r="H962" s="217"/>
      <c r="I962" s="217"/>
      <c r="J962" s="217"/>
      <c r="K962" s="217"/>
      <c r="L962" s="161"/>
      <c r="M962" s="161"/>
      <c r="N962" s="162"/>
      <c r="O962" s="132"/>
      <c r="P962" s="131"/>
      <c r="Q962" s="131"/>
      <c r="R962" s="175"/>
      <c r="S962" s="176"/>
      <c r="T962" s="176"/>
      <c r="U962" s="175"/>
      <c r="V962" s="176"/>
      <c r="W962" s="176"/>
      <c r="X962" s="131"/>
      <c r="Y962" s="131"/>
    </row>
    <row r="963" spans="7:25" x14ac:dyDescent="0.2">
      <c r="G963" s="131"/>
      <c r="H963" s="217"/>
      <c r="I963" s="217"/>
      <c r="J963" s="217"/>
      <c r="K963" s="217"/>
      <c r="L963" s="161"/>
      <c r="M963" s="132"/>
      <c r="N963" s="132"/>
      <c r="O963" s="132"/>
      <c r="P963" s="131"/>
      <c r="Q963" s="131"/>
      <c r="R963" s="175"/>
      <c r="S963" s="175"/>
      <c r="T963" s="175"/>
      <c r="U963" s="175"/>
      <c r="V963" s="175"/>
      <c r="W963" s="175"/>
      <c r="X963" s="131"/>
      <c r="Y963" s="131"/>
    </row>
    <row r="964" spans="7:25" x14ac:dyDescent="0.2">
      <c r="G964" s="131"/>
      <c r="H964" s="131"/>
      <c r="I964" s="131"/>
      <c r="J964" s="131"/>
      <c r="K964" s="131"/>
      <c r="L964" s="132"/>
      <c r="M964" s="165"/>
      <c r="N964" s="132"/>
      <c r="O964" s="132"/>
      <c r="P964" s="131"/>
      <c r="Q964" s="131"/>
      <c r="R964" s="241"/>
      <c r="S964" s="241"/>
      <c r="T964" s="176"/>
      <c r="U964" s="175"/>
      <c r="V964" s="176"/>
      <c r="W964" s="176"/>
      <c r="X964" s="131"/>
      <c r="Y964" s="131"/>
    </row>
    <row r="965" spans="7:25" x14ac:dyDescent="0.2">
      <c r="G965" s="131"/>
      <c r="H965" s="131"/>
      <c r="I965" s="131"/>
      <c r="J965" s="131"/>
      <c r="K965" s="131"/>
      <c r="L965" s="132"/>
      <c r="M965" s="165"/>
      <c r="N965" s="132"/>
      <c r="O965" s="132"/>
      <c r="P965" s="131"/>
      <c r="Q965" s="131"/>
      <c r="R965" s="175"/>
      <c r="S965" s="176"/>
      <c r="T965" s="176"/>
      <c r="U965" s="175"/>
      <c r="V965" s="176"/>
      <c r="W965" s="176"/>
      <c r="X965" s="131"/>
      <c r="Y965" s="131"/>
    </row>
    <row r="966" spans="7:25" x14ac:dyDescent="0.2">
      <c r="G966" s="131"/>
      <c r="H966" s="131"/>
      <c r="I966" s="131"/>
      <c r="J966" s="131"/>
      <c r="K966" s="131"/>
      <c r="L966" s="132"/>
      <c r="M966" s="165"/>
      <c r="N966" s="132"/>
      <c r="O966" s="132"/>
      <c r="P966" s="131"/>
      <c r="Q966" s="131"/>
      <c r="R966" s="175"/>
      <c r="S966" s="176"/>
      <c r="T966" s="176"/>
      <c r="U966" s="175"/>
      <c r="V966" s="176"/>
      <c r="W966" s="176"/>
      <c r="X966" s="131"/>
      <c r="Y966" s="131"/>
    </row>
    <row r="967" spans="7:25" x14ac:dyDescent="0.2">
      <c r="G967" s="131"/>
      <c r="H967" s="131"/>
      <c r="I967" s="131"/>
      <c r="J967" s="131"/>
      <c r="K967" s="131"/>
      <c r="L967" s="132"/>
      <c r="M967" s="165"/>
      <c r="N967" s="132"/>
      <c r="O967" s="132"/>
      <c r="P967" s="131"/>
      <c r="Q967" s="131"/>
      <c r="R967" s="175"/>
      <c r="S967" s="176"/>
      <c r="T967" s="176"/>
      <c r="U967" s="175"/>
      <c r="V967" s="176"/>
      <c r="W967" s="176"/>
      <c r="X967" s="131"/>
      <c r="Y967" s="131"/>
    </row>
    <row r="968" spans="7:25" x14ac:dyDescent="0.2">
      <c r="G968" s="131"/>
      <c r="H968" s="131"/>
      <c r="I968" s="131"/>
      <c r="J968" s="131"/>
      <c r="K968" s="131"/>
      <c r="L968" s="132"/>
      <c r="M968" s="165"/>
      <c r="N968" s="132"/>
      <c r="O968" s="132"/>
      <c r="P968" s="131"/>
      <c r="Q968" s="131"/>
      <c r="R968" s="175"/>
      <c r="S968" s="176"/>
      <c r="T968" s="176"/>
      <c r="U968" s="175"/>
      <c r="V968" s="176"/>
      <c r="W968" s="176"/>
      <c r="X968" s="131"/>
      <c r="Y968" s="131"/>
    </row>
    <row r="969" spans="7:25" x14ac:dyDescent="0.2">
      <c r="G969" s="131"/>
      <c r="H969" s="131"/>
      <c r="I969" s="131"/>
      <c r="J969" s="131"/>
      <c r="K969" s="131"/>
      <c r="L969" s="132"/>
      <c r="M969" s="165"/>
      <c r="N969" s="132"/>
      <c r="O969" s="132"/>
      <c r="P969" s="131"/>
      <c r="Q969" s="131"/>
      <c r="R969" s="175"/>
      <c r="S969" s="176"/>
      <c r="T969" s="176"/>
      <c r="U969" s="175"/>
      <c r="V969" s="176"/>
      <c r="W969" s="176"/>
      <c r="X969" s="131"/>
      <c r="Y969" s="131"/>
    </row>
    <row r="970" spans="7:25" x14ac:dyDescent="0.2">
      <c r="G970" s="131"/>
      <c r="H970" s="131"/>
      <c r="I970" s="131"/>
      <c r="J970" s="131"/>
      <c r="K970" s="131"/>
      <c r="L970" s="132"/>
      <c r="M970" s="166"/>
      <c r="N970" s="132"/>
      <c r="O970" s="132"/>
      <c r="P970" s="131"/>
      <c r="Q970" s="131"/>
      <c r="R970" s="175"/>
      <c r="S970" s="176"/>
      <c r="T970" s="176"/>
      <c r="U970" s="175"/>
      <c r="V970" s="176"/>
      <c r="W970" s="176"/>
      <c r="X970" s="131"/>
      <c r="Y970" s="131"/>
    </row>
    <row r="971" spans="7:25" x14ac:dyDescent="0.2">
      <c r="G971" s="131"/>
      <c r="H971" s="131"/>
      <c r="I971" s="131"/>
      <c r="J971" s="131"/>
      <c r="K971" s="131"/>
      <c r="L971" s="132"/>
      <c r="M971" s="132"/>
      <c r="N971" s="167"/>
      <c r="O971" s="132"/>
      <c r="P971" s="131"/>
      <c r="Q971" s="131"/>
      <c r="R971" s="175"/>
      <c r="S971" s="176"/>
      <c r="T971" s="176"/>
      <c r="U971" s="175"/>
      <c r="V971" s="176"/>
      <c r="W971" s="176"/>
      <c r="X971" s="131"/>
      <c r="Y971" s="131"/>
    </row>
    <row r="972" spans="7:25" x14ac:dyDescent="0.2">
      <c r="G972" s="131"/>
      <c r="H972" s="136"/>
      <c r="I972" s="136"/>
      <c r="J972" s="136"/>
      <c r="K972" s="136"/>
      <c r="L972" s="132"/>
      <c r="M972" s="132"/>
      <c r="N972" s="167"/>
      <c r="O972" s="132"/>
      <c r="P972" s="131"/>
      <c r="Q972" s="131"/>
      <c r="R972" s="175"/>
      <c r="S972" s="176"/>
      <c r="T972" s="176"/>
      <c r="U972" s="175"/>
      <c r="V972" s="176"/>
      <c r="W972" s="176"/>
      <c r="X972" s="131"/>
      <c r="Y972" s="131"/>
    </row>
    <row r="973" spans="7:25" x14ac:dyDescent="0.2">
      <c r="G973" s="131"/>
      <c r="H973" s="216"/>
      <c r="I973" s="216"/>
      <c r="J973" s="216"/>
      <c r="K973" s="216"/>
      <c r="L973" s="132"/>
      <c r="M973" s="132"/>
      <c r="N973" s="132"/>
      <c r="O973" s="132"/>
      <c r="P973" s="131"/>
      <c r="Q973" s="131"/>
      <c r="R973" s="175"/>
      <c r="S973" s="176"/>
      <c r="T973" s="176"/>
      <c r="U973" s="175"/>
      <c r="V973" s="176"/>
      <c r="W973" s="176"/>
      <c r="X973" s="131"/>
      <c r="Y973" s="131"/>
    </row>
    <row r="974" spans="7:25" x14ac:dyDescent="0.2">
      <c r="G974" s="131"/>
      <c r="H974" s="217"/>
      <c r="I974" s="217"/>
      <c r="J974" s="217"/>
      <c r="K974" s="217"/>
      <c r="L974" s="132"/>
      <c r="M974" s="132"/>
      <c r="N974" s="132"/>
      <c r="O974" s="132"/>
      <c r="P974" s="168"/>
      <c r="Q974" s="131"/>
      <c r="R974" s="175"/>
      <c r="S974" s="176"/>
      <c r="T974" s="176"/>
      <c r="U974" s="175"/>
      <c r="V974" s="176"/>
      <c r="W974" s="176"/>
      <c r="X974" s="131"/>
      <c r="Y974" s="131"/>
    </row>
    <row r="975" spans="7:25" x14ac:dyDescent="0.2">
      <c r="G975" s="131"/>
      <c r="H975" s="217"/>
      <c r="I975" s="217"/>
      <c r="J975" s="217"/>
      <c r="K975" s="217"/>
      <c r="L975" s="161"/>
      <c r="M975" s="161"/>
      <c r="N975" s="162"/>
      <c r="O975" s="161"/>
      <c r="P975" s="168"/>
      <c r="Q975" s="131"/>
      <c r="R975" s="176"/>
      <c r="S975" s="176"/>
      <c r="T975" s="176"/>
      <c r="U975" s="176"/>
      <c r="V975" s="176"/>
      <c r="W975" s="176"/>
      <c r="X975" s="131"/>
      <c r="Y975" s="131"/>
    </row>
    <row r="976" spans="7:25" x14ac:dyDescent="0.2">
      <c r="G976" s="131"/>
      <c r="H976" s="217"/>
      <c r="I976" s="217"/>
      <c r="J976" s="217"/>
      <c r="K976" s="217"/>
      <c r="L976" s="161"/>
      <c r="M976" s="161"/>
      <c r="N976" s="162"/>
      <c r="O976" s="161"/>
      <c r="P976" s="161"/>
      <c r="Q976" s="131"/>
      <c r="R976" s="176"/>
      <c r="S976" s="176"/>
      <c r="T976" s="176"/>
      <c r="U976" s="176"/>
      <c r="V976" s="176"/>
      <c r="W976" s="176"/>
      <c r="X976" s="131"/>
      <c r="Y976" s="131"/>
    </row>
    <row r="977" spans="7:25" x14ac:dyDescent="0.2">
      <c r="G977" s="131"/>
      <c r="H977" s="217"/>
      <c r="I977" s="217"/>
      <c r="J977" s="217"/>
      <c r="K977" s="217"/>
      <c r="L977" s="161"/>
      <c r="M977" s="161"/>
      <c r="N977" s="162"/>
      <c r="O977" s="161"/>
      <c r="P977" s="168"/>
      <c r="Q977" s="131"/>
      <c r="R977" s="176"/>
      <c r="S977" s="176"/>
      <c r="T977" s="176"/>
      <c r="U977" s="176"/>
      <c r="V977" s="176"/>
      <c r="W977" s="176"/>
      <c r="X977" s="131"/>
      <c r="Y977" s="131"/>
    </row>
    <row r="978" spans="7:25" x14ac:dyDescent="0.2">
      <c r="G978" s="131"/>
      <c r="H978" s="217"/>
      <c r="I978" s="217"/>
      <c r="J978" s="217"/>
      <c r="K978" s="217"/>
      <c r="L978" s="132"/>
      <c r="M978" s="169"/>
      <c r="N978" s="161"/>
      <c r="O978" s="132"/>
      <c r="P978" s="131"/>
      <c r="Q978" s="131"/>
      <c r="R978" s="175"/>
      <c r="S978" s="176"/>
      <c r="T978" s="176"/>
      <c r="U978" s="175"/>
      <c r="V978" s="176"/>
      <c r="W978" s="176"/>
      <c r="X978" s="131"/>
      <c r="Y978" s="131"/>
    </row>
    <row r="979" spans="7:25" x14ac:dyDescent="0.2">
      <c r="G979" s="131"/>
      <c r="H979" s="153"/>
      <c r="I979" s="153"/>
      <c r="J979" s="153"/>
      <c r="K979" s="153"/>
      <c r="L979" s="132"/>
      <c r="M979" s="161"/>
      <c r="N979" s="161"/>
      <c r="O979" s="132"/>
      <c r="P979" s="131"/>
      <c r="Q979" s="131"/>
      <c r="R979" s="175"/>
      <c r="S979" s="176"/>
      <c r="T979" s="176"/>
      <c r="U979" s="175"/>
      <c r="V979" s="176"/>
      <c r="W979" s="176"/>
      <c r="X979" s="131"/>
      <c r="Y979" s="131"/>
    </row>
    <row r="980" spans="7:25" x14ac:dyDescent="0.2">
      <c r="G980" s="131"/>
      <c r="H980" s="153"/>
      <c r="I980" s="153"/>
      <c r="J980" s="153"/>
      <c r="K980" s="153"/>
      <c r="L980" s="132"/>
      <c r="M980" s="161"/>
      <c r="N980" s="161"/>
      <c r="O980" s="132"/>
      <c r="P980" s="131"/>
      <c r="Q980" s="131"/>
      <c r="R980" s="175"/>
      <c r="S980" s="176"/>
      <c r="T980" s="176"/>
      <c r="U980" s="175"/>
      <c r="V980" s="176"/>
      <c r="W980" s="176"/>
      <c r="X980" s="131"/>
      <c r="Y980" s="131"/>
    </row>
    <row r="981" spans="7:25" x14ac:dyDescent="0.2">
      <c r="G981" s="131"/>
      <c r="H981" s="153"/>
      <c r="I981" s="153"/>
      <c r="J981" s="153"/>
      <c r="K981" s="153"/>
      <c r="L981" s="132"/>
      <c r="M981" s="161"/>
      <c r="N981" s="161"/>
      <c r="O981" s="132"/>
      <c r="P981" s="131"/>
      <c r="Q981" s="131"/>
      <c r="R981" s="175"/>
      <c r="S981" s="176"/>
      <c r="T981" s="176"/>
      <c r="U981" s="175"/>
      <c r="V981" s="176"/>
      <c r="W981" s="176"/>
      <c r="X981" s="131"/>
      <c r="Y981" s="131"/>
    </row>
    <row r="982" spans="7:25" x14ac:dyDescent="0.2">
      <c r="G982" s="131"/>
      <c r="H982" s="153"/>
      <c r="I982" s="153"/>
      <c r="J982" s="153"/>
      <c r="K982" s="153"/>
      <c r="L982" s="132"/>
      <c r="M982" s="161"/>
      <c r="N982" s="161"/>
      <c r="O982" s="132"/>
      <c r="P982" s="131"/>
      <c r="Q982" s="131"/>
      <c r="R982" s="175"/>
      <c r="S982" s="176"/>
      <c r="T982" s="176"/>
      <c r="U982" s="175"/>
      <c r="V982" s="176"/>
      <c r="W982" s="176"/>
      <c r="X982" s="131"/>
      <c r="Y982" s="131"/>
    </row>
    <row r="983" spans="7:25" x14ac:dyDescent="0.2">
      <c r="G983" s="131"/>
      <c r="H983" s="153"/>
      <c r="I983" s="153"/>
      <c r="J983" s="153"/>
      <c r="K983" s="153"/>
      <c r="L983" s="132"/>
      <c r="M983" s="161"/>
      <c r="N983" s="161"/>
      <c r="O983" s="132"/>
      <c r="P983" s="131"/>
      <c r="Q983" s="131"/>
      <c r="R983" s="175"/>
      <c r="S983" s="176"/>
      <c r="T983" s="176"/>
      <c r="U983" s="175"/>
      <c r="V983" s="176"/>
      <c r="W983" s="176"/>
      <c r="X983" s="131"/>
      <c r="Y983" s="131"/>
    </row>
    <row r="984" spans="7:25" x14ac:dyDescent="0.2">
      <c r="G984" s="131"/>
      <c r="H984" s="153"/>
      <c r="I984" s="153"/>
      <c r="J984" s="153"/>
      <c r="K984" s="153"/>
      <c r="L984" s="132"/>
      <c r="M984" s="161"/>
      <c r="N984" s="161"/>
      <c r="O984" s="132"/>
      <c r="P984" s="131"/>
      <c r="Q984" s="131"/>
      <c r="R984" s="175"/>
      <c r="S984" s="176"/>
      <c r="T984" s="176"/>
      <c r="U984" s="175"/>
      <c r="V984" s="176"/>
      <c r="W984" s="176"/>
      <c r="X984" s="131"/>
      <c r="Y984" s="131"/>
    </row>
    <row r="985" spans="7:25" x14ac:dyDescent="0.2">
      <c r="G985" s="131"/>
      <c r="H985" s="153"/>
      <c r="I985" s="153"/>
      <c r="J985" s="153"/>
      <c r="K985" s="153"/>
      <c r="L985" s="132"/>
      <c r="M985" s="161"/>
      <c r="N985" s="161"/>
      <c r="O985" s="132"/>
      <c r="P985" s="131"/>
      <c r="Q985" s="131"/>
      <c r="R985" s="175"/>
      <c r="S985" s="176"/>
      <c r="T985" s="176"/>
      <c r="U985" s="175"/>
      <c r="V985" s="176"/>
      <c r="W985" s="176"/>
      <c r="X985" s="131"/>
      <c r="Y985" s="131"/>
    </row>
    <row r="986" spans="7:25" x14ac:dyDescent="0.2">
      <c r="G986" s="131"/>
      <c r="H986" s="153"/>
      <c r="I986" s="153"/>
      <c r="J986" s="153"/>
      <c r="K986" s="153"/>
      <c r="L986" s="132"/>
      <c r="M986" s="164"/>
      <c r="N986" s="161"/>
      <c r="O986" s="132"/>
      <c r="P986" s="131"/>
      <c r="Q986" s="131"/>
      <c r="R986" s="175"/>
      <c r="S986" s="176"/>
      <c r="T986" s="176"/>
      <c r="U986" s="175"/>
      <c r="V986" s="176"/>
      <c r="W986" s="176"/>
      <c r="X986" s="131"/>
      <c r="Y986" s="131"/>
    </row>
    <row r="987" spans="7:25" x14ac:dyDescent="0.2">
      <c r="G987" s="131"/>
      <c r="H987" s="170"/>
      <c r="I987" s="170"/>
      <c r="J987" s="153"/>
      <c r="K987" s="153"/>
      <c r="L987" s="132"/>
      <c r="M987" s="161"/>
      <c r="N987" s="161"/>
      <c r="O987" s="132"/>
      <c r="P987" s="131"/>
      <c r="Q987" s="131"/>
      <c r="R987" s="175"/>
      <c r="S987" s="176"/>
      <c r="T987" s="176"/>
      <c r="U987" s="175"/>
      <c r="V987" s="176"/>
      <c r="W987" s="176"/>
      <c r="X987" s="131"/>
      <c r="Y987" s="131"/>
    </row>
    <row r="988" spans="7:25" x14ac:dyDescent="0.2">
      <c r="G988" s="131"/>
      <c r="H988" s="170"/>
      <c r="I988" s="170"/>
      <c r="J988" s="153"/>
      <c r="K988" s="153"/>
      <c r="L988" s="132"/>
      <c r="M988" s="164"/>
      <c r="N988" s="161"/>
      <c r="O988" s="132"/>
      <c r="P988" s="131"/>
      <c r="Q988" s="131"/>
      <c r="R988" s="175"/>
      <c r="S988" s="176"/>
      <c r="T988" s="176"/>
      <c r="U988" s="175"/>
      <c r="V988" s="176"/>
      <c r="W988" s="176"/>
      <c r="X988" s="131"/>
      <c r="Y988" s="131"/>
    </row>
    <row r="989" spans="7:25" x14ac:dyDescent="0.2">
      <c r="G989" s="131"/>
      <c r="H989" s="170"/>
      <c r="I989" s="170"/>
      <c r="J989" s="153"/>
      <c r="K989" s="153"/>
      <c r="L989" s="132"/>
      <c r="M989" s="164"/>
      <c r="N989" s="161"/>
      <c r="O989" s="164"/>
      <c r="P989" s="131"/>
      <c r="Q989" s="171"/>
      <c r="R989" s="177"/>
      <c r="S989" s="176"/>
      <c r="T989" s="177"/>
      <c r="U989" s="177"/>
      <c r="V989" s="176"/>
      <c r="W989" s="177"/>
      <c r="X989" s="131"/>
      <c r="Y989" s="131"/>
    </row>
    <row r="990" spans="7:25" x14ac:dyDescent="0.2">
      <c r="G990" s="131"/>
      <c r="H990" s="217"/>
      <c r="I990" s="217"/>
      <c r="J990" s="217"/>
      <c r="K990" s="217"/>
      <c r="L990" s="132"/>
      <c r="M990" s="172"/>
      <c r="N990" s="132"/>
      <c r="O990" s="132"/>
      <c r="P990" s="131"/>
      <c r="Q990" s="131"/>
      <c r="R990" s="175"/>
      <c r="S990" s="176"/>
      <c r="T990" s="176"/>
      <c r="U990" s="175"/>
      <c r="V990" s="176"/>
      <c r="W990" s="176"/>
      <c r="X990" s="131"/>
      <c r="Y990" s="131"/>
    </row>
    <row r="991" spans="7:25" x14ac:dyDescent="0.2">
      <c r="G991" s="131"/>
      <c r="H991" s="216"/>
      <c r="I991" s="216"/>
      <c r="J991" s="216"/>
      <c r="K991" s="216"/>
      <c r="L991" s="132"/>
      <c r="M991" s="132"/>
      <c r="N991" s="132"/>
      <c r="O991" s="132"/>
      <c r="P991" s="131"/>
      <c r="Q991" s="131"/>
      <c r="R991" s="175"/>
      <c r="S991" s="176"/>
      <c r="T991" s="176"/>
      <c r="U991" s="175"/>
      <c r="V991" s="176"/>
      <c r="W991" s="176"/>
      <c r="X991" s="131"/>
      <c r="Y991" s="131"/>
    </row>
    <row r="992" spans="7:25" x14ac:dyDescent="0.2">
      <c r="G992" s="131"/>
      <c r="H992" s="217"/>
      <c r="I992" s="217"/>
      <c r="J992" s="217"/>
      <c r="K992" s="217"/>
      <c r="L992" s="161"/>
      <c r="M992" s="132"/>
      <c r="N992" s="132"/>
      <c r="O992" s="132"/>
      <c r="P992" s="131"/>
      <c r="Q992" s="131"/>
      <c r="R992" s="175"/>
      <c r="S992" s="176"/>
      <c r="T992" s="176"/>
      <c r="U992" s="175"/>
      <c r="V992" s="176"/>
      <c r="W992" s="176"/>
      <c r="X992" s="131"/>
      <c r="Y992" s="131"/>
    </row>
    <row r="993" spans="7:25" x14ac:dyDescent="0.2">
      <c r="G993" s="131"/>
      <c r="H993" s="131"/>
      <c r="I993" s="131"/>
      <c r="J993" s="131"/>
      <c r="K993" s="131"/>
      <c r="L993" s="132"/>
      <c r="M993" s="132"/>
      <c r="N993" s="132"/>
      <c r="O993" s="132"/>
      <c r="P993" s="131"/>
      <c r="Q993" s="131"/>
      <c r="R993" s="175"/>
      <c r="S993" s="176"/>
      <c r="T993" s="176"/>
      <c r="U993" s="175"/>
      <c r="V993" s="176"/>
      <c r="W993" s="176"/>
      <c r="X993" s="131"/>
      <c r="Y993" s="131"/>
    </row>
    <row r="994" spans="7:25" x14ac:dyDescent="0.2">
      <c r="G994" s="131"/>
      <c r="H994" s="216"/>
      <c r="I994" s="216"/>
      <c r="J994" s="216"/>
      <c r="K994" s="216"/>
      <c r="L994" s="132"/>
      <c r="M994" s="132"/>
      <c r="N994" s="132"/>
      <c r="O994" s="132"/>
      <c r="P994" s="131"/>
      <c r="Q994" s="131"/>
      <c r="R994" s="175"/>
      <c r="S994" s="176"/>
      <c r="T994" s="176"/>
      <c r="U994" s="175"/>
      <c r="V994" s="176"/>
      <c r="W994" s="176"/>
      <c r="X994" s="131"/>
      <c r="Y994" s="131"/>
    </row>
    <row r="995" spans="7:25" x14ac:dyDescent="0.2">
      <c r="G995" s="131"/>
      <c r="H995" s="217"/>
      <c r="I995" s="217"/>
      <c r="J995" s="217"/>
      <c r="K995" s="217"/>
      <c r="L995" s="132"/>
      <c r="M995" s="169"/>
      <c r="N995" s="132"/>
      <c r="O995" s="132"/>
      <c r="P995" s="131"/>
      <c r="Q995" s="131"/>
      <c r="R995" s="175"/>
      <c r="S995" s="176"/>
      <c r="T995" s="176"/>
      <c r="U995" s="175"/>
      <c r="V995" s="176"/>
      <c r="W995" s="176"/>
      <c r="X995" s="131"/>
      <c r="Y995" s="131"/>
    </row>
    <row r="996" spans="7:25" x14ac:dyDescent="0.2">
      <c r="G996" s="131"/>
      <c r="H996" s="217"/>
      <c r="I996" s="217"/>
      <c r="J996" s="217"/>
      <c r="K996" s="217"/>
      <c r="L996" s="132"/>
      <c r="M996" s="169"/>
      <c r="N996" s="132"/>
      <c r="O996" s="132"/>
      <c r="P996" s="131"/>
      <c r="Q996" s="131"/>
      <c r="R996" s="175"/>
      <c r="S996" s="176"/>
      <c r="T996" s="176"/>
      <c r="U996" s="175"/>
      <c r="V996" s="176"/>
      <c r="W996" s="176"/>
      <c r="X996" s="131"/>
      <c r="Y996" s="131"/>
    </row>
    <row r="997" spans="7:25" x14ac:dyDescent="0.2">
      <c r="G997" s="131"/>
      <c r="H997" s="217"/>
      <c r="I997" s="217"/>
      <c r="J997" s="217"/>
      <c r="K997" s="217"/>
      <c r="L997" s="132"/>
      <c r="M997" s="172"/>
      <c r="N997" s="132"/>
      <c r="O997" s="132"/>
      <c r="P997" s="131"/>
      <c r="Q997" s="131"/>
      <c r="R997" s="175"/>
      <c r="S997" s="176"/>
      <c r="T997" s="176"/>
      <c r="U997" s="175"/>
      <c r="V997" s="176"/>
      <c r="W997" s="176"/>
      <c r="X997" s="131"/>
      <c r="Y997" s="131"/>
    </row>
    <row r="998" spans="7:25" x14ac:dyDescent="0.2">
      <c r="G998" s="131"/>
      <c r="H998" s="217"/>
      <c r="I998" s="217"/>
      <c r="J998" s="217"/>
      <c r="K998" s="217"/>
      <c r="L998" s="131"/>
      <c r="M998" s="173"/>
      <c r="N998" s="131"/>
      <c r="O998" s="131"/>
      <c r="P998" s="131"/>
      <c r="Q998" s="131"/>
      <c r="R998" s="176"/>
      <c r="S998" s="176"/>
      <c r="T998" s="176"/>
      <c r="U998" s="176"/>
      <c r="V998" s="176"/>
      <c r="W998" s="176"/>
      <c r="X998" s="131"/>
      <c r="Y998" s="131"/>
    </row>
    <row r="999" spans="7:25" x14ac:dyDescent="0.2">
      <c r="G999" s="131"/>
      <c r="H999" s="131"/>
      <c r="I999" s="131"/>
      <c r="J999" s="131"/>
      <c r="K999" s="131"/>
      <c r="L999" s="161"/>
      <c r="M999" s="161"/>
      <c r="N999" s="161"/>
      <c r="O999" s="161"/>
      <c r="P999" s="161"/>
      <c r="Q999" s="161"/>
      <c r="R999" s="176"/>
      <c r="S999" s="176"/>
      <c r="T999" s="176"/>
      <c r="U999" s="176"/>
      <c r="V999" s="176"/>
      <c r="W999" s="176"/>
      <c r="X999" s="131"/>
      <c r="Y999" s="131"/>
    </row>
    <row r="1000" spans="7:25" x14ac:dyDescent="0.2">
      <c r="G1000" s="131"/>
      <c r="H1000" s="131"/>
      <c r="I1000" s="131"/>
      <c r="J1000" s="131"/>
      <c r="K1000" s="131"/>
      <c r="L1000" s="214"/>
      <c r="M1000" s="215"/>
      <c r="N1000" s="214"/>
      <c r="O1000" s="215"/>
      <c r="P1000" s="214"/>
      <c r="Q1000" s="215"/>
      <c r="R1000" s="176"/>
      <c r="S1000" s="244"/>
      <c r="T1000" s="244"/>
      <c r="U1000" s="176"/>
      <c r="V1000" s="244"/>
      <c r="W1000" s="244"/>
      <c r="X1000" s="131"/>
      <c r="Y1000" s="131"/>
    </row>
    <row r="1001" spans="7:25" x14ac:dyDescent="0.2">
      <c r="G1001" s="131"/>
      <c r="H1001" s="131"/>
      <c r="I1001" s="131"/>
      <c r="J1001" s="131"/>
      <c r="K1001" s="131"/>
      <c r="L1001" s="131"/>
      <c r="M1001" s="131"/>
      <c r="N1001" s="131"/>
      <c r="O1001" s="131"/>
      <c r="P1001" s="131"/>
      <c r="Q1001" s="131"/>
      <c r="R1001" s="176"/>
      <c r="S1001" s="176"/>
      <c r="T1001" s="176"/>
      <c r="U1001" s="176"/>
      <c r="V1001" s="176"/>
      <c r="W1001" s="176"/>
      <c r="X1001" s="131"/>
      <c r="Y1001" s="131"/>
    </row>
    <row r="1002" spans="7:25" x14ac:dyDescent="0.2">
      <c r="G1002" s="131"/>
      <c r="H1002" s="131"/>
      <c r="I1002" s="131"/>
      <c r="J1002" s="131"/>
      <c r="K1002" s="131"/>
      <c r="L1002" s="131"/>
      <c r="M1002" s="131"/>
      <c r="N1002" s="131"/>
      <c r="O1002" s="131"/>
      <c r="P1002" s="131"/>
      <c r="Q1002" s="131"/>
      <c r="R1002" s="176"/>
      <c r="S1002" s="176"/>
      <c r="T1002" s="176"/>
      <c r="U1002" s="176"/>
      <c r="V1002" s="176"/>
      <c r="W1002" s="176"/>
      <c r="X1002" s="131"/>
      <c r="Y1002" s="131"/>
    </row>
    <row r="1003" spans="7:25" x14ac:dyDescent="0.2">
      <c r="G1003" s="131"/>
      <c r="H1003" s="131"/>
      <c r="I1003" s="131"/>
      <c r="J1003" s="131"/>
      <c r="K1003" s="131"/>
      <c r="L1003" s="131"/>
      <c r="M1003" s="131"/>
      <c r="N1003" s="131"/>
      <c r="O1003" s="131"/>
      <c r="P1003" s="131"/>
      <c r="Q1003" s="131"/>
      <c r="R1003" s="176"/>
      <c r="S1003" s="176"/>
      <c r="T1003" s="176"/>
      <c r="U1003" s="176"/>
      <c r="V1003" s="176"/>
      <c r="W1003" s="176"/>
      <c r="X1003" s="131"/>
      <c r="Y1003" s="131"/>
    </row>
    <row r="1004" spans="7:25" x14ac:dyDescent="0.2">
      <c r="G1004" s="131"/>
      <c r="H1004" s="131"/>
      <c r="I1004" s="131"/>
      <c r="J1004" s="136"/>
      <c r="K1004" s="131"/>
      <c r="L1004" s="131"/>
      <c r="M1004" s="131"/>
      <c r="N1004" s="131"/>
      <c r="O1004" s="131"/>
      <c r="P1004" s="131"/>
      <c r="Q1004" s="131"/>
      <c r="R1004" s="176"/>
      <c r="S1004" s="176"/>
      <c r="T1004" s="176"/>
      <c r="U1004" s="176"/>
      <c r="V1004" s="176"/>
      <c r="W1004" s="176"/>
      <c r="X1004" s="131"/>
      <c r="Y1004" s="131"/>
    </row>
    <row r="1005" spans="7:25" x14ac:dyDescent="0.2">
      <c r="G1005" s="131"/>
      <c r="H1005" s="131"/>
      <c r="I1005" s="131"/>
      <c r="J1005" s="131"/>
      <c r="K1005" s="131"/>
      <c r="L1005" s="131"/>
      <c r="M1005" s="131"/>
      <c r="N1005" s="131"/>
      <c r="O1005" s="131"/>
      <c r="P1005" s="131"/>
      <c r="Q1005" s="131"/>
      <c r="R1005" s="176"/>
      <c r="S1005" s="176"/>
      <c r="T1005" s="176"/>
      <c r="U1005" s="176"/>
      <c r="V1005" s="176"/>
      <c r="W1005" s="176"/>
      <c r="X1005" s="131"/>
      <c r="Y1005" s="131"/>
    </row>
    <row r="1006" spans="7:25" x14ac:dyDescent="0.2">
      <c r="G1006" s="131"/>
      <c r="H1006" s="131"/>
      <c r="I1006" s="131"/>
      <c r="J1006" s="131"/>
      <c r="K1006" s="131"/>
      <c r="L1006" s="131"/>
      <c r="M1006" s="131"/>
      <c r="N1006" s="131"/>
      <c r="O1006" s="131"/>
      <c r="P1006" s="131"/>
      <c r="Q1006" s="131"/>
      <c r="R1006" s="176"/>
      <c r="S1006" s="176"/>
      <c r="T1006" s="176"/>
      <c r="U1006" s="176"/>
      <c r="V1006" s="176"/>
      <c r="W1006" s="176"/>
      <c r="X1006" s="131"/>
      <c r="Y1006" s="131"/>
    </row>
    <row r="1007" spans="7:25" x14ac:dyDescent="0.2">
      <c r="G1007" s="131"/>
      <c r="H1007" s="131"/>
      <c r="I1007" s="131"/>
      <c r="J1007" s="131"/>
      <c r="K1007" s="131"/>
      <c r="L1007" s="131"/>
      <c r="M1007" s="131"/>
      <c r="N1007" s="131"/>
      <c r="O1007" s="131"/>
      <c r="P1007" s="131"/>
      <c r="Q1007" s="131"/>
      <c r="R1007" s="176"/>
      <c r="S1007" s="176"/>
      <c r="T1007" s="176"/>
      <c r="U1007" s="176"/>
      <c r="V1007" s="176"/>
      <c r="W1007" s="176"/>
      <c r="X1007" s="131"/>
      <c r="Y1007" s="131"/>
    </row>
    <row r="1008" spans="7:25" x14ac:dyDescent="0.2">
      <c r="G1008" s="131"/>
      <c r="H1008" s="131"/>
      <c r="I1008" s="131"/>
      <c r="J1008" s="131"/>
      <c r="K1008" s="131"/>
      <c r="L1008" s="131"/>
      <c r="M1008" s="131"/>
      <c r="N1008" s="131"/>
      <c r="O1008" s="131"/>
      <c r="P1008" s="131"/>
      <c r="Q1008" s="131"/>
      <c r="R1008" s="176"/>
      <c r="S1008" s="176"/>
      <c r="T1008" s="176"/>
      <c r="U1008" s="176"/>
      <c r="V1008" s="176"/>
      <c r="W1008" s="176"/>
      <c r="X1008" s="131"/>
      <c r="Y1008" s="131"/>
    </row>
    <row r="1009" spans="7:25" x14ac:dyDescent="0.2">
      <c r="G1009" s="131"/>
      <c r="H1009" s="131"/>
      <c r="I1009" s="131"/>
      <c r="J1009" s="131"/>
      <c r="K1009" s="131"/>
      <c r="L1009" s="131"/>
      <c r="M1009" s="131"/>
      <c r="N1009" s="131"/>
      <c r="O1009" s="131"/>
      <c r="P1009" s="131"/>
      <c r="Q1009" s="131"/>
      <c r="R1009" s="131"/>
      <c r="S1009" s="131"/>
      <c r="T1009" s="131"/>
      <c r="U1009" s="131"/>
      <c r="V1009" s="131"/>
      <c r="W1009" s="131"/>
      <c r="X1009" s="131"/>
      <c r="Y1009" s="131"/>
    </row>
  </sheetData>
  <mergeCells count="130">
    <mergeCell ref="R964:S964"/>
    <mergeCell ref="P939:Q939"/>
    <mergeCell ref="P954:Q954"/>
    <mergeCell ref="P959:Q959"/>
    <mergeCell ref="P945:Q945"/>
    <mergeCell ref="P950:Q950"/>
    <mergeCell ref="P917:Q917"/>
    <mergeCell ref="S1000:T1000"/>
    <mergeCell ref="V1000:W1000"/>
    <mergeCell ref="H956:K956"/>
    <mergeCell ref="H957:K957"/>
    <mergeCell ref="A7:W7"/>
    <mergeCell ref="V9:W9"/>
    <mergeCell ref="R913:S913"/>
    <mergeCell ref="T913:U913"/>
    <mergeCell ref="P914:Q914"/>
    <mergeCell ref="P925:Q925"/>
    <mergeCell ref="P926:Q926"/>
    <mergeCell ref="I10:K10"/>
    <mergeCell ref="L10:N10"/>
    <mergeCell ref="O10:Q10"/>
    <mergeCell ref="C10:C11"/>
    <mergeCell ref="D10:G11"/>
    <mergeCell ref="V924:W924"/>
    <mergeCell ref="P928:Q928"/>
    <mergeCell ref="P929:Q929"/>
    <mergeCell ref="P922:Q922"/>
    <mergeCell ref="R4:T4"/>
    <mergeCell ref="U4:W4"/>
    <mergeCell ref="R6:T6"/>
    <mergeCell ref="U6:W6"/>
    <mergeCell ref="V915:W915"/>
    <mergeCell ref="S1:T1"/>
    <mergeCell ref="R2:T2"/>
    <mergeCell ref="U2:W2"/>
    <mergeCell ref="S3:T3"/>
    <mergeCell ref="R10:T10"/>
    <mergeCell ref="U10:W10"/>
    <mergeCell ref="V913:W913"/>
    <mergeCell ref="U1:W1"/>
    <mergeCell ref="U3:W3"/>
    <mergeCell ref="BK10:BM10"/>
    <mergeCell ref="BN10:BP10"/>
    <mergeCell ref="BQ10:BS10"/>
    <mergeCell ref="AV10:AX10"/>
    <mergeCell ref="AY10:BA10"/>
    <mergeCell ref="BB10:BD10"/>
    <mergeCell ref="BE10:BG10"/>
    <mergeCell ref="BH10:BJ10"/>
    <mergeCell ref="AT9:AU9"/>
    <mergeCell ref="AW9:AX9"/>
    <mergeCell ref="AZ9:BA9"/>
    <mergeCell ref="AJ10:AL10"/>
    <mergeCell ref="AM10:AO10"/>
    <mergeCell ref="AP10:AR10"/>
    <mergeCell ref="AS10:AU10"/>
    <mergeCell ref="AB9:AC9"/>
    <mergeCell ref="AE9:AF9"/>
    <mergeCell ref="AH9:AI9"/>
    <mergeCell ref="AK9:AL9"/>
    <mergeCell ref="AN9:AO9"/>
    <mergeCell ref="X10:Z10"/>
    <mergeCell ref="AA10:AC10"/>
    <mergeCell ref="H940:K940"/>
    <mergeCell ref="H931:K931"/>
    <mergeCell ref="H932:K932"/>
    <mergeCell ref="AD10:AF10"/>
    <mergeCell ref="AG10:AI10"/>
    <mergeCell ref="R934:S934"/>
    <mergeCell ref="T934:U934"/>
    <mergeCell ref="V934:W934"/>
    <mergeCell ref="P936:Q936"/>
    <mergeCell ref="P915:Q915"/>
    <mergeCell ref="N915:O915"/>
    <mergeCell ref="H935:K935"/>
    <mergeCell ref="H936:K936"/>
    <mergeCell ref="H922:K922"/>
    <mergeCell ref="H925:K925"/>
    <mergeCell ref="H926:K926"/>
    <mergeCell ref="P918:Q918"/>
    <mergeCell ref="P919:Q919"/>
    <mergeCell ref="P920:Q920"/>
    <mergeCell ref="P921:Q921"/>
    <mergeCell ref="R924:S924"/>
    <mergeCell ref="T924:U924"/>
    <mergeCell ref="I6:K6"/>
    <mergeCell ref="H10:H11"/>
    <mergeCell ref="H938:K938"/>
    <mergeCell ref="H939:K939"/>
    <mergeCell ref="P1:Q1"/>
    <mergeCell ref="O2:Q2"/>
    <mergeCell ref="H917:K917"/>
    <mergeCell ref="H916:K916"/>
    <mergeCell ref="L6:N6"/>
    <mergeCell ref="O6:Q6"/>
    <mergeCell ref="H934:K934"/>
    <mergeCell ref="P3:Q3"/>
    <mergeCell ref="O4:Q4"/>
    <mergeCell ref="H933:K933"/>
    <mergeCell ref="A909:H909"/>
    <mergeCell ref="P916:Q916"/>
    <mergeCell ref="H923:K923"/>
    <mergeCell ref="H924:K924"/>
    <mergeCell ref="H929:K929"/>
    <mergeCell ref="L915:M915"/>
    <mergeCell ref="H927:K927"/>
    <mergeCell ref="H930:K930"/>
    <mergeCell ref="A10:A11"/>
    <mergeCell ref="B10:B11"/>
    <mergeCell ref="L1000:M1000"/>
    <mergeCell ref="N1000:O1000"/>
    <mergeCell ref="P1000:Q1000"/>
    <mergeCell ref="H960:K960"/>
    <mergeCell ref="H961:K961"/>
    <mergeCell ref="H973:K973"/>
    <mergeCell ref="H974:K974"/>
    <mergeCell ref="H975:K975"/>
    <mergeCell ref="H976:K976"/>
    <mergeCell ref="H977:K977"/>
    <mergeCell ref="H991:K991"/>
    <mergeCell ref="H992:K992"/>
    <mergeCell ref="H962:K962"/>
    <mergeCell ref="H963:K963"/>
    <mergeCell ref="H978:K978"/>
    <mergeCell ref="H990:K990"/>
    <mergeCell ref="H994:K994"/>
    <mergeCell ref="H995:K995"/>
    <mergeCell ref="H996:K996"/>
    <mergeCell ref="H997:K997"/>
    <mergeCell ref="H998:K998"/>
  </mergeCells>
  <pageMargins left="0.78740157480314965" right="0.39370078740157483" top="0.39370078740157483" bottom="0.39370078740157483" header="0.51181102362204722" footer="0.51181102362204722"/>
  <pageSetup paperSize="9" scale="73" fitToHeight="0" orientation="portrait" r:id="rId1"/>
  <headerFooter alignWithMargins="0"/>
  <rowBreaks count="3" manualBreakCount="3">
    <brk id="48" max="22" man="1"/>
    <brk id="819" max="22" man="1"/>
    <brk id="90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57"/>
  <sheetViews>
    <sheetView tabSelected="1" view="pageBreakPreview" zoomScale="85" zoomScaleNormal="100" zoomScaleSheetLayoutView="85" workbookViewId="0">
      <selection activeCell="S4" sqref="S4:U4"/>
    </sheetView>
  </sheetViews>
  <sheetFormatPr defaultColWidth="9.28515625" defaultRowHeight="12.75" x14ac:dyDescent="0.2"/>
  <cols>
    <col min="1" max="1" width="51.5703125" style="3" customWidth="1"/>
    <col min="2" max="2" width="3.5703125" style="3" customWidth="1"/>
    <col min="3" max="3" width="7" style="3" customWidth="1"/>
    <col min="4" max="4" width="10.28515625" style="3" customWidth="1"/>
    <col min="5" max="5" width="9.7109375" style="3" customWidth="1"/>
    <col min="6" max="6" width="10.5703125" style="3" customWidth="1"/>
    <col min="7" max="7" width="2.85546875" style="3" hidden="1" customWidth="1"/>
    <col min="8" max="9" width="3" style="3" hidden="1" customWidth="1"/>
    <col min="10" max="10" width="2.5703125" style="3" hidden="1" customWidth="1"/>
    <col min="11" max="11" width="3" style="3" hidden="1" customWidth="1"/>
    <col min="12" max="12" width="5.5703125" style="3" hidden="1" customWidth="1"/>
    <col min="13" max="13" width="0.140625" style="3" customWidth="1"/>
    <col min="14" max="14" width="12.7109375" style="3" hidden="1" customWidth="1"/>
    <col min="15" max="15" width="14.28515625" style="3" hidden="1" customWidth="1"/>
    <col min="16" max="16" width="14.140625" style="3" hidden="1" customWidth="1"/>
    <col min="17" max="17" width="12.7109375" style="3" hidden="1" customWidth="1"/>
    <col min="18" max="18" width="14.28515625" style="3" hidden="1" customWidth="1"/>
    <col min="19" max="19" width="14.140625" style="3" customWidth="1"/>
    <col min="20" max="20" width="12.7109375" style="3" customWidth="1"/>
    <col min="21" max="21" width="14.28515625" style="3" customWidth="1"/>
    <col min="22" max="214" width="9.28515625" style="3" customWidth="1"/>
    <col min="215" max="16384" width="9.28515625" style="3"/>
  </cols>
  <sheetData>
    <row r="1" spans="1:75" ht="22.5" customHeight="1" x14ac:dyDescent="0.2">
      <c r="F1" s="15"/>
      <c r="M1" s="144"/>
      <c r="N1" s="220" t="s">
        <v>404</v>
      </c>
      <c r="O1" s="220"/>
      <c r="P1" s="155"/>
      <c r="Q1" s="220"/>
      <c r="R1" s="220"/>
      <c r="S1" s="230" t="s">
        <v>404</v>
      </c>
      <c r="T1" s="230"/>
      <c r="U1" s="230"/>
    </row>
    <row r="2" spans="1:75" ht="66.75" customHeight="1" x14ac:dyDescent="0.2">
      <c r="F2" s="22"/>
      <c r="G2" s="123"/>
      <c r="H2" s="124"/>
      <c r="I2" s="124"/>
      <c r="J2" s="123"/>
      <c r="K2" s="124"/>
      <c r="L2" s="124"/>
      <c r="M2" s="221" t="s">
        <v>402</v>
      </c>
      <c r="N2" s="221"/>
      <c r="O2" s="221"/>
      <c r="P2" s="221"/>
      <c r="Q2" s="221"/>
      <c r="R2" s="221"/>
      <c r="S2" s="230" t="s">
        <v>425</v>
      </c>
      <c r="T2" s="230"/>
      <c r="U2" s="230"/>
    </row>
    <row r="3" spans="1:75" ht="24" customHeight="1" x14ac:dyDescent="0.2">
      <c r="A3" s="16"/>
      <c r="B3" s="16"/>
      <c r="C3" s="16"/>
      <c r="D3" s="16"/>
      <c r="E3" s="17"/>
      <c r="F3" s="23"/>
      <c r="G3" s="124"/>
      <c r="H3" s="124"/>
      <c r="I3" s="124"/>
      <c r="J3" s="124"/>
      <c r="K3" s="124"/>
      <c r="L3" s="124"/>
      <c r="M3" s="145"/>
      <c r="P3" s="156"/>
      <c r="Q3" s="220"/>
      <c r="R3" s="220"/>
      <c r="S3" s="230" t="s">
        <v>424</v>
      </c>
      <c r="T3" s="230"/>
      <c r="U3" s="230"/>
    </row>
    <row r="4" spans="1:75" ht="74.25" customHeight="1" x14ac:dyDescent="0.3">
      <c r="A4" s="121"/>
      <c r="B4" s="16"/>
      <c r="C4" s="35"/>
      <c r="D4" s="35"/>
      <c r="E4" s="35"/>
      <c r="F4" s="35"/>
      <c r="M4" s="221"/>
      <c r="N4" s="221"/>
      <c r="O4" s="221"/>
      <c r="P4" s="221"/>
      <c r="Q4" s="221"/>
      <c r="R4" s="221"/>
      <c r="S4" s="230" t="s">
        <v>423</v>
      </c>
      <c r="T4" s="230"/>
      <c r="U4" s="230"/>
    </row>
    <row r="5" spans="1:75" ht="63" customHeight="1" x14ac:dyDescent="0.2">
      <c r="A5" s="233" t="s">
        <v>362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</row>
    <row r="6" spans="1:75" ht="15.75" customHeight="1" thickBot="1" x14ac:dyDescent="0.25">
      <c r="A6" s="2"/>
      <c r="B6" s="2"/>
      <c r="C6" s="2"/>
      <c r="D6" s="2"/>
      <c r="E6" s="2"/>
      <c r="F6" s="2"/>
      <c r="O6" s="137"/>
      <c r="R6" s="137"/>
      <c r="U6" s="137" t="s">
        <v>401</v>
      </c>
    </row>
    <row r="7" spans="1:75" ht="15.75" customHeight="1" thickBot="1" x14ac:dyDescent="0.25">
      <c r="A7" s="219" t="s">
        <v>232</v>
      </c>
      <c r="B7" s="238" t="s">
        <v>229</v>
      </c>
      <c r="C7" s="238"/>
      <c r="D7" s="238"/>
      <c r="E7" s="219"/>
      <c r="F7" s="219" t="s">
        <v>228</v>
      </c>
      <c r="G7" s="219" t="s">
        <v>398</v>
      </c>
      <c r="H7" s="232"/>
      <c r="I7" s="237"/>
      <c r="J7" s="219" t="s">
        <v>399</v>
      </c>
      <c r="K7" s="232"/>
      <c r="L7" s="237"/>
      <c r="M7" s="219" t="s">
        <v>398</v>
      </c>
      <c r="N7" s="232"/>
      <c r="O7" s="237"/>
      <c r="P7" s="219" t="s">
        <v>399</v>
      </c>
      <c r="Q7" s="232"/>
      <c r="R7" s="237"/>
      <c r="S7" s="219" t="s">
        <v>400</v>
      </c>
      <c r="T7" s="232"/>
      <c r="U7" s="237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225"/>
      <c r="BA7" s="225"/>
      <c r="BB7" s="225"/>
      <c r="BC7" s="225"/>
      <c r="BD7" s="225"/>
      <c r="BE7" s="225"/>
      <c r="BF7" s="225"/>
      <c r="BG7" s="225"/>
      <c r="BH7" s="225"/>
      <c r="BI7" s="225"/>
      <c r="BJ7" s="225"/>
      <c r="BK7" s="225"/>
      <c r="BL7" s="225"/>
      <c r="BM7" s="225"/>
      <c r="BN7" s="225"/>
      <c r="BO7" s="225"/>
      <c r="BP7" s="225"/>
      <c r="BQ7" s="225"/>
      <c r="BR7" s="131"/>
      <c r="BS7" s="131"/>
      <c r="BT7" s="131"/>
      <c r="BU7" s="131"/>
      <c r="BV7" s="131"/>
      <c r="BW7" s="131"/>
    </row>
    <row r="8" spans="1:75" ht="79.5" thickBot="1" x14ac:dyDescent="0.25">
      <c r="A8" s="224"/>
      <c r="B8" s="239"/>
      <c r="C8" s="239"/>
      <c r="D8" s="239"/>
      <c r="E8" s="224"/>
      <c r="F8" s="224"/>
      <c r="G8" s="188" t="s">
        <v>267</v>
      </c>
      <c r="H8" s="188" t="s">
        <v>285</v>
      </c>
      <c r="I8" s="188" t="s">
        <v>315</v>
      </c>
      <c r="J8" s="188" t="s">
        <v>267</v>
      </c>
      <c r="K8" s="188" t="s">
        <v>285</v>
      </c>
      <c r="L8" s="188" t="s">
        <v>315</v>
      </c>
      <c r="M8" s="188" t="s">
        <v>267</v>
      </c>
      <c r="N8" s="188" t="s">
        <v>285</v>
      </c>
      <c r="O8" s="188" t="s">
        <v>315</v>
      </c>
      <c r="P8" s="188" t="s">
        <v>267</v>
      </c>
      <c r="Q8" s="188" t="s">
        <v>285</v>
      </c>
      <c r="R8" s="188" t="s">
        <v>315</v>
      </c>
      <c r="S8" s="188" t="s">
        <v>267</v>
      </c>
      <c r="T8" s="188" t="s">
        <v>285</v>
      </c>
      <c r="U8" s="188" t="s">
        <v>315</v>
      </c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  <c r="BI8" s="142"/>
      <c r="BJ8" s="142"/>
      <c r="BK8" s="142"/>
      <c r="BL8" s="142"/>
      <c r="BM8" s="142"/>
      <c r="BN8" s="142"/>
      <c r="BO8" s="142"/>
      <c r="BP8" s="142"/>
      <c r="BQ8" s="142"/>
      <c r="BR8" s="131"/>
      <c r="BS8" s="131"/>
      <c r="BT8" s="131"/>
      <c r="BU8" s="131"/>
      <c r="BV8" s="131"/>
      <c r="BW8" s="131"/>
    </row>
    <row r="9" spans="1:75" ht="13.5" thickBot="1" x14ac:dyDescent="0.25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18">
        <v>8</v>
      </c>
      <c r="H9" s="18">
        <v>9</v>
      </c>
      <c r="I9" s="26">
        <v>10</v>
      </c>
      <c r="J9" s="18">
        <v>11</v>
      </c>
      <c r="K9" s="18">
        <v>12</v>
      </c>
      <c r="L9" s="26">
        <v>13</v>
      </c>
      <c r="M9" s="18">
        <v>7</v>
      </c>
      <c r="N9" s="18">
        <v>8</v>
      </c>
      <c r="O9" s="18">
        <v>9</v>
      </c>
      <c r="P9" s="18">
        <v>10</v>
      </c>
      <c r="Q9" s="18">
        <v>11</v>
      </c>
      <c r="R9" s="18">
        <v>12</v>
      </c>
      <c r="S9" s="18">
        <v>7</v>
      </c>
      <c r="T9" s="18">
        <v>8</v>
      </c>
      <c r="U9" s="18">
        <v>9</v>
      </c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131"/>
      <c r="BS9" s="131"/>
      <c r="BT9" s="131"/>
      <c r="BU9" s="131"/>
      <c r="BV9" s="131"/>
      <c r="BW9" s="131"/>
    </row>
    <row r="10" spans="1:75" ht="22.5" x14ac:dyDescent="0.2">
      <c r="A10" s="38" t="s">
        <v>238</v>
      </c>
      <c r="B10" s="39"/>
      <c r="C10" s="40"/>
      <c r="D10" s="39"/>
      <c r="E10" s="41"/>
      <c r="F10" s="42"/>
      <c r="G10" s="43">
        <f>G11+G44+G133+G170+G288+G351+G408+G421+G445+G465+G519+G546</f>
        <v>1309750.5635200001</v>
      </c>
      <c r="H10" s="43">
        <f>H11+H44+H133+H170+H288+H351+H408+H421+H445+H465+H519+H546</f>
        <v>1307253.36375</v>
      </c>
      <c r="I10" s="43">
        <f>I11+I44+I133+I170+I288+I351+I408+I421+I445+I465+I519+I546</f>
        <v>1337160.0643299997</v>
      </c>
      <c r="J10" s="43">
        <f>J11+J44+J133+J170+J288+J351+J408+J421+J445+J465+J519+J546</f>
        <v>123293.03763000001</v>
      </c>
      <c r="K10" s="43">
        <f>K11+K44+K133+K170+K288+K351+K408+K421+K445+K468+K519+K546</f>
        <v>85518.155329999994</v>
      </c>
      <c r="L10" s="43">
        <f>L11+L44+L133+L170+L288+L351+L408+L421+L445+L468+L519+L546</f>
        <v>43206.035210000002</v>
      </c>
      <c r="M10" s="43">
        <f>G10+J10</f>
        <v>1433043.60115</v>
      </c>
      <c r="N10" s="43">
        <f t="shared" ref="N10:O10" si="0">H10+K10</f>
        <v>1392771.51908</v>
      </c>
      <c r="O10" s="43">
        <f t="shared" si="0"/>
        <v>1380366.0995399999</v>
      </c>
      <c r="P10" s="43">
        <f>P11+P44+P133+P170+P288+P351+P408+P421+P445+P465+P519+P546</f>
        <v>19437.46183</v>
      </c>
      <c r="Q10" s="43">
        <f t="shared" ref="Q10:R10" si="1">Q11+Q44+Q133+Q170+Q288+Q351+Q408+Q421+Q445+Q465+Q519+Q546</f>
        <v>2473.495390000001</v>
      </c>
      <c r="R10" s="43">
        <f t="shared" si="1"/>
        <v>0</v>
      </c>
      <c r="S10" s="43">
        <f>M10+P10</f>
        <v>1452481.0629799999</v>
      </c>
      <c r="T10" s="43">
        <f t="shared" ref="T10:U10" si="2">N10+Q10</f>
        <v>1395245.0144700001</v>
      </c>
      <c r="U10" s="44">
        <f t="shared" si="2"/>
        <v>1380366.0995399999</v>
      </c>
    </row>
    <row r="11" spans="1:75" ht="33.75" x14ac:dyDescent="0.2">
      <c r="A11" s="45" t="s">
        <v>268</v>
      </c>
      <c r="B11" s="19" t="s">
        <v>111</v>
      </c>
      <c r="C11" s="20" t="s">
        <v>3</v>
      </c>
      <c r="D11" s="19" t="s">
        <v>2</v>
      </c>
      <c r="E11" s="21" t="s">
        <v>9</v>
      </c>
      <c r="F11" s="6" t="s">
        <v>7</v>
      </c>
      <c r="G11" s="27">
        <f>G15+G18+G21+G24+G29+G32+G35+G38</f>
        <v>10787.099999999999</v>
      </c>
      <c r="H11" s="27">
        <f>H15+H18+H21+H24+H29+H32+H35+H38</f>
        <v>10788.100000000002</v>
      </c>
      <c r="I11" s="24">
        <f>I15+I18+I21+I24+I29+I32+I35+I38</f>
        <v>11179.5</v>
      </c>
      <c r="J11" s="27">
        <f>J12+J41</f>
        <v>466.57839999999999</v>
      </c>
      <c r="K11" s="27">
        <f t="shared" ref="K11:L11" si="3">K12</f>
        <v>0</v>
      </c>
      <c r="L11" s="27">
        <f t="shared" si="3"/>
        <v>0</v>
      </c>
      <c r="M11" s="27">
        <f t="shared" ref="M11:M99" si="4">G11+J11</f>
        <v>11253.678399999999</v>
      </c>
      <c r="N11" s="27">
        <f t="shared" ref="N11:N99" si="5">H11+K11</f>
        <v>10788.100000000002</v>
      </c>
      <c r="O11" s="24">
        <f t="shared" ref="O11:O99" si="6">I11+L11</f>
        <v>11179.5</v>
      </c>
      <c r="P11" s="27"/>
      <c r="Q11" s="27"/>
      <c r="R11" s="24"/>
      <c r="S11" s="27">
        <f t="shared" ref="S11:S83" si="7">M11+P11</f>
        <v>11253.678399999999</v>
      </c>
      <c r="T11" s="27">
        <f t="shared" ref="T11:T83" si="8">N11+Q11</f>
        <v>10788.100000000002</v>
      </c>
      <c r="U11" s="46">
        <f t="shared" ref="U11:U83" si="9">O11+R11</f>
        <v>11179.5</v>
      </c>
    </row>
    <row r="12" spans="1:75" ht="22.5" x14ac:dyDescent="0.2">
      <c r="A12" s="69" t="s">
        <v>379</v>
      </c>
      <c r="B12" s="11" t="s">
        <v>111</v>
      </c>
      <c r="C12" s="12" t="s">
        <v>3</v>
      </c>
      <c r="D12" s="11" t="s">
        <v>2</v>
      </c>
      <c r="E12" s="67">
        <v>54690</v>
      </c>
      <c r="F12" s="10"/>
      <c r="G12" s="27"/>
      <c r="H12" s="27"/>
      <c r="I12" s="24"/>
      <c r="J12" s="14">
        <f>J13</f>
        <v>412.17840000000001</v>
      </c>
      <c r="K12" s="27"/>
      <c r="L12" s="24"/>
      <c r="M12" s="14">
        <f t="shared" ref="M12:M14" si="10">G12+J12</f>
        <v>412.17840000000001</v>
      </c>
      <c r="N12" s="14">
        <f t="shared" ref="N12:N14" si="11">H12+K12</f>
        <v>0</v>
      </c>
      <c r="O12" s="13">
        <f t="shared" ref="O12:O14" si="12">I12+L12</f>
        <v>0</v>
      </c>
      <c r="P12" s="14"/>
      <c r="Q12" s="14"/>
      <c r="R12" s="13"/>
      <c r="S12" s="14">
        <f t="shared" si="7"/>
        <v>412.17840000000001</v>
      </c>
      <c r="T12" s="14">
        <f t="shared" si="8"/>
        <v>0</v>
      </c>
      <c r="U12" s="47">
        <f t="shared" si="9"/>
        <v>0</v>
      </c>
    </row>
    <row r="13" spans="1:75" ht="22.5" x14ac:dyDescent="0.2">
      <c r="A13" s="69" t="s">
        <v>14</v>
      </c>
      <c r="B13" s="11" t="s">
        <v>111</v>
      </c>
      <c r="C13" s="12" t="s">
        <v>3</v>
      </c>
      <c r="D13" s="11" t="s">
        <v>2</v>
      </c>
      <c r="E13" s="67">
        <v>54690</v>
      </c>
      <c r="F13" s="10">
        <v>200</v>
      </c>
      <c r="G13" s="27"/>
      <c r="H13" s="27"/>
      <c r="I13" s="24"/>
      <c r="J13" s="14">
        <f>J14</f>
        <v>412.17840000000001</v>
      </c>
      <c r="K13" s="27"/>
      <c r="L13" s="24"/>
      <c r="M13" s="14">
        <f t="shared" si="10"/>
        <v>412.17840000000001</v>
      </c>
      <c r="N13" s="14">
        <f t="shared" si="11"/>
        <v>0</v>
      </c>
      <c r="O13" s="13">
        <f t="shared" si="12"/>
        <v>0</v>
      </c>
      <c r="P13" s="14"/>
      <c r="Q13" s="14"/>
      <c r="R13" s="13"/>
      <c r="S13" s="14">
        <f t="shared" si="7"/>
        <v>412.17840000000001</v>
      </c>
      <c r="T13" s="14">
        <f t="shared" si="8"/>
        <v>0</v>
      </c>
      <c r="U13" s="47">
        <f t="shared" si="9"/>
        <v>0</v>
      </c>
    </row>
    <row r="14" spans="1:75" ht="22.5" x14ac:dyDescent="0.2">
      <c r="A14" s="69" t="s">
        <v>13</v>
      </c>
      <c r="B14" s="11" t="s">
        <v>111</v>
      </c>
      <c r="C14" s="12" t="s">
        <v>3</v>
      </c>
      <c r="D14" s="11" t="s">
        <v>2</v>
      </c>
      <c r="E14" s="67">
        <v>54690</v>
      </c>
      <c r="F14" s="10">
        <v>240</v>
      </c>
      <c r="G14" s="27"/>
      <c r="H14" s="27"/>
      <c r="I14" s="24"/>
      <c r="J14" s="14">
        <v>412.17840000000001</v>
      </c>
      <c r="K14" s="27"/>
      <c r="L14" s="24"/>
      <c r="M14" s="14">
        <f t="shared" si="10"/>
        <v>412.17840000000001</v>
      </c>
      <c r="N14" s="14">
        <f t="shared" si="11"/>
        <v>0</v>
      </c>
      <c r="O14" s="13">
        <f t="shared" si="12"/>
        <v>0</v>
      </c>
      <c r="P14" s="14"/>
      <c r="Q14" s="14"/>
      <c r="R14" s="13"/>
      <c r="S14" s="14">
        <f t="shared" si="7"/>
        <v>412.17840000000001</v>
      </c>
      <c r="T14" s="14">
        <f t="shared" si="8"/>
        <v>0</v>
      </c>
      <c r="U14" s="47">
        <f t="shared" si="9"/>
        <v>0</v>
      </c>
    </row>
    <row r="15" spans="1:75" ht="33.75" x14ac:dyDescent="0.2">
      <c r="A15" s="69" t="s">
        <v>119</v>
      </c>
      <c r="B15" s="11" t="s">
        <v>111</v>
      </c>
      <c r="C15" s="12" t="s">
        <v>3</v>
      </c>
      <c r="D15" s="11" t="s">
        <v>2</v>
      </c>
      <c r="E15" s="67" t="s">
        <v>118</v>
      </c>
      <c r="F15" s="10" t="s">
        <v>7</v>
      </c>
      <c r="G15" s="14">
        <f t="shared" ref="G15:I15" si="13">G16</f>
        <v>608</v>
      </c>
      <c r="H15" s="14">
        <f t="shared" si="13"/>
        <v>547.20000000000005</v>
      </c>
      <c r="I15" s="13">
        <f t="shared" si="13"/>
        <v>547.20000000000005</v>
      </c>
      <c r="J15" s="14"/>
      <c r="K15" s="14"/>
      <c r="L15" s="13"/>
      <c r="M15" s="14">
        <f t="shared" si="4"/>
        <v>608</v>
      </c>
      <c r="N15" s="14">
        <f t="shared" si="5"/>
        <v>547.20000000000005</v>
      </c>
      <c r="O15" s="13">
        <f t="shared" si="6"/>
        <v>547.20000000000005</v>
      </c>
      <c r="P15" s="14"/>
      <c r="Q15" s="14"/>
      <c r="R15" s="13"/>
      <c r="S15" s="14">
        <f t="shared" si="7"/>
        <v>608</v>
      </c>
      <c r="T15" s="14">
        <f t="shared" si="8"/>
        <v>547.20000000000005</v>
      </c>
      <c r="U15" s="47">
        <f t="shared" si="9"/>
        <v>547.20000000000005</v>
      </c>
    </row>
    <row r="16" spans="1:75" x14ac:dyDescent="0.2">
      <c r="A16" s="69" t="s">
        <v>71</v>
      </c>
      <c r="B16" s="11" t="s">
        <v>111</v>
      </c>
      <c r="C16" s="12" t="s">
        <v>3</v>
      </c>
      <c r="D16" s="11" t="s">
        <v>2</v>
      </c>
      <c r="E16" s="67" t="s">
        <v>118</v>
      </c>
      <c r="F16" s="10">
        <v>800</v>
      </c>
      <c r="G16" s="14">
        <f t="shared" ref="G16:I16" si="14">G17</f>
        <v>608</v>
      </c>
      <c r="H16" s="14">
        <f t="shared" si="14"/>
        <v>547.20000000000005</v>
      </c>
      <c r="I16" s="13">
        <f t="shared" si="14"/>
        <v>547.20000000000005</v>
      </c>
      <c r="J16" s="14"/>
      <c r="K16" s="14"/>
      <c r="L16" s="13"/>
      <c r="M16" s="14">
        <f t="shared" si="4"/>
        <v>608</v>
      </c>
      <c r="N16" s="14">
        <f t="shared" si="5"/>
        <v>547.20000000000005</v>
      </c>
      <c r="O16" s="13">
        <f t="shared" si="6"/>
        <v>547.20000000000005</v>
      </c>
      <c r="P16" s="14"/>
      <c r="Q16" s="14"/>
      <c r="R16" s="13"/>
      <c r="S16" s="14">
        <f t="shared" si="7"/>
        <v>608</v>
      </c>
      <c r="T16" s="14">
        <f t="shared" si="8"/>
        <v>547.20000000000005</v>
      </c>
      <c r="U16" s="47">
        <f t="shared" si="9"/>
        <v>547.20000000000005</v>
      </c>
    </row>
    <row r="17" spans="1:21" ht="33.75" x14ac:dyDescent="0.2">
      <c r="A17" s="69" t="s">
        <v>112</v>
      </c>
      <c r="B17" s="11" t="s">
        <v>111</v>
      </c>
      <c r="C17" s="12" t="s">
        <v>3</v>
      </c>
      <c r="D17" s="11" t="s">
        <v>2</v>
      </c>
      <c r="E17" s="67" t="s">
        <v>118</v>
      </c>
      <c r="F17" s="10">
        <v>810</v>
      </c>
      <c r="G17" s="13">
        <v>608</v>
      </c>
      <c r="H17" s="13">
        <v>547.20000000000005</v>
      </c>
      <c r="I17" s="13">
        <v>547.20000000000005</v>
      </c>
      <c r="J17" s="13"/>
      <c r="K17" s="13"/>
      <c r="L17" s="13"/>
      <c r="M17" s="13">
        <f t="shared" si="4"/>
        <v>608</v>
      </c>
      <c r="N17" s="13">
        <f t="shared" si="5"/>
        <v>547.20000000000005</v>
      </c>
      <c r="O17" s="13">
        <f t="shared" si="6"/>
        <v>547.20000000000005</v>
      </c>
      <c r="P17" s="13"/>
      <c r="Q17" s="13"/>
      <c r="R17" s="13"/>
      <c r="S17" s="13">
        <f t="shared" si="7"/>
        <v>608</v>
      </c>
      <c r="T17" s="13">
        <f t="shared" si="8"/>
        <v>547.20000000000005</v>
      </c>
      <c r="U17" s="47">
        <f t="shared" si="9"/>
        <v>547.20000000000005</v>
      </c>
    </row>
    <row r="18" spans="1:21" ht="22.5" x14ac:dyDescent="0.2">
      <c r="A18" s="69" t="s">
        <v>259</v>
      </c>
      <c r="B18" s="11">
        <v>1</v>
      </c>
      <c r="C18" s="12">
        <v>0</v>
      </c>
      <c r="D18" s="11">
        <v>0</v>
      </c>
      <c r="E18" s="67">
        <v>78270</v>
      </c>
      <c r="F18" s="10"/>
      <c r="G18" s="14">
        <f t="shared" ref="G18:I19" si="15">G19</f>
        <v>417.5</v>
      </c>
      <c r="H18" s="14">
        <f t="shared" si="15"/>
        <v>403</v>
      </c>
      <c r="I18" s="13">
        <f t="shared" si="15"/>
        <v>429.5</v>
      </c>
      <c r="J18" s="14"/>
      <c r="K18" s="14"/>
      <c r="L18" s="13"/>
      <c r="M18" s="14">
        <f t="shared" si="4"/>
        <v>417.5</v>
      </c>
      <c r="N18" s="14">
        <f t="shared" si="5"/>
        <v>403</v>
      </c>
      <c r="O18" s="13">
        <f t="shared" si="6"/>
        <v>429.5</v>
      </c>
      <c r="P18" s="14"/>
      <c r="Q18" s="14"/>
      <c r="R18" s="13"/>
      <c r="S18" s="14">
        <f t="shared" si="7"/>
        <v>417.5</v>
      </c>
      <c r="T18" s="14">
        <f t="shared" si="8"/>
        <v>403</v>
      </c>
      <c r="U18" s="47">
        <f t="shared" si="9"/>
        <v>429.5</v>
      </c>
    </row>
    <row r="19" spans="1:21" x14ac:dyDescent="0.2">
      <c r="A19" s="69" t="s">
        <v>71</v>
      </c>
      <c r="B19" s="11">
        <v>1</v>
      </c>
      <c r="C19" s="12">
        <v>0</v>
      </c>
      <c r="D19" s="11">
        <v>0</v>
      </c>
      <c r="E19" s="67">
        <v>78270</v>
      </c>
      <c r="F19" s="10">
        <v>800</v>
      </c>
      <c r="G19" s="14">
        <f t="shared" si="15"/>
        <v>417.5</v>
      </c>
      <c r="H19" s="14">
        <f t="shared" si="15"/>
        <v>403</v>
      </c>
      <c r="I19" s="13">
        <f t="shared" si="15"/>
        <v>429.5</v>
      </c>
      <c r="J19" s="14"/>
      <c r="K19" s="14"/>
      <c r="L19" s="13"/>
      <c r="M19" s="14">
        <f t="shared" si="4"/>
        <v>417.5</v>
      </c>
      <c r="N19" s="14">
        <f t="shared" si="5"/>
        <v>403</v>
      </c>
      <c r="O19" s="13">
        <f t="shared" si="6"/>
        <v>429.5</v>
      </c>
      <c r="P19" s="14"/>
      <c r="Q19" s="14"/>
      <c r="R19" s="13"/>
      <c r="S19" s="14">
        <f t="shared" si="7"/>
        <v>417.5</v>
      </c>
      <c r="T19" s="14">
        <f t="shared" si="8"/>
        <v>403</v>
      </c>
      <c r="U19" s="47">
        <f t="shared" si="9"/>
        <v>429.5</v>
      </c>
    </row>
    <row r="20" spans="1:21" ht="33.75" x14ac:dyDescent="0.2">
      <c r="A20" s="69" t="s">
        <v>112</v>
      </c>
      <c r="B20" s="11">
        <v>1</v>
      </c>
      <c r="C20" s="12">
        <v>0</v>
      </c>
      <c r="D20" s="11">
        <v>0</v>
      </c>
      <c r="E20" s="67">
        <v>78270</v>
      </c>
      <c r="F20" s="10">
        <v>810</v>
      </c>
      <c r="G20" s="14">
        <v>417.5</v>
      </c>
      <c r="H20" s="14">
        <v>403</v>
      </c>
      <c r="I20" s="13">
        <v>429.5</v>
      </c>
      <c r="J20" s="14"/>
      <c r="K20" s="14"/>
      <c r="L20" s="13"/>
      <c r="M20" s="14">
        <f t="shared" si="4"/>
        <v>417.5</v>
      </c>
      <c r="N20" s="14">
        <f t="shared" si="5"/>
        <v>403</v>
      </c>
      <c r="O20" s="13">
        <f t="shared" si="6"/>
        <v>429.5</v>
      </c>
      <c r="P20" s="14"/>
      <c r="Q20" s="14"/>
      <c r="R20" s="13"/>
      <c r="S20" s="14">
        <f t="shared" si="7"/>
        <v>417.5</v>
      </c>
      <c r="T20" s="14">
        <f t="shared" si="8"/>
        <v>403</v>
      </c>
      <c r="U20" s="47">
        <f t="shared" si="9"/>
        <v>429.5</v>
      </c>
    </row>
    <row r="21" spans="1:21" ht="22.5" x14ac:dyDescent="0.2">
      <c r="A21" s="69" t="s">
        <v>121</v>
      </c>
      <c r="B21" s="11" t="s">
        <v>111</v>
      </c>
      <c r="C21" s="12" t="s">
        <v>3</v>
      </c>
      <c r="D21" s="11" t="s">
        <v>2</v>
      </c>
      <c r="E21" s="67" t="s">
        <v>120</v>
      </c>
      <c r="F21" s="10" t="s">
        <v>7</v>
      </c>
      <c r="G21" s="13">
        <f>G22</f>
        <v>35</v>
      </c>
      <c r="H21" s="13">
        <f t="shared" ref="H21:I21" si="16">H22</f>
        <v>35</v>
      </c>
      <c r="I21" s="13">
        <f t="shared" si="16"/>
        <v>35</v>
      </c>
      <c r="J21" s="13"/>
      <c r="K21" s="13"/>
      <c r="L21" s="13"/>
      <c r="M21" s="13">
        <f t="shared" si="4"/>
        <v>35</v>
      </c>
      <c r="N21" s="13">
        <f t="shared" si="5"/>
        <v>35</v>
      </c>
      <c r="O21" s="13">
        <f t="shared" si="6"/>
        <v>35</v>
      </c>
      <c r="P21" s="13"/>
      <c r="Q21" s="13"/>
      <c r="R21" s="13"/>
      <c r="S21" s="13">
        <f t="shared" si="7"/>
        <v>35</v>
      </c>
      <c r="T21" s="13">
        <f t="shared" si="8"/>
        <v>35</v>
      </c>
      <c r="U21" s="47">
        <f t="shared" si="9"/>
        <v>35</v>
      </c>
    </row>
    <row r="22" spans="1:21" ht="22.5" x14ac:dyDescent="0.2">
      <c r="A22" s="69" t="s">
        <v>14</v>
      </c>
      <c r="B22" s="11" t="s">
        <v>111</v>
      </c>
      <c r="C22" s="12" t="s">
        <v>3</v>
      </c>
      <c r="D22" s="11" t="s">
        <v>2</v>
      </c>
      <c r="E22" s="67" t="s">
        <v>120</v>
      </c>
      <c r="F22" s="10">
        <v>200</v>
      </c>
      <c r="G22" s="13">
        <f>G23</f>
        <v>35</v>
      </c>
      <c r="H22" s="13">
        <f>H23</f>
        <v>35</v>
      </c>
      <c r="I22" s="13">
        <f>I23</f>
        <v>35</v>
      </c>
      <c r="J22" s="13"/>
      <c r="K22" s="13"/>
      <c r="L22" s="13"/>
      <c r="M22" s="13">
        <f t="shared" si="4"/>
        <v>35</v>
      </c>
      <c r="N22" s="13">
        <f t="shared" si="5"/>
        <v>35</v>
      </c>
      <c r="O22" s="13">
        <f t="shared" si="6"/>
        <v>35</v>
      </c>
      <c r="P22" s="13"/>
      <c r="Q22" s="13"/>
      <c r="R22" s="13"/>
      <c r="S22" s="13">
        <f t="shared" si="7"/>
        <v>35</v>
      </c>
      <c r="T22" s="13">
        <f t="shared" si="8"/>
        <v>35</v>
      </c>
      <c r="U22" s="47">
        <f t="shared" si="9"/>
        <v>35</v>
      </c>
    </row>
    <row r="23" spans="1:21" ht="22.5" x14ac:dyDescent="0.2">
      <c r="A23" s="69" t="s">
        <v>13</v>
      </c>
      <c r="B23" s="11" t="s">
        <v>111</v>
      </c>
      <c r="C23" s="12" t="s">
        <v>3</v>
      </c>
      <c r="D23" s="11" t="s">
        <v>2</v>
      </c>
      <c r="E23" s="67" t="s">
        <v>120</v>
      </c>
      <c r="F23" s="10">
        <v>240</v>
      </c>
      <c r="G23" s="13">
        <v>35</v>
      </c>
      <c r="H23" s="13">
        <v>35</v>
      </c>
      <c r="I23" s="13">
        <v>35</v>
      </c>
      <c r="J23" s="13"/>
      <c r="K23" s="13"/>
      <c r="L23" s="13"/>
      <c r="M23" s="13">
        <f t="shared" si="4"/>
        <v>35</v>
      </c>
      <c r="N23" s="13">
        <f t="shared" si="5"/>
        <v>35</v>
      </c>
      <c r="O23" s="13">
        <f t="shared" si="6"/>
        <v>35</v>
      </c>
      <c r="P23" s="13"/>
      <c r="Q23" s="13"/>
      <c r="R23" s="13"/>
      <c r="S23" s="13">
        <f t="shared" si="7"/>
        <v>35</v>
      </c>
      <c r="T23" s="13">
        <f t="shared" si="8"/>
        <v>35</v>
      </c>
      <c r="U23" s="47">
        <f t="shared" si="9"/>
        <v>35</v>
      </c>
    </row>
    <row r="24" spans="1:21" ht="22.5" x14ac:dyDescent="0.2">
      <c r="A24" s="69" t="s">
        <v>15</v>
      </c>
      <c r="B24" s="11" t="s">
        <v>111</v>
      </c>
      <c r="C24" s="12" t="s">
        <v>3</v>
      </c>
      <c r="D24" s="11" t="s">
        <v>2</v>
      </c>
      <c r="E24" s="67" t="s">
        <v>11</v>
      </c>
      <c r="F24" s="10" t="s">
        <v>7</v>
      </c>
      <c r="G24" s="13">
        <f>G25+G27</f>
        <v>9089.1999999999989</v>
      </c>
      <c r="H24" s="13">
        <f t="shared" ref="H24:I24" si="17">H25+H27</f>
        <v>9175.1</v>
      </c>
      <c r="I24" s="13">
        <f t="shared" si="17"/>
        <v>9522.4</v>
      </c>
      <c r="J24" s="13"/>
      <c r="K24" s="13"/>
      <c r="L24" s="13"/>
      <c r="M24" s="13">
        <f t="shared" si="4"/>
        <v>9089.1999999999989</v>
      </c>
      <c r="N24" s="13">
        <f t="shared" si="5"/>
        <v>9175.1</v>
      </c>
      <c r="O24" s="13">
        <f t="shared" si="6"/>
        <v>9522.4</v>
      </c>
      <c r="P24" s="13"/>
      <c r="Q24" s="13"/>
      <c r="R24" s="13"/>
      <c r="S24" s="13">
        <f t="shared" si="7"/>
        <v>9089.1999999999989</v>
      </c>
      <c r="T24" s="13">
        <f t="shared" si="8"/>
        <v>9175.1</v>
      </c>
      <c r="U24" s="13">
        <f t="shared" si="9"/>
        <v>9522.4</v>
      </c>
    </row>
    <row r="25" spans="1:21" ht="45" x14ac:dyDescent="0.2">
      <c r="A25" s="69" t="s">
        <v>6</v>
      </c>
      <c r="B25" s="11" t="s">
        <v>111</v>
      </c>
      <c r="C25" s="12" t="s">
        <v>3</v>
      </c>
      <c r="D25" s="11" t="s">
        <v>2</v>
      </c>
      <c r="E25" s="67" t="s">
        <v>11</v>
      </c>
      <c r="F25" s="10">
        <v>100</v>
      </c>
      <c r="G25" s="14">
        <f t="shared" ref="G25:I25" si="18">G26</f>
        <v>8902.7999999999993</v>
      </c>
      <c r="H25" s="14">
        <f t="shared" si="18"/>
        <v>8988.7000000000007</v>
      </c>
      <c r="I25" s="13">
        <f t="shared" si="18"/>
        <v>9336</v>
      </c>
      <c r="J25" s="14"/>
      <c r="K25" s="14"/>
      <c r="L25" s="13"/>
      <c r="M25" s="14">
        <f t="shared" si="4"/>
        <v>8902.7999999999993</v>
      </c>
      <c r="N25" s="14">
        <f t="shared" si="5"/>
        <v>8988.7000000000007</v>
      </c>
      <c r="O25" s="13">
        <f t="shared" si="6"/>
        <v>9336</v>
      </c>
      <c r="P25" s="14"/>
      <c r="Q25" s="14"/>
      <c r="R25" s="13"/>
      <c r="S25" s="14">
        <f t="shared" si="7"/>
        <v>8902.7999999999993</v>
      </c>
      <c r="T25" s="14">
        <f t="shared" si="8"/>
        <v>8988.7000000000007</v>
      </c>
      <c r="U25" s="47">
        <f t="shared" si="9"/>
        <v>9336</v>
      </c>
    </row>
    <row r="26" spans="1:21" ht="22.5" x14ac:dyDescent="0.2">
      <c r="A26" s="69" t="s">
        <v>5</v>
      </c>
      <c r="B26" s="11" t="s">
        <v>111</v>
      </c>
      <c r="C26" s="12" t="s">
        <v>3</v>
      </c>
      <c r="D26" s="11" t="s">
        <v>2</v>
      </c>
      <c r="E26" s="67" t="s">
        <v>11</v>
      </c>
      <c r="F26" s="10">
        <v>120</v>
      </c>
      <c r="G26" s="14">
        <f>8596+306.8</f>
        <v>8902.7999999999993</v>
      </c>
      <c r="H26" s="14">
        <v>8988.7000000000007</v>
      </c>
      <c r="I26" s="13">
        <v>9336</v>
      </c>
      <c r="J26" s="14"/>
      <c r="K26" s="14"/>
      <c r="L26" s="13"/>
      <c r="M26" s="14">
        <f t="shared" si="4"/>
        <v>8902.7999999999993</v>
      </c>
      <c r="N26" s="14">
        <f t="shared" si="5"/>
        <v>8988.7000000000007</v>
      </c>
      <c r="O26" s="13">
        <f t="shared" si="6"/>
        <v>9336</v>
      </c>
      <c r="P26" s="14"/>
      <c r="Q26" s="14"/>
      <c r="R26" s="13"/>
      <c r="S26" s="14">
        <f t="shared" si="7"/>
        <v>8902.7999999999993</v>
      </c>
      <c r="T26" s="14">
        <f t="shared" si="8"/>
        <v>8988.7000000000007</v>
      </c>
      <c r="U26" s="47">
        <f t="shared" si="9"/>
        <v>9336</v>
      </c>
    </row>
    <row r="27" spans="1:21" ht="22.5" x14ac:dyDescent="0.2">
      <c r="A27" s="69" t="s">
        <v>14</v>
      </c>
      <c r="B27" s="11" t="s">
        <v>111</v>
      </c>
      <c r="C27" s="12" t="s">
        <v>3</v>
      </c>
      <c r="D27" s="11" t="s">
        <v>2</v>
      </c>
      <c r="E27" s="67" t="s">
        <v>11</v>
      </c>
      <c r="F27" s="10">
        <v>200</v>
      </c>
      <c r="G27" s="13">
        <f>G28</f>
        <v>186.4</v>
      </c>
      <c r="H27" s="13">
        <f t="shared" ref="H27:I27" si="19">H28</f>
        <v>186.4</v>
      </c>
      <c r="I27" s="13">
        <f t="shared" si="19"/>
        <v>186.4</v>
      </c>
      <c r="J27" s="13"/>
      <c r="K27" s="13"/>
      <c r="L27" s="13"/>
      <c r="M27" s="13">
        <f t="shared" si="4"/>
        <v>186.4</v>
      </c>
      <c r="N27" s="13">
        <f t="shared" si="5"/>
        <v>186.4</v>
      </c>
      <c r="O27" s="13">
        <f t="shared" si="6"/>
        <v>186.4</v>
      </c>
      <c r="P27" s="13"/>
      <c r="Q27" s="13"/>
      <c r="R27" s="13"/>
      <c r="S27" s="13">
        <f t="shared" si="7"/>
        <v>186.4</v>
      </c>
      <c r="T27" s="13">
        <f t="shared" si="8"/>
        <v>186.4</v>
      </c>
      <c r="U27" s="47">
        <f t="shared" si="9"/>
        <v>186.4</v>
      </c>
    </row>
    <row r="28" spans="1:21" ht="22.5" x14ac:dyDescent="0.2">
      <c r="A28" s="69" t="s">
        <v>13</v>
      </c>
      <c r="B28" s="11" t="s">
        <v>111</v>
      </c>
      <c r="C28" s="12" t="s">
        <v>3</v>
      </c>
      <c r="D28" s="11" t="s">
        <v>2</v>
      </c>
      <c r="E28" s="67" t="s">
        <v>11</v>
      </c>
      <c r="F28" s="10">
        <v>240</v>
      </c>
      <c r="G28" s="13">
        <v>186.4</v>
      </c>
      <c r="H28" s="13">
        <v>186.4</v>
      </c>
      <c r="I28" s="13">
        <v>186.4</v>
      </c>
      <c r="J28" s="13"/>
      <c r="K28" s="13"/>
      <c r="L28" s="13"/>
      <c r="M28" s="13">
        <f t="shared" si="4"/>
        <v>186.4</v>
      </c>
      <c r="N28" s="13">
        <f t="shared" si="5"/>
        <v>186.4</v>
      </c>
      <c r="O28" s="13">
        <f t="shared" si="6"/>
        <v>186.4</v>
      </c>
      <c r="P28" s="13"/>
      <c r="Q28" s="13"/>
      <c r="R28" s="13"/>
      <c r="S28" s="13">
        <f t="shared" si="7"/>
        <v>186.4</v>
      </c>
      <c r="T28" s="13">
        <f t="shared" si="8"/>
        <v>186.4</v>
      </c>
      <c r="U28" s="47">
        <f t="shared" si="9"/>
        <v>186.4</v>
      </c>
    </row>
    <row r="29" spans="1:21" ht="22.5" x14ac:dyDescent="0.2">
      <c r="A29" s="69" t="s">
        <v>116</v>
      </c>
      <c r="B29" s="11" t="s">
        <v>111</v>
      </c>
      <c r="C29" s="12" t="s">
        <v>3</v>
      </c>
      <c r="D29" s="11" t="s">
        <v>2</v>
      </c>
      <c r="E29" s="67" t="s">
        <v>115</v>
      </c>
      <c r="F29" s="10" t="s">
        <v>7</v>
      </c>
      <c r="G29" s="14">
        <f t="shared" ref="G29:I30" si="20">G30</f>
        <v>307</v>
      </c>
      <c r="H29" s="14">
        <f t="shared" si="20"/>
        <v>307</v>
      </c>
      <c r="I29" s="13">
        <f t="shared" si="20"/>
        <v>307</v>
      </c>
      <c r="J29" s="14"/>
      <c r="K29" s="14"/>
      <c r="L29" s="13"/>
      <c r="M29" s="14">
        <f t="shared" si="4"/>
        <v>307</v>
      </c>
      <c r="N29" s="14">
        <f t="shared" si="5"/>
        <v>307</v>
      </c>
      <c r="O29" s="13">
        <f t="shared" si="6"/>
        <v>307</v>
      </c>
      <c r="P29" s="14"/>
      <c r="Q29" s="14"/>
      <c r="R29" s="13"/>
      <c r="S29" s="14">
        <f t="shared" si="7"/>
        <v>307</v>
      </c>
      <c r="T29" s="14">
        <f t="shared" si="8"/>
        <v>307</v>
      </c>
      <c r="U29" s="47">
        <f t="shared" si="9"/>
        <v>307</v>
      </c>
    </row>
    <row r="30" spans="1:21" x14ac:dyDescent="0.2">
      <c r="A30" s="69" t="s">
        <v>71</v>
      </c>
      <c r="B30" s="11" t="s">
        <v>111</v>
      </c>
      <c r="C30" s="12" t="s">
        <v>3</v>
      </c>
      <c r="D30" s="11" t="s">
        <v>2</v>
      </c>
      <c r="E30" s="67" t="s">
        <v>115</v>
      </c>
      <c r="F30" s="10">
        <v>800</v>
      </c>
      <c r="G30" s="14">
        <f t="shared" si="20"/>
        <v>307</v>
      </c>
      <c r="H30" s="14">
        <f t="shared" si="20"/>
        <v>307</v>
      </c>
      <c r="I30" s="13">
        <f t="shared" si="20"/>
        <v>307</v>
      </c>
      <c r="J30" s="14"/>
      <c r="K30" s="14"/>
      <c r="L30" s="13"/>
      <c r="M30" s="14">
        <f t="shared" si="4"/>
        <v>307</v>
      </c>
      <c r="N30" s="14">
        <f t="shared" si="5"/>
        <v>307</v>
      </c>
      <c r="O30" s="13">
        <f t="shared" si="6"/>
        <v>307</v>
      </c>
      <c r="P30" s="14"/>
      <c r="Q30" s="14"/>
      <c r="R30" s="13"/>
      <c r="S30" s="14">
        <f t="shared" si="7"/>
        <v>307</v>
      </c>
      <c r="T30" s="14">
        <f t="shared" si="8"/>
        <v>307</v>
      </c>
      <c r="U30" s="47">
        <f t="shared" si="9"/>
        <v>307</v>
      </c>
    </row>
    <row r="31" spans="1:21" ht="33.75" x14ac:dyDescent="0.2">
      <c r="A31" s="69" t="s">
        <v>112</v>
      </c>
      <c r="B31" s="11" t="s">
        <v>111</v>
      </c>
      <c r="C31" s="12" t="s">
        <v>3</v>
      </c>
      <c r="D31" s="11" t="s">
        <v>2</v>
      </c>
      <c r="E31" s="67" t="s">
        <v>115</v>
      </c>
      <c r="F31" s="10">
        <v>810</v>
      </c>
      <c r="G31" s="14">
        <v>307</v>
      </c>
      <c r="H31" s="14">
        <v>307</v>
      </c>
      <c r="I31" s="13">
        <v>307</v>
      </c>
      <c r="J31" s="14"/>
      <c r="K31" s="14"/>
      <c r="L31" s="13"/>
      <c r="M31" s="14">
        <f t="shared" si="4"/>
        <v>307</v>
      </c>
      <c r="N31" s="14">
        <f t="shared" si="5"/>
        <v>307</v>
      </c>
      <c r="O31" s="13">
        <f t="shared" si="6"/>
        <v>307</v>
      </c>
      <c r="P31" s="14"/>
      <c r="Q31" s="14"/>
      <c r="R31" s="13"/>
      <c r="S31" s="14">
        <f t="shared" si="7"/>
        <v>307</v>
      </c>
      <c r="T31" s="14">
        <f t="shared" si="8"/>
        <v>307</v>
      </c>
      <c r="U31" s="47">
        <f t="shared" si="9"/>
        <v>307</v>
      </c>
    </row>
    <row r="32" spans="1:21" ht="22.5" x14ac:dyDescent="0.2">
      <c r="A32" s="69" t="s">
        <v>114</v>
      </c>
      <c r="B32" s="11" t="s">
        <v>111</v>
      </c>
      <c r="C32" s="12" t="s">
        <v>3</v>
      </c>
      <c r="D32" s="11" t="s">
        <v>2</v>
      </c>
      <c r="E32" s="67" t="s">
        <v>113</v>
      </c>
      <c r="F32" s="10" t="s">
        <v>7</v>
      </c>
      <c r="G32" s="14">
        <f t="shared" ref="G32:I33" si="21">G33</f>
        <v>10.9</v>
      </c>
      <c r="H32" s="14">
        <f t="shared" si="21"/>
        <v>10.9</v>
      </c>
      <c r="I32" s="13">
        <f t="shared" si="21"/>
        <v>10.9</v>
      </c>
      <c r="J32" s="14"/>
      <c r="K32" s="14"/>
      <c r="L32" s="13"/>
      <c r="M32" s="14">
        <f t="shared" si="4"/>
        <v>10.9</v>
      </c>
      <c r="N32" s="14">
        <f t="shared" si="5"/>
        <v>10.9</v>
      </c>
      <c r="O32" s="13">
        <f t="shared" si="6"/>
        <v>10.9</v>
      </c>
      <c r="P32" s="14"/>
      <c r="Q32" s="14"/>
      <c r="R32" s="13"/>
      <c r="S32" s="14">
        <f t="shared" si="7"/>
        <v>10.9</v>
      </c>
      <c r="T32" s="14">
        <f t="shared" si="8"/>
        <v>10.9</v>
      </c>
      <c r="U32" s="47">
        <f t="shared" si="9"/>
        <v>10.9</v>
      </c>
    </row>
    <row r="33" spans="1:21" x14ac:dyDescent="0.2">
      <c r="A33" s="69" t="s">
        <v>71</v>
      </c>
      <c r="B33" s="11" t="s">
        <v>111</v>
      </c>
      <c r="C33" s="12" t="s">
        <v>3</v>
      </c>
      <c r="D33" s="11" t="s">
        <v>2</v>
      </c>
      <c r="E33" s="67" t="s">
        <v>113</v>
      </c>
      <c r="F33" s="10">
        <v>800</v>
      </c>
      <c r="G33" s="14">
        <f>G34</f>
        <v>10.9</v>
      </c>
      <c r="H33" s="14">
        <f t="shared" si="21"/>
        <v>10.9</v>
      </c>
      <c r="I33" s="13">
        <f t="shared" si="21"/>
        <v>10.9</v>
      </c>
      <c r="J33" s="14"/>
      <c r="K33" s="14"/>
      <c r="L33" s="13"/>
      <c r="M33" s="14">
        <f t="shared" si="4"/>
        <v>10.9</v>
      </c>
      <c r="N33" s="14">
        <f t="shared" si="5"/>
        <v>10.9</v>
      </c>
      <c r="O33" s="13">
        <f t="shared" si="6"/>
        <v>10.9</v>
      </c>
      <c r="P33" s="14"/>
      <c r="Q33" s="14"/>
      <c r="R33" s="13"/>
      <c r="S33" s="14">
        <f t="shared" si="7"/>
        <v>10.9</v>
      </c>
      <c r="T33" s="14">
        <f t="shared" si="8"/>
        <v>10.9</v>
      </c>
      <c r="U33" s="47">
        <f t="shared" si="9"/>
        <v>10.9</v>
      </c>
    </row>
    <row r="34" spans="1:21" ht="33.75" x14ac:dyDescent="0.2">
      <c r="A34" s="69" t="s">
        <v>112</v>
      </c>
      <c r="B34" s="11" t="s">
        <v>111</v>
      </c>
      <c r="C34" s="12" t="s">
        <v>3</v>
      </c>
      <c r="D34" s="11" t="s">
        <v>2</v>
      </c>
      <c r="E34" s="67" t="s">
        <v>113</v>
      </c>
      <c r="F34" s="10">
        <v>810</v>
      </c>
      <c r="G34" s="14">
        <v>10.9</v>
      </c>
      <c r="H34" s="14">
        <v>10.9</v>
      </c>
      <c r="I34" s="13">
        <v>10.9</v>
      </c>
      <c r="J34" s="14"/>
      <c r="K34" s="14"/>
      <c r="L34" s="13"/>
      <c r="M34" s="14">
        <f t="shared" si="4"/>
        <v>10.9</v>
      </c>
      <c r="N34" s="14">
        <f t="shared" si="5"/>
        <v>10.9</v>
      </c>
      <c r="O34" s="13">
        <f t="shared" si="6"/>
        <v>10.9</v>
      </c>
      <c r="P34" s="14"/>
      <c r="Q34" s="14"/>
      <c r="R34" s="13"/>
      <c r="S34" s="14">
        <f t="shared" si="7"/>
        <v>10.9</v>
      </c>
      <c r="T34" s="14">
        <f t="shared" si="8"/>
        <v>10.9</v>
      </c>
      <c r="U34" s="47">
        <f t="shared" si="9"/>
        <v>10.9</v>
      </c>
    </row>
    <row r="35" spans="1:21" ht="33.75" x14ac:dyDescent="0.2">
      <c r="A35" s="69" t="s">
        <v>364</v>
      </c>
      <c r="B35" s="11">
        <v>1</v>
      </c>
      <c r="C35" s="12">
        <v>0</v>
      </c>
      <c r="D35" s="11">
        <v>0</v>
      </c>
      <c r="E35" s="67">
        <v>82330</v>
      </c>
      <c r="F35" s="10"/>
      <c r="G35" s="14">
        <f t="shared" ref="G35:I36" si="22">G36</f>
        <v>278.3</v>
      </c>
      <c r="H35" s="14">
        <f t="shared" si="22"/>
        <v>268.7</v>
      </c>
      <c r="I35" s="13">
        <f t="shared" si="22"/>
        <v>286.3</v>
      </c>
      <c r="J35" s="14"/>
      <c r="K35" s="14"/>
      <c r="L35" s="13"/>
      <c r="M35" s="14">
        <f t="shared" si="4"/>
        <v>278.3</v>
      </c>
      <c r="N35" s="14">
        <f t="shared" si="5"/>
        <v>268.7</v>
      </c>
      <c r="O35" s="13">
        <f t="shared" si="6"/>
        <v>286.3</v>
      </c>
      <c r="P35" s="14"/>
      <c r="Q35" s="14"/>
      <c r="R35" s="13"/>
      <c r="S35" s="14">
        <f t="shared" si="7"/>
        <v>278.3</v>
      </c>
      <c r="T35" s="14">
        <f t="shared" si="8"/>
        <v>268.7</v>
      </c>
      <c r="U35" s="47">
        <f t="shared" si="9"/>
        <v>286.3</v>
      </c>
    </row>
    <row r="36" spans="1:21" x14ac:dyDescent="0.2">
      <c r="A36" s="69" t="s">
        <v>71</v>
      </c>
      <c r="B36" s="11">
        <v>1</v>
      </c>
      <c r="C36" s="12">
        <v>0</v>
      </c>
      <c r="D36" s="11">
        <v>0</v>
      </c>
      <c r="E36" s="67">
        <v>82330</v>
      </c>
      <c r="F36" s="10">
        <v>800</v>
      </c>
      <c r="G36" s="14">
        <f t="shared" si="22"/>
        <v>278.3</v>
      </c>
      <c r="H36" s="14">
        <f t="shared" si="22"/>
        <v>268.7</v>
      </c>
      <c r="I36" s="13">
        <f t="shared" si="22"/>
        <v>286.3</v>
      </c>
      <c r="J36" s="14"/>
      <c r="K36" s="14"/>
      <c r="L36" s="13"/>
      <c r="M36" s="14">
        <f t="shared" si="4"/>
        <v>278.3</v>
      </c>
      <c r="N36" s="14">
        <f t="shared" si="5"/>
        <v>268.7</v>
      </c>
      <c r="O36" s="13">
        <f t="shared" si="6"/>
        <v>286.3</v>
      </c>
      <c r="P36" s="14"/>
      <c r="Q36" s="14"/>
      <c r="R36" s="13"/>
      <c r="S36" s="14">
        <f t="shared" si="7"/>
        <v>278.3</v>
      </c>
      <c r="T36" s="14">
        <f t="shared" si="8"/>
        <v>268.7</v>
      </c>
      <c r="U36" s="47">
        <f t="shared" si="9"/>
        <v>286.3</v>
      </c>
    </row>
    <row r="37" spans="1:21" ht="33.75" x14ac:dyDescent="0.2">
      <c r="A37" s="69" t="s">
        <v>112</v>
      </c>
      <c r="B37" s="11">
        <v>1</v>
      </c>
      <c r="C37" s="12">
        <v>0</v>
      </c>
      <c r="D37" s="11">
        <v>0</v>
      </c>
      <c r="E37" s="67">
        <v>82330</v>
      </c>
      <c r="F37" s="10">
        <v>810</v>
      </c>
      <c r="G37" s="14">
        <v>278.3</v>
      </c>
      <c r="H37" s="14">
        <v>268.7</v>
      </c>
      <c r="I37" s="13">
        <v>286.3</v>
      </c>
      <c r="J37" s="14"/>
      <c r="K37" s="14"/>
      <c r="L37" s="13"/>
      <c r="M37" s="14">
        <f t="shared" si="4"/>
        <v>278.3</v>
      </c>
      <c r="N37" s="14">
        <f t="shared" si="5"/>
        <v>268.7</v>
      </c>
      <c r="O37" s="13">
        <f t="shared" si="6"/>
        <v>286.3</v>
      </c>
      <c r="P37" s="14"/>
      <c r="Q37" s="14"/>
      <c r="R37" s="13"/>
      <c r="S37" s="14">
        <f t="shared" si="7"/>
        <v>278.3</v>
      </c>
      <c r="T37" s="14">
        <f t="shared" si="8"/>
        <v>268.7</v>
      </c>
      <c r="U37" s="47">
        <f t="shared" si="9"/>
        <v>286.3</v>
      </c>
    </row>
    <row r="38" spans="1:21" x14ac:dyDescent="0.2">
      <c r="A38" s="69" t="s">
        <v>331</v>
      </c>
      <c r="B38" s="7">
        <v>1</v>
      </c>
      <c r="C38" s="8">
        <v>0</v>
      </c>
      <c r="D38" s="7">
        <v>0</v>
      </c>
      <c r="E38" s="9">
        <v>82340</v>
      </c>
      <c r="F38" s="10"/>
      <c r="G38" s="14">
        <f>G39</f>
        <v>41.2</v>
      </c>
      <c r="H38" s="14">
        <f t="shared" ref="H38:I39" si="23">H39</f>
        <v>41.2</v>
      </c>
      <c r="I38" s="13">
        <f t="shared" si="23"/>
        <v>41.2</v>
      </c>
      <c r="J38" s="14"/>
      <c r="K38" s="14"/>
      <c r="L38" s="13"/>
      <c r="M38" s="14">
        <f t="shared" si="4"/>
        <v>41.2</v>
      </c>
      <c r="N38" s="14">
        <f t="shared" si="5"/>
        <v>41.2</v>
      </c>
      <c r="O38" s="13">
        <f t="shared" si="6"/>
        <v>41.2</v>
      </c>
      <c r="P38" s="14"/>
      <c r="Q38" s="14"/>
      <c r="R38" s="13"/>
      <c r="S38" s="14">
        <f t="shared" si="7"/>
        <v>41.2</v>
      </c>
      <c r="T38" s="14">
        <f t="shared" si="8"/>
        <v>41.2</v>
      </c>
      <c r="U38" s="14">
        <f t="shared" si="9"/>
        <v>41.2</v>
      </c>
    </row>
    <row r="39" spans="1:21" ht="22.5" x14ac:dyDescent="0.2">
      <c r="A39" s="69" t="s">
        <v>14</v>
      </c>
      <c r="B39" s="7">
        <v>1</v>
      </c>
      <c r="C39" s="8">
        <v>0</v>
      </c>
      <c r="D39" s="7">
        <v>0</v>
      </c>
      <c r="E39" s="9">
        <v>82340</v>
      </c>
      <c r="F39" s="10">
        <v>200</v>
      </c>
      <c r="G39" s="14">
        <f>G40</f>
        <v>41.2</v>
      </c>
      <c r="H39" s="14">
        <f t="shared" si="23"/>
        <v>41.2</v>
      </c>
      <c r="I39" s="13">
        <f t="shared" si="23"/>
        <v>41.2</v>
      </c>
      <c r="J39" s="14"/>
      <c r="K39" s="14"/>
      <c r="L39" s="13"/>
      <c r="M39" s="14">
        <f t="shared" si="4"/>
        <v>41.2</v>
      </c>
      <c r="N39" s="14">
        <f t="shared" si="5"/>
        <v>41.2</v>
      </c>
      <c r="O39" s="13">
        <f t="shared" si="6"/>
        <v>41.2</v>
      </c>
      <c r="P39" s="14"/>
      <c r="Q39" s="14"/>
      <c r="R39" s="13"/>
      <c r="S39" s="14">
        <f t="shared" si="7"/>
        <v>41.2</v>
      </c>
      <c r="T39" s="14">
        <f t="shared" si="8"/>
        <v>41.2</v>
      </c>
      <c r="U39" s="14">
        <f t="shared" si="9"/>
        <v>41.2</v>
      </c>
    </row>
    <row r="40" spans="1:21" ht="22.5" x14ac:dyDescent="0.2">
      <c r="A40" s="69" t="s">
        <v>13</v>
      </c>
      <c r="B40" s="7">
        <v>1</v>
      </c>
      <c r="C40" s="8">
        <v>0</v>
      </c>
      <c r="D40" s="7">
        <v>0</v>
      </c>
      <c r="E40" s="9">
        <v>82340</v>
      </c>
      <c r="F40" s="10">
        <v>240</v>
      </c>
      <c r="G40" s="14">
        <v>41.2</v>
      </c>
      <c r="H40" s="14">
        <v>41.2</v>
      </c>
      <c r="I40" s="13">
        <v>41.2</v>
      </c>
      <c r="J40" s="14"/>
      <c r="K40" s="14"/>
      <c r="L40" s="13"/>
      <c r="M40" s="14">
        <f t="shared" si="4"/>
        <v>41.2</v>
      </c>
      <c r="N40" s="14">
        <f t="shared" si="5"/>
        <v>41.2</v>
      </c>
      <c r="O40" s="13">
        <f t="shared" si="6"/>
        <v>41.2</v>
      </c>
      <c r="P40" s="14"/>
      <c r="Q40" s="14"/>
      <c r="R40" s="13"/>
      <c r="S40" s="14">
        <f t="shared" si="7"/>
        <v>41.2</v>
      </c>
      <c r="T40" s="14">
        <f t="shared" si="8"/>
        <v>41.2</v>
      </c>
      <c r="U40" s="47">
        <f t="shared" si="9"/>
        <v>41.2</v>
      </c>
    </row>
    <row r="41" spans="1:21" ht="45" x14ac:dyDescent="0.2">
      <c r="A41" s="65" t="s">
        <v>387</v>
      </c>
      <c r="B41" s="11">
        <v>1</v>
      </c>
      <c r="C41" s="12">
        <v>0</v>
      </c>
      <c r="D41" s="11">
        <v>0</v>
      </c>
      <c r="E41" s="67" t="s">
        <v>388</v>
      </c>
      <c r="F41" s="10"/>
      <c r="G41" s="14"/>
      <c r="H41" s="14"/>
      <c r="I41" s="13"/>
      <c r="J41" s="14">
        <f>J42</f>
        <v>54.4</v>
      </c>
      <c r="K41" s="14"/>
      <c r="L41" s="13"/>
      <c r="M41" s="14">
        <f>G41+J41</f>
        <v>54.4</v>
      </c>
      <c r="N41" s="14">
        <f t="shared" si="5"/>
        <v>0</v>
      </c>
      <c r="O41" s="13">
        <f t="shared" si="6"/>
        <v>0</v>
      </c>
      <c r="P41" s="14"/>
      <c r="Q41" s="14"/>
      <c r="R41" s="13"/>
      <c r="S41" s="14">
        <f t="shared" si="7"/>
        <v>54.4</v>
      </c>
      <c r="T41" s="14">
        <f t="shared" si="8"/>
        <v>0</v>
      </c>
      <c r="U41" s="14">
        <f t="shared" si="9"/>
        <v>0</v>
      </c>
    </row>
    <row r="42" spans="1:21" ht="22.5" x14ac:dyDescent="0.2">
      <c r="A42" s="65" t="s">
        <v>14</v>
      </c>
      <c r="B42" s="11">
        <v>1</v>
      </c>
      <c r="C42" s="12">
        <v>0</v>
      </c>
      <c r="D42" s="11">
        <v>0</v>
      </c>
      <c r="E42" s="67" t="s">
        <v>388</v>
      </c>
      <c r="F42" s="10">
        <v>200</v>
      </c>
      <c r="G42" s="14"/>
      <c r="H42" s="14"/>
      <c r="I42" s="13"/>
      <c r="J42" s="14">
        <f>J43</f>
        <v>54.4</v>
      </c>
      <c r="K42" s="14"/>
      <c r="L42" s="13"/>
      <c r="M42" s="14">
        <f t="shared" ref="M42:M43" si="24">G42+J42</f>
        <v>54.4</v>
      </c>
      <c r="N42" s="14">
        <f t="shared" ref="N42:N43" si="25">H42+K42</f>
        <v>0</v>
      </c>
      <c r="O42" s="13">
        <f t="shared" ref="O42:O43" si="26">I42+L42</f>
        <v>0</v>
      </c>
      <c r="P42" s="14"/>
      <c r="Q42" s="14"/>
      <c r="R42" s="13"/>
      <c r="S42" s="14">
        <f t="shared" si="7"/>
        <v>54.4</v>
      </c>
      <c r="T42" s="14">
        <f t="shared" si="8"/>
        <v>0</v>
      </c>
      <c r="U42" s="14">
        <f t="shared" si="9"/>
        <v>0</v>
      </c>
    </row>
    <row r="43" spans="1:21" ht="22.5" x14ac:dyDescent="0.2">
      <c r="A43" s="65" t="s">
        <v>13</v>
      </c>
      <c r="B43" s="11">
        <v>1</v>
      </c>
      <c r="C43" s="12">
        <v>0</v>
      </c>
      <c r="D43" s="11">
        <v>0</v>
      </c>
      <c r="E43" s="67" t="s">
        <v>388</v>
      </c>
      <c r="F43" s="10">
        <v>240</v>
      </c>
      <c r="G43" s="14"/>
      <c r="H43" s="14"/>
      <c r="I43" s="13"/>
      <c r="J43" s="14">
        <v>54.4</v>
      </c>
      <c r="K43" s="14"/>
      <c r="L43" s="13"/>
      <c r="M43" s="14">
        <f t="shared" si="24"/>
        <v>54.4</v>
      </c>
      <c r="N43" s="14">
        <f t="shared" si="25"/>
        <v>0</v>
      </c>
      <c r="O43" s="13">
        <f t="shared" si="26"/>
        <v>0</v>
      </c>
      <c r="P43" s="14"/>
      <c r="Q43" s="14"/>
      <c r="R43" s="13"/>
      <c r="S43" s="14">
        <f t="shared" si="7"/>
        <v>54.4</v>
      </c>
      <c r="T43" s="14">
        <f t="shared" si="8"/>
        <v>0</v>
      </c>
      <c r="U43" s="14">
        <f t="shared" si="9"/>
        <v>0</v>
      </c>
    </row>
    <row r="44" spans="1:21" ht="33.75" x14ac:dyDescent="0.2">
      <c r="A44" s="45" t="s">
        <v>269</v>
      </c>
      <c r="B44" s="19" t="s">
        <v>160</v>
      </c>
      <c r="C44" s="20" t="s">
        <v>3</v>
      </c>
      <c r="D44" s="19" t="s">
        <v>2</v>
      </c>
      <c r="E44" s="21" t="s">
        <v>9</v>
      </c>
      <c r="F44" s="6" t="s">
        <v>7</v>
      </c>
      <c r="G44" s="27">
        <f>G45+G97+G107+G112+G129</f>
        <v>71640.600000000006</v>
      </c>
      <c r="H44" s="27">
        <f>H45+H97+H107+H112+H129</f>
        <v>181994.52000000002</v>
      </c>
      <c r="I44" s="24">
        <f>I45+I97+I107+I112+I129</f>
        <v>277830.04139000003</v>
      </c>
      <c r="J44" s="27">
        <f>J45+J97+J107+J129+J112</f>
        <v>41342.356779999995</v>
      </c>
      <c r="K44" s="27">
        <f t="shared" ref="K44:L44" si="27">K45+K97+K107+K129+K112</f>
        <v>54602.459610000005</v>
      </c>
      <c r="L44" s="24">
        <f t="shared" si="27"/>
        <v>92.070909999999998</v>
      </c>
      <c r="M44" s="27">
        <f t="shared" si="4"/>
        <v>112982.95678000001</v>
      </c>
      <c r="N44" s="27">
        <f t="shared" si="5"/>
        <v>236596.97961000004</v>
      </c>
      <c r="O44" s="24">
        <f t="shared" si="6"/>
        <v>277922.11230000004</v>
      </c>
      <c r="P44" s="27">
        <f>P45+P97+P107+P112+P129</f>
        <v>6798.5495200000005</v>
      </c>
      <c r="Q44" s="27">
        <f t="shared" ref="Q44:R44" si="28">Q45+Q97+Q107+Q112+Q129</f>
        <v>2473.495390000001</v>
      </c>
      <c r="R44" s="24">
        <f t="shared" si="28"/>
        <v>0</v>
      </c>
      <c r="S44" s="27">
        <f t="shared" si="7"/>
        <v>119781.50630000001</v>
      </c>
      <c r="T44" s="27">
        <f t="shared" si="8"/>
        <v>239070.47500000003</v>
      </c>
      <c r="U44" s="46">
        <f t="shared" si="9"/>
        <v>277922.11230000004</v>
      </c>
    </row>
    <row r="45" spans="1:21" ht="33.75" x14ac:dyDescent="0.2">
      <c r="A45" s="48" t="s">
        <v>292</v>
      </c>
      <c r="B45" s="19" t="s">
        <v>160</v>
      </c>
      <c r="C45" s="20">
        <v>1</v>
      </c>
      <c r="D45" s="19" t="s">
        <v>2</v>
      </c>
      <c r="E45" s="21" t="s">
        <v>9</v>
      </c>
      <c r="F45" s="6"/>
      <c r="G45" s="27">
        <f>G49+G56+G66+G81+G84+G87+G46+G72</f>
        <v>67012.800000000003</v>
      </c>
      <c r="H45" s="27">
        <f>H49+H56+H66+H81+H84+H87+H46+H72</f>
        <v>66547.700000000012</v>
      </c>
      <c r="I45" s="24">
        <f>I49+I56+I66+I81+I84+I87+I46+I72</f>
        <v>74068.5</v>
      </c>
      <c r="J45" s="24">
        <f>J81+J63+J90</f>
        <v>41342.356779999995</v>
      </c>
      <c r="K45" s="24">
        <f>K81+K63+K90</f>
        <v>54602.459610000005</v>
      </c>
      <c r="L45" s="27">
        <f t="shared" ref="L45" si="29">L81+L63</f>
        <v>0</v>
      </c>
      <c r="M45" s="27">
        <f t="shared" si="4"/>
        <v>108355.15677999999</v>
      </c>
      <c r="N45" s="27">
        <f t="shared" si="5"/>
        <v>121150.15961000002</v>
      </c>
      <c r="O45" s="24">
        <f t="shared" si="6"/>
        <v>74068.5</v>
      </c>
      <c r="P45" s="27">
        <f>P90+P72+P94+P81+P69+P49</f>
        <v>5970.0650500000002</v>
      </c>
      <c r="Q45" s="27">
        <f>Q90+Q72+Q94+Q75+Q78+Q69</f>
        <v>2473.495390000001</v>
      </c>
      <c r="R45" s="27">
        <f t="shared" ref="R45" si="30">R90+R72+R94</f>
        <v>0</v>
      </c>
      <c r="S45" s="27">
        <f t="shared" si="7"/>
        <v>114325.22182999999</v>
      </c>
      <c r="T45" s="27">
        <f t="shared" si="8"/>
        <v>123623.65500000001</v>
      </c>
      <c r="U45" s="27">
        <f t="shared" si="9"/>
        <v>74068.5</v>
      </c>
    </row>
    <row r="46" spans="1:21" ht="45" x14ac:dyDescent="0.2">
      <c r="A46" s="69" t="s">
        <v>226</v>
      </c>
      <c r="B46" s="11" t="s">
        <v>160</v>
      </c>
      <c r="C46" s="12">
        <v>1</v>
      </c>
      <c r="D46" s="11" t="s">
        <v>2</v>
      </c>
      <c r="E46" s="67" t="s">
        <v>225</v>
      </c>
      <c r="F46" s="10" t="s">
        <v>7</v>
      </c>
      <c r="G46" s="14">
        <f t="shared" ref="G46:I47" si="31">G47</f>
        <v>7</v>
      </c>
      <c r="H46" s="14">
        <f t="shared" si="31"/>
        <v>7</v>
      </c>
      <c r="I46" s="13">
        <f t="shared" si="31"/>
        <v>7</v>
      </c>
      <c r="J46" s="14"/>
      <c r="K46" s="14"/>
      <c r="L46" s="13"/>
      <c r="M46" s="14">
        <f t="shared" si="4"/>
        <v>7</v>
      </c>
      <c r="N46" s="14">
        <f t="shared" si="5"/>
        <v>7</v>
      </c>
      <c r="O46" s="13">
        <f t="shared" si="6"/>
        <v>7</v>
      </c>
      <c r="P46" s="14"/>
      <c r="Q46" s="14"/>
      <c r="R46" s="13"/>
      <c r="S46" s="14">
        <f t="shared" si="7"/>
        <v>7</v>
      </c>
      <c r="T46" s="14">
        <f t="shared" si="8"/>
        <v>7</v>
      </c>
      <c r="U46" s="47">
        <f t="shared" si="9"/>
        <v>7</v>
      </c>
    </row>
    <row r="47" spans="1:21" ht="22.5" x14ac:dyDescent="0.2">
      <c r="A47" s="69" t="s">
        <v>14</v>
      </c>
      <c r="B47" s="11" t="s">
        <v>160</v>
      </c>
      <c r="C47" s="12">
        <v>1</v>
      </c>
      <c r="D47" s="11" t="s">
        <v>2</v>
      </c>
      <c r="E47" s="67" t="s">
        <v>225</v>
      </c>
      <c r="F47" s="10">
        <v>200</v>
      </c>
      <c r="G47" s="14">
        <f t="shared" si="31"/>
        <v>7</v>
      </c>
      <c r="H47" s="14">
        <f t="shared" si="31"/>
        <v>7</v>
      </c>
      <c r="I47" s="13">
        <f t="shared" si="31"/>
        <v>7</v>
      </c>
      <c r="J47" s="14"/>
      <c r="K47" s="14"/>
      <c r="L47" s="13"/>
      <c r="M47" s="14">
        <f t="shared" si="4"/>
        <v>7</v>
      </c>
      <c r="N47" s="14">
        <f t="shared" si="5"/>
        <v>7</v>
      </c>
      <c r="O47" s="13">
        <f t="shared" si="6"/>
        <v>7</v>
      </c>
      <c r="P47" s="14"/>
      <c r="Q47" s="14"/>
      <c r="R47" s="13"/>
      <c r="S47" s="14">
        <f t="shared" si="7"/>
        <v>7</v>
      </c>
      <c r="T47" s="14">
        <f t="shared" si="8"/>
        <v>7</v>
      </c>
      <c r="U47" s="47">
        <f t="shared" si="9"/>
        <v>7</v>
      </c>
    </row>
    <row r="48" spans="1:21" ht="22.5" x14ac:dyDescent="0.2">
      <c r="A48" s="69" t="s">
        <v>13</v>
      </c>
      <c r="B48" s="11" t="s">
        <v>160</v>
      </c>
      <c r="C48" s="12">
        <v>1</v>
      </c>
      <c r="D48" s="11" t="s">
        <v>2</v>
      </c>
      <c r="E48" s="67" t="s">
        <v>225</v>
      </c>
      <c r="F48" s="10">
        <v>240</v>
      </c>
      <c r="G48" s="14">
        <v>7</v>
      </c>
      <c r="H48" s="14">
        <v>7</v>
      </c>
      <c r="I48" s="13">
        <v>7</v>
      </c>
      <c r="J48" s="14"/>
      <c r="K48" s="14"/>
      <c r="L48" s="13"/>
      <c r="M48" s="14">
        <f t="shared" si="4"/>
        <v>7</v>
      </c>
      <c r="N48" s="14">
        <f t="shared" si="5"/>
        <v>7</v>
      </c>
      <c r="O48" s="13">
        <f t="shared" si="6"/>
        <v>7</v>
      </c>
      <c r="P48" s="14"/>
      <c r="Q48" s="14"/>
      <c r="R48" s="13"/>
      <c r="S48" s="14">
        <f t="shared" si="7"/>
        <v>7</v>
      </c>
      <c r="T48" s="14">
        <f t="shared" si="8"/>
        <v>7</v>
      </c>
      <c r="U48" s="47">
        <f t="shared" si="9"/>
        <v>7</v>
      </c>
    </row>
    <row r="49" spans="1:21" ht="22.5" x14ac:dyDescent="0.2">
      <c r="A49" s="69" t="s">
        <v>15</v>
      </c>
      <c r="B49" s="11" t="s">
        <v>160</v>
      </c>
      <c r="C49" s="12">
        <v>1</v>
      </c>
      <c r="D49" s="11" t="s">
        <v>2</v>
      </c>
      <c r="E49" s="67" t="s">
        <v>11</v>
      </c>
      <c r="F49" s="10" t="s">
        <v>7</v>
      </c>
      <c r="G49" s="14">
        <f>G50+G52+G54</f>
        <v>7885.2</v>
      </c>
      <c r="H49" s="14">
        <f>H50+H52+H54</f>
        <v>7958.2</v>
      </c>
      <c r="I49" s="13">
        <f>I50+I52+I54</f>
        <v>8253.9</v>
      </c>
      <c r="J49" s="14"/>
      <c r="K49" s="14"/>
      <c r="L49" s="13"/>
      <c r="M49" s="14">
        <f t="shared" si="4"/>
        <v>7885.2</v>
      </c>
      <c r="N49" s="14">
        <f t="shared" si="5"/>
        <v>7958.2</v>
      </c>
      <c r="O49" s="13">
        <f t="shared" si="6"/>
        <v>8253.9</v>
      </c>
      <c r="P49" s="14">
        <v>155</v>
      </c>
      <c r="Q49" s="14"/>
      <c r="R49" s="13"/>
      <c r="S49" s="14">
        <f t="shared" si="7"/>
        <v>8040.2</v>
      </c>
      <c r="T49" s="14">
        <f t="shared" si="8"/>
        <v>7958.2</v>
      </c>
      <c r="U49" s="47">
        <f t="shared" si="9"/>
        <v>8253.9</v>
      </c>
    </row>
    <row r="50" spans="1:21" ht="45" x14ac:dyDescent="0.2">
      <c r="A50" s="69" t="s">
        <v>6</v>
      </c>
      <c r="B50" s="11" t="s">
        <v>160</v>
      </c>
      <c r="C50" s="12">
        <v>1</v>
      </c>
      <c r="D50" s="11" t="s">
        <v>2</v>
      </c>
      <c r="E50" s="67" t="s">
        <v>11</v>
      </c>
      <c r="F50" s="10">
        <v>100</v>
      </c>
      <c r="G50" s="13">
        <f>G51</f>
        <v>7681.5</v>
      </c>
      <c r="H50" s="13">
        <f t="shared" ref="H50:I50" si="32">H51</f>
        <v>7755</v>
      </c>
      <c r="I50" s="13">
        <f t="shared" si="32"/>
        <v>8050</v>
      </c>
      <c r="J50" s="13"/>
      <c r="K50" s="13"/>
      <c r="L50" s="13"/>
      <c r="M50" s="13">
        <f t="shared" si="4"/>
        <v>7681.5</v>
      </c>
      <c r="N50" s="13">
        <f t="shared" si="5"/>
        <v>7755</v>
      </c>
      <c r="O50" s="13">
        <f t="shared" si="6"/>
        <v>8050</v>
      </c>
      <c r="P50" s="13"/>
      <c r="Q50" s="13"/>
      <c r="R50" s="13"/>
      <c r="S50" s="13">
        <f t="shared" si="7"/>
        <v>7681.5</v>
      </c>
      <c r="T50" s="13">
        <f t="shared" si="8"/>
        <v>7755</v>
      </c>
      <c r="U50" s="47">
        <f t="shared" si="9"/>
        <v>8050</v>
      </c>
    </row>
    <row r="51" spans="1:21" ht="22.5" x14ac:dyDescent="0.2">
      <c r="A51" s="69" t="s">
        <v>5</v>
      </c>
      <c r="B51" s="11" t="s">
        <v>160</v>
      </c>
      <c r="C51" s="12">
        <v>1</v>
      </c>
      <c r="D51" s="11" t="s">
        <v>2</v>
      </c>
      <c r="E51" s="67" t="s">
        <v>11</v>
      </c>
      <c r="F51" s="10">
        <v>120</v>
      </c>
      <c r="G51" s="13">
        <v>7681.5</v>
      </c>
      <c r="H51" s="13">
        <v>7755</v>
      </c>
      <c r="I51" s="13">
        <v>8050</v>
      </c>
      <c r="J51" s="13"/>
      <c r="K51" s="13"/>
      <c r="L51" s="13"/>
      <c r="M51" s="13">
        <f t="shared" si="4"/>
        <v>7681.5</v>
      </c>
      <c r="N51" s="13">
        <f t="shared" si="5"/>
        <v>7755</v>
      </c>
      <c r="O51" s="13">
        <f t="shared" si="6"/>
        <v>8050</v>
      </c>
      <c r="P51" s="13"/>
      <c r="Q51" s="13"/>
      <c r="R51" s="13"/>
      <c r="S51" s="13">
        <f t="shared" si="7"/>
        <v>7681.5</v>
      </c>
      <c r="T51" s="13">
        <f t="shared" si="8"/>
        <v>7755</v>
      </c>
      <c r="U51" s="47">
        <f t="shared" si="9"/>
        <v>8050</v>
      </c>
    </row>
    <row r="52" spans="1:21" ht="22.5" x14ac:dyDescent="0.2">
      <c r="A52" s="69" t="s">
        <v>14</v>
      </c>
      <c r="B52" s="11" t="s">
        <v>160</v>
      </c>
      <c r="C52" s="12">
        <v>1</v>
      </c>
      <c r="D52" s="11" t="s">
        <v>2</v>
      </c>
      <c r="E52" s="67" t="s">
        <v>11</v>
      </c>
      <c r="F52" s="10">
        <v>200</v>
      </c>
      <c r="G52" s="13">
        <f>G53</f>
        <v>184.7</v>
      </c>
      <c r="H52" s="13">
        <f t="shared" ref="H52:I52" si="33">H53</f>
        <v>184.2</v>
      </c>
      <c r="I52" s="13">
        <f t="shared" si="33"/>
        <v>184.9</v>
      </c>
      <c r="J52" s="13"/>
      <c r="K52" s="13"/>
      <c r="L52" s="13"/>
      <c r="M52" s="13">
        <f t="shared" si="4"/>
        <v>184.7</v>
      </c>
      <c r="N52" s="13">
        <f t="shared" si="5"/>
        <v>184.2</v>
      </c>
      <c r="O52" s="13">
        <f t="shared" si="6"/>
        <v>184.9</v>
      </c>
      <c r="P52" s="13"/>
      <c r="Q52" s="13"/>
      <c r="R52" s="13"/>
      <c r="S52" s="13">
        <f t="shared" si="7"/>
        <v>184.7</v>
      </c>
      <c r="T52" s="13">
        <f t="shared" si="8"/>
        <v>184.2</v>
      </c>
      <c r="U52" s="47">
        <f t="shared" si="9"/>
        <v>184.9</v>
      </c>
    </row>
    <row r="53" spans="1:21" ht="22.5" x14ac:dyDescent="0.2">
      <c r="A53" s="69" t="s">
        <v>13</v>
      </c>
      <c r="B53" s="11" t="s">
        <v>160</v>
      </c>
      <c r="C53" s="12">
        <v>1</v>
      </c>
      <c r="D53" s="11" t="s">
        <v>2</v>
      </c>
      <c r="E53" s="67" t="s">
        <v>11</v>
      </c>
      <c r="F53" s="10">
        <v>240</v>
      </c>
      <c r="G53" s="13">
        <v>184.7</v>
      </c>
      <c r="H53" s="13">
        <v>184.2</v>
      </c>
      <c r="I53" s="13">
        <v>184.9</v>
      </c>
      <c r="J53" s="13"/>
      <c r="K53" s="13"/>
      <c r="L53" s="13"/>
      <c r="M53" s="13">
        <f t="shared" si="4"/>
        <v>184.7</v>
      </c>
      <c r="N53" s="13">
        <f t="shared" si="5"/>
        <v>184.2</v>
      </c>
      <c r="O53" s="13">
        <f t="shared" si="6"/>
        <v>184.9</v>
      </c>
      <c r="P53" s="13"/>
      <c r="Q53" s="13"/>
      <c r="R53" s="13"/>
      <c r="S53" s="13">
        <f t="shared" si="7"/>
        <v>184.7</v>
      </c>
      <c r="T53" s="13">
        <f t="shared" si="8"/>
        <v>184.2</v>
      </c>
      <c r="U53" s="47">
        <f t="shared" si="9"/>
        <v>184.9</v>
      </c>
    </row>
    <row r="54" spans="1:21" x14ac:dyDescent="0.2">
      <c r="A54" s="69" t="s">
        <v>71</v>
      </c>
      <c r="B54" s="11" t="s">
        <v>160</v>
      </c>
      <c r="C54" s="12">
        <v>1</v>
      </c>
      <c r="D54" s="11" t="s">
        <v>2</v>
      </c>
      <c r="E54" s="67" t="s">
        <v>11</v>
      </c>
      <c r="F54" s="10">
        <v>800</v>
      </c>
      <c r="G54" s="13">
        <f>G55</f>
        <v>19</v>
      </c>
      <c r="H54" s="13">
        <f t="shared" ref="H54:I54" si="34">H55</f>
        <v>19</v>
      </c>
      <c r="I54" s="13">
        <f t="shared" si="34"/>
        <v>19</v>
      </c>
      <c r="J54" s="13"/>
      <c r="K54" s="13"/>
      <c r="L54" s="13"/>
      <c r="M54" s="13">
        <f t="shared" si="4"/>
        <v>19</v>
      </c>
      <c r="N54" s="13">
        <f t="shared" si="5"/>
        <v>19</v>
      </c>
      <c r="O54" s="13">
        <f t="shared" si="6"/>
        <v>19</v>
      </c>
      <c r="P54" s="13">
        <v>155</v>
      </c>
      <c r="Q54" s="13"/>
      <c r="R54" s="13"/>
      <c r="S54" s="13">
        <f t="shared" si="7"/>
        <v>174</v>
      </c>
      <c r="T54" s="13">
        <f t="shared" si="8"/>
        <v>19</v>
      </c>
      <c r="U54" s="47">
        <f t="shared" si="9"/>
        <v>19</v>
      </c>
    </row>
    <row r="55" spans="1:21" x14ac:dyDescent="0.2">
      <c r="A55" s="69" t="s">
        <v>70</v>
      </c>
      <c r="B55" s="11" t="s">
        <v>160</v>
      </c>
      <c r="C55" s="12">
        <v>1</v>
      </c>
      <c r="D55" s="11" t="s">
        <v>2</v>
      </c>
      <c r="E55" s="67" t="s">
        <v>11</v>
      </c>
      <c r="F55" s="10">
        <v>850</v>
      </c>
      <c r="G55" s="13">
        <v>19</v>
      </c>
      <c r="H55" s="13">
        <v>19</v>
      </c>
      <c r="I55" s="13">
        <v>19</v>
      </c>
      <c r="J55" s="13"/>
      <c r="K55" s="13"/>
      <c r="L55" s="13"/>
      <c r="M55" s="13">
        <f t="shared" si="4"/>
        <v>19</v>
      </c>
      <c r="N55" s="13">
        <f t="shared" si="5"/>
        <v>19</v>
      </c>
      <c r="O55" s="13">
        <f t="shared" si="6"/>
        <v>19</v>
      </c>
      <c r="P55" s="13">
        <v>155</v>
      </c>
      <c r="Q55" s="13"/>
      <c r="R55" s="13"/>
      <c r="S55" s="13">
        <f t="shared" si="7"/>
        <v>174</v>
      </c>
      <c r="T55" s="13">
        <f t="shared" si="8"/>
        <v>19</v>
      </c>
      <c r="U55" s="47">
        <f t="shared" si="9"/>
        <v>19</v>
      </c>
    </row>
    <row r="56" spans="1:21" ht="22.5" x14ac:dyDescent="0.2">
      <c r="A56" s="69" t="s">
        <v>73</v>
      </c>
      <c r="B56" s="11" t="s">
        <v>160</v>
      </c>
      <c r="C56" s="12">
        <v>1</v>
      </c>
      <c r="D56" s="11" t="s">
        <v>2</v>
      </c>
      <c r="E56" s="67" t="s">
        <v>69</v>
      </c>
      <c r="F56" s="10" t="s">
        <v>7</v>
      </c>
      <c r="G56" s="14">
        <f>G57+G59+G61</f>
        <v>9794</v>
      </c>
      <c r="H56" s="14">
        <f>H57+H59+H61</f>
        <v>9882</v>
      </c>
      <c r="I56" s="13">
        <f>I57+I59+I61</f>
        <v>10237</v>
      </c>
      <c r="J56" s="14"/>
      <c r="K56" s="14"/>
      <c r="L56" s="13"/>
      <c r="M56" s="14">
        <f t="shared" si="4"/>
        <v>9794</v>
      </c>
      <c r="N56" s="14">
        <f t="shared" si="5"/>
        <v>9882</v>
      </c>
      <c r="O56" s="13">
        <f t="shared" si="6"/>
        <v>10237</v>
      </c>
      <c r="P56" s="14"/>
      <c r="Q56" s="14"/>
      <c r="R56" s="13"/>
      <c r="S56" s="14">
        <f t="shared" si="7"/>
        <v>9794</v>
      </c>
      <c r="T56" s="14">
        <f t="shared" si="8"/>
        <v>9882</v>
      </c>
      <c r="U56" s="47">
        <f t="shared" si="9"/>
        <v>10237</v>
      </c>
    </row>
    <row r="57" spans="1:21" ht="45" x14ac:dyDescent="0.2">
      <c r="A57" s="69" t="s">
        <v>6</v>
      </c>
      <c r="B57" s="11" t="s">
        <v>160</v>
      </c>
      <c r="C57" s="12">
        <v>1</v>
      </c>
      <c r="D57" s="11" t="s">
        <v>2</v>
      </c>
      <c r="E57" s="67" t="s">
        <v>69</v>
      </c>
      <c r="F57" s="10">
        <v>100</v>
      </c>
      <c r="G57" s="14">
        <f>G58</f>
        <v>9042.7000000000007</v>
      </c>
      <c r="H57" s="14">
        <f>H58</f>
        <v>9130.66</v>
      </c>
      <c r="I57" s="13">
        <f>I58</f>
        <v>9486.5159999999996</v>
      </c>
      <c r="J57" s="14"/>
      <c r="K57" s="14"/>
      <c r="L57" s="13"/>
      <c r="M57" s="14">
        <f t="shared" si="4"/>
        <v>9042.7000000000007</v>
      </c>
      <c r="N57" s="14">
        <f t="shared" si="5"/>
        <v>9130.66</v>
      </c>
      <c r="O57" s="13">
        <f t="shared" si="6"/>
        <v>9486.5159999999996</v>
      </c>
      <c r="P57" s="14"/>
      <c r="Q57" s="14"/>
      <c r="R57" s="13"/>
      <c r="S57" s="14">
        <f t="shared" si="7"/>
        <v>9042.7000000000007</v>
      </c>
      <c r="T57" s="14">
        <f t="shared" si="8"/>
        <v>9130.66</v>
      </c>
      <c r="U57" s="47">
        <f t="shared" si="9"/>
        <v>9486.5159999999996</v>
      </c>
    </row>
    <row r="58" spans="1:21" x14ac:dyDescent="0.2">
      <c r="A58" s="69" t="s">
        <v>72</v>
      </c>
      <c r="B58" s="11" t="s">
        <v>160</v>
      </c>
      <c r="C58" s="12">
        <v>1</v>
      </c>
      <c r="D58" s="11" t="s">
        <v>2</v>
      </c>
      <c r="E58" s="67" t="s">
        <v>69</v>
      </c>
      <c r="F58" s="10">
        <v>110</v>
      </c>
      <c r="G58" s="14">
        <v>9042.7000000000007</v>
      </c>
      <c r="H58" s="14">
        <v>9130.66</v>
      </c>
      <c r="I58" s="13">
        <v>9486.5159999999996</v>
      </c>
      <c r="J58" s="14"/>
      <c r="K58" s="14"/>
      <c r="L58" s="13"/>
      <c r="M58" s="14">
        <f t="shared" si="4"/>
        <v>9042.7000000000007</v>
      </c>
      <c r="N58" s="14">
        <f t="shared" si="5"/>
        <v>9130.66</v>
      </c>
      <c r="O58" s="13">
        <f t="shared" si="6"/>
        <v>9486.5159999999996</v>
      </c>
      <c r="P58" s="14"/>
      <c r="Q58" s="14"/>
      <c r="R58" s="13"/>
      <c r="S58" s="14">
        <f t="shared" si="7"/>
        <v>9042.7000000000007</v>
      </c>
      <c r="T58" s="14">
        <f t="shared" si="8"/>
        <v>9130.66</v>
      </c>
      <c r="U58" s="47">
        <f t="shared" si="9"/>
        <v>9486.5159999999996</v>
      </c>
    </row>
    <row r="59" spans="1:21" ht="22.5" x14ac:dyDescent="0.2">
      <c r="A59" s="69" t="s">
        <v>14</v>
      </c>
      <c r="B59" s="11" t="s">
        <v>160</v>
      </c>
      <c r="C59" s="12">
        <v>1</v>
      </c>
      <c r="D59" s="11" t="s">
        <v>2</v>
      </c>
      <c r="E59" s="67" t="s">
        <v>69</v>
      </c>
      <c r="F59" s="10">
        <v>200</v>
      </c>
      <c r="G59" s="14">
        <f>G60</f>
        <v>671.3</v>
      </c>
      <c r="H59" s="14">
        <f>H60</f>
        <v>671.34</v>
      </c>
      <c r="I59" s="13">
        <f>I60</f>
        <v>670.48400000000004</v>
      </c>
      <c r="J59" s="14"/>
      <c r="K59" s="14"/>
      <c r="L59" s="13"/>
      <c r="M59" s="14">
        <f t="shared" si="4"/>
        <v>671.3</v>
      </c>
      <c r="N59" s="14">
        <f t="shared" si="5"/>
        <v>671.34</v>
      </c>
      <c r="O59" s="13">
        <f t="shared" si="6"/>
        <v>670.48400000000004</v>
      </c>
      <c r="P59" s="14"/>
      <c r="Q59" s="14"/>
      <c r="R59" s="13"/>
      <c r="S59" s="14">
        <f t="shared" si="7"/>
        <v>671.3</v>
      </c>
      <c r="T59" s="14">
        <f t="shared" si="8"/>
        <v>671.34</v>
      </c>
      <c r="U59" s="47">
        <f t="shared" si="9"/>
        <v>670.48400000000004</v>
      </c>
    </row>
    <row r="60" spans="1:21" ht="22.5" x14ac:dyDescent="0.2">
      <c r="A60" s="69" t="s">
        <v>13</v>
      </c>
      <c r="B60" s="11" t="s">
        <v>160</v>
      </c>
      <c r="C60" s="12">
        <v>1</v>
      </c>
      <c r="D60" s="11" t="s">
        <v>2</v>
      </c>
      <c r="E60" s="67" t="s">
        <v>69</v>
      </c>
      <c r="F60" s="10">
        <v>240</v>
      </c>
      <c r="G60" s="14">
        <v>671.3</v>
      </c>
      <c r="H60" s="14">
        <v>671.34</v>
      </c>
      <c r="I60" s="13">
        <v>670.48400000000004</v>
      </c>
      <c r="J60" s="14"/>
      <c r="K60" s="14"/>
      <c r="L60" s="13"/>
      <c r="M60" s="14">
        <f t="shared" si="4"/>
        <v>671.3</v>
      </c>
      <c r="N60" s="14">
        <f t="shared" si="5"/>
        <v>671.34</v>
      </c>
      <c r="O60" s="13">
        <f t="shared" si="6"/>
        <v>670.48400000000004</v>
      </c>
      <c r="P60" s="14"/>
      <c r="Q60" s="14"/>
      <c r="R60" s="13"/>
      <c r="S60" s="14">
        <f t="shared" si="7"/>
        <v>671.3</v>
      </c>
      <c r="T60" s="14">
        <f t="shared" si="8"/>
        <v>671.34</v>
      </c>
      <c r="U60" s="47">
        <f t="shared" si="9"/>
        <v>670.48400000000004</v>
      </c>
    </row>
    <row r="61" spans="1:21" x14ac:dyDescent="0.2">
      <c r="A61" s="69" t="s">
        <v>71</v>
      </c>
      <c r="B61" s="11" t="s">
        <v>160</v>
      </c>
      <c r="C61" s="12">
        <v>1</v>
      </c>
      <c r="D61" s="11" t="s">
        <v>2</v>
      </c>
      <c r="E61" s="67" t="s">
        <v>69</v>
      </c>
      <c r="F61" s="10">
        <v>800</v>
      </c>
      <c r="G61" s="14">
        <f>G62</f>
        <v>80</v>
      </c>
      <c r="H61" s="14">
        <f>H62</f>
        <v>80</v>
      </c>
      <c r="I61" s="13">
        <f>I62</f>
        <v>80</v>
      </c>
      <c r="J61" s="14"/>
      <c r="K61" s="14"/>
      <c r="L61" s="13"/>
      <c r="M61" s="14">
        <f t="shared" si="4"/>
        <v>80</v>
      </c>
      <c r="N61" s="14">
        <f t="shared" si="5"/>
        <v>80</v>
      </c>
      <c r="O61" s="13">
        <f t="shared" si="6"/>
        <v>80</v>
      </c>
      <c r="P61" s="14"/>
      <c r="Q61" s="14"/>
      <c r="R61" s="13"/>
      <c r="S61" s="14">
        <f t="shared" si="7"/>
        <v>80</v>
      </c>
      <c r="T61" s="14">
        <f t="shared" si="8"/>
        <v>80</v>
      </c>
      <c r="U61" s="47">
        <f t="shared" si="9"/>
        <v>80</v>
      </c>
    </row>
    <row r="62" spans="1:21" x14ac:dyDescent="0.2">
      <c r="A62" s="69" t="s">
        <v>70</v>
      </c>
      <c r="B62" s="11" t="s">
        <v>160</v>
      </c>
      <c r="C62" s="12">
        <v>1</v>
      </c>
      <c r="D62" s="11" t="s">
        <v>2</v>
      </c>
      <c r="E62" s="67" t="s">
        <v>69</v>
      </c>
      <c r="F62" s="10">
        <v>850</v>
      </c>
      <c r="G62" s="14">
        <v>80</v>
      </c>
      <c r="H62" s="14">
        <v>80</v>
      </c>
      <c r="I62" s="13">
        <v>80</v>
      </c>
      <c r="J62" s="14"/>
      <c r="K62" s="14"/>
      <c r="L62" s="13"/>
      <c r="M62" s="14">
        <f t="shared" si="4"/>
        <v>80</v>
      </c>
      <c r="N62" s="14">
        <f t="shared" si="5"/>
        <v>80</v>
      </c>
      <c r="O62" s="13">
        <f t="shared" si="6"/>
        <v>80</v>
      </c>
      <c r="P62" s="14"/>
      <c r="Q62" s="14"/>
      <c r="R62" s="13"/>
      <c r="S62" s="14">
        <f t="shared" si="7"/>
        <v>80</v>
      </c>
      <c r="T62" s="14">
        <f t="shared" si="8"/>
        <v>80</v>
      </c>
      <c r="U62" s="47">
        <f t="shared" si="9"/>
        <v>80</v>
      </c>
    </row>
    <row r="63" spans="1:21" ht="45" x14ac:dyDescent="0.2">
      <c r="A63" s="65" t="s">
        <v>372</v>
      </c>
      <c r="B63" s="11">
        <v>2</v>
      </c>
      <c r="C63" s="12">
        <v>1</v>
      </c>
      <c r="D63" s="11">
        <v>0</v>
      </c>
      <c r="E63" s="67">
        <v>80330</v>
      </c>
      <c r="F63" s="10"/>
      <c r="G63" s="14"/>
      <c r="H63" s="14"/>
      <c r="I63" s="13"/>
      <c r="J63" s="14">
        <f>J64</f>
        <v>1550</v>
      </c>
      <c r="K63" s="14">
        <v>0</v>
      </c>
      <c r="L63" s="13">
        <v>0</v>
      </c>
      <c r="M63" s="14">
        <f>J63</f>
        <v>1550</v>
      </c>
      <c r="N63" s="150">
        <f t="shared" ref="N63:O65" si="35">K63</f>
        <v>0</v>
      </c>
      <c r="O63" s="174">
        <f t="shared" si="35"/>
        <v>0</v>
      </c>
      <c r="P63" s="14"/>
      <c r="Q63" s="150"/>
      <c r="R63" s="174"/>
      <c r="S63" s="14">
        <f t="shared" si="7"/>
        <v>1550</v>
      </c>
      <c r="T63" s="150">
        <f t="shared" si="8"/>
        <v>0</v>
      </c>
      <c r="U63" s="150">
        <f t="shared" si="9"/>
        <v>0</v>
      </c>
    </row>
    <row r="64" spans="1:21" ht="22.5" x14ac:dyDescent="0.2">
      <c r="A64" s="65" t="s">
        <v>14</v>
      </c>
      <c r="B64" s="11">
        <v>2</v>
      </c>
      <c r="C64" s="12">
        <v>1</v>
      </c>
      <c r="D64" s="11">
        <v>0</v>
      </c>
      <c r="E64" s="67">
        <v>80330</v>
      </c>
      <c r="F64" s="10">
        <v>200</v>
      </c>
      <c r="G64" s="14"/>
      <c r="H64" s="14"/>
      <c r="I64" s="13"/>
      <c r="J64" s="14">
        <f>J65</f>
        <v>1550</v>
      </c>
      <c r="K64" s="14">
        <v>0</v>
      </c>
      <c r="L64" s="13">
        <v>0</v>
      </c>
      <c r="M64" s="14">
        <f>J64</f>
        <v>1550</v>
      </c>
      <c r="N64" s="150">
        <f t="shared" si="35"/>
        <v>0</v>
      </c>
      <c r="O64" s="174">
        <f t="shared" si="35"/>
        <v>0</v>
      </c>
      <c r="P64" s="14"/>
      <c r="Q64" s="150"/>
      <c r="R64" s="174"/>
      <c r="S64" s="14">
        <f t="shared" si="7"/>
        <v>1550</v>
      </c>
      <c r="T64" s="150">
        <f t="shared" si="8"/>
        <v>0</v>
      </c>
      <c r="U64" s="150">
        <f t="shared" si="9"/>
        <v>0</v>
      </c>
    </row>
    <row r="65" spans="1:21" ht="22.5" x14ac:dyDescent="0.2">
      <c r="A65" s="65" t="s">
        <v>13</v>
      </c>
      <c r="B65" s="11">
        <v>2</v>
      </c>
      <c r="C65" s="12">
        <v>1</v>
      </c>
      <c r="D65" s="11">
        <v>0</v>
      </c>
      <c r="E65" s="67">
        <v>80330</v>
      </c>
      <c r="F65" s="10">
        <v>240</v>
      </c>
      <c r="G65" s="14"/>
      <c r="H65" s="14"/>
      <c r="I65" s="13"/>
      <c r="J65" s="14">
        <v>1550</v>
      </c>
      <c r="K65" s="14">
        <v>0</v>
      </c>
      <c r="L65" s="13">
        <v>0</v>
      </c>
      <c r="M65" s="14">
        <f>J65</f>
        <v>1550</v>
      </c>
      <c r="N65" s="150">
        <f t="shared" si="35"/>
        <v>0</v>
      </c>
      <c r="O65" s="174">
        <f t="shared" si="35"/>
        <v>0</v>
      </c>
      <c r="P65" s="14"/>
      <c r="Q65" s="150"/>
      <c r="R65" s="174"/>
      <c r="S65" s="14">
        <f t="shared" si="7"/>
        <v>1550</v>
      </c>
      <c r="T65" s="150">
        <f t="shared" si="8"/>
        <v>0</v>
      </c>
      <c r="U65" s="150">
        <f t="shared" si="9"/>
        <v>0</v>
      </c>
    </row>
    <row r="66" spans="1:21" x14ac:dyDescent="0.2">
      <c r="A66" s="69" t="s">
        <v>224</v>
      </c>
      <c r="B66" s="11" t="s">
        <v>160</v>
      </c>
      <c r="C66" s="12">
        <v>1</v>
      </c>
      <c r="D66" s="11" t="s">
        <v>2</v>
      </c>
      <c r="E66" s="67" t="s">
        <v>223</v>
      </c>
      <c r="F66" s="10" t="s">
        <v>7</v>
      </c>
      <c r="G66" s="14">
        <f t="shared" ref="G66:I66" si="36">G67</f>
        <v>10296</v>
      </c>
      <c r="H66" s="14">
        <f t="shared" si="36"/>
        <v>10708</v>
      </c>
      <c r="I66" s="13">
        <f t="shared" si="36"/>
        <v>11136</v>
      </c>
      <c r="J66" s="14"/>
      <c r="K66" s="14"/>
      <c r="L66" s="13"/>
      <c r="M66" s="14">
        <f t="shared" si="4"/>
        <v>10296</v>
      </c>
      <c r="N66" s="14">
        <f t="shared" si="5"/>
        <v>10708</v>
      </c>
      <c r="O66" s="13">
        <f t="shared" si="6"/>
        <v>11136</v>
      </c>
      <c r="P66" s="14"/>
      <c r="Q66" s="14"/>
      <c r="R66" s="13"/>
      <c r="S66" s="14">
        <f t="shared" si="7"/>
        <v>10296</v>
      </c>
      <c r="T66" s="14">
        <f t="shared" si="8"/>
        <v>10708</v>
      </c>
      <c r="U66" s="47">
        <f t="shared" si="9"/>
        <v>11136</v>
      </c>
    </row>
    <row r="67" spans="1:21" ht="22.5" x14ac:dyDescent="0.2">
      <c r="A67" s="69" t="s">
        <v>14</v>
      </c>
      <c r="B67" s="11" t="s">
        <v>160</v>
      </c>
      <c r="C67" s="12">
        <v>1</v>
      </c>
      <c r="D67" s="11" t="s">
        <v>2</v>
      </c>
      <c r="E67" s="67" t="s">
        <v>223</v>
      </c>
      <c r="F67" s="10">
        <v>200</v>
      </c>
      <c r="G67" s="14">
        <f t="shared" ref="G67:I67" si="37">G68</f>
        <v>10296</v>
      </c>
      <c r="H67" s="14">
        <f t="shared" si="37"/>
        <v>10708</v>
      </c>
      <c r="I67" s="13">
        <f t="shared" si="37"/>
        <v>11136</v>
      </c>
      <c r="J67" s="14"/>
      <c r="K67" s="14"/>
      <c r="L67" s="13"/>
      <c r="M67" s="14">
        <f t="shared" si="4"/>
        <v>10296</v>
      </c>
      <c r="N67" s="14">
        <f t="shared" si="5"/>
        <v>10708</v>
      </c>
      <c r="O67" s="13">
        <f t="shared" si="6"/>
        <v>11136</v>
      </c>
      <c r="P67" s="14"/>
      <c r="Q67" s="14"/>
      <c r="R67" s="13"/>
      <c r="S67" s="14">
        <f t="shared" si="7"/>
        <v>10296</v>
      </c>
      <c r="T67" s="14">
        <f t="shared" si="8"/>
        <v>10708</v>
      </c>
      <c r="U67" s="47">
        <f t="shared" si="9"/>
        <v>11136</v>
      </c>
    </row>
    <row r="68" spans="1:21" ht="25.5" customHeight="1" x14ac:dyDescent="0.2">
      <c r="A68" s="69" t="s">
        <v>13</v>
      </c>
      <c r="B68" s="11" t="s">
        <v>160</v>
      </c>
      <c r="C68" s="12">
        <v>1</v>
      </c>
      <c r="D68" s="11" t="s">
        <v>2</v>
      </c>
      <c r="E68" s="67" t="s">
        <v>223</v>
      </c>
      <c r="F68" s="10">
        <v>240</v>
      </c>
      <c r="G68" s="14">
        <v>10296</v>
      </c>
      <c r="H68" s="14">
        <v>10708</v>
      </c>
      <c r="I68" s="13">
        <v>11136</v>
      </c>
      <c r="J68" s="14"/>
      <c r="K68" s="14"/>
      <c r="L68" s="13"/>
      <c r="M68" s="14">
        <f t="shared" si="4"/>
        <v>10296</v>
      </c>
      <c r="N68" s="14">
        <f t="shared" si="5"/>
        <v>10708</v>
      </c>
      <c r="O68" s="13">
        <f t="shared" si="6"/>
        <v>11136</v>
      </c>
      <c r="P68" s="14"/>
      <c r="Q68" s="14"/>
      <c r="R68" s="13"/>
      <c r="S68" s="14">
        <f t="shared" si="7"/>
        <v>10296</v>
      </c>
      <c r="T68" s="14">
        <f t="shared" si="8"/>
        <v>10708</v>
      </c>
      <c r="U68" s="47">
        <f t="shared" si="9"/>
        <v>11136</v>
      </c>
    </row>
    <row r="69" spans="1:21" ht="25.5" customHeight="1" x14ac:dyDescent="0.2">
      <c r="A69" s="99" t="s">
        <v>421</v>
      </c>
      <c r="B69" s="11">
        <v>2</v>
      </c>
      <c r="C69" s="12">
        <v>1</v>
      </c>
      <c r="D69" s="11">
        <v>0</v>
      </c>
      <c r="E69" s="67">
        <v>81610</v>
      </c>
      <c r="F69" s="10"/>
      <c r="G69" s="14"/>
      <c r="H69" s="14"/>
      <c r="I69" s="13"/>
      <c r="J69" s="14"/>
      <c r="K69" s="14"/>
      <c r="L69" s="13"/>
      <c r="M69" s="14"/>
      <c r="N69" s="14"/>
      <c r="O69" s="13"/>
      <c r="P69" s="14">
        <f>P70</f>
        <v>61</v>
      </c>
      <c r="Q69" s="14">
        <f>Q70</f>
        <v>103</v>
      </c>
      <c r="R69" s="13"/>
      <c r="S69" s="14">
        <f>M69+P69</f>
        <v>61</v>
      </c>
      <c r="T69" s="14">
        <f t="shared" si="8"/>
        <v>103</v>
      </c>
      <c r="U69" s="14">
        <f t="shared" si="9"/>
        <v>0</v>
      </c>
    </row>
    <row r="70" spans="1:21" ht="25.5" customHeight="1" x14ac:dyDescent="0.2">
      <c r="A70" s="99" t="s">
        <v>14</v>
      </c>
      <c r="B70" s="11">
        <v>2</v>
      </c>
      <c r="C70" s="12">
        <v>1</v>
      </c>
      <c r="D70" s="11">
        <v>0</v>
      </c>
      <c r="E70" s="67">
        <v>81610</v>
      </c>
      <c r="F70" s="10">
        <v>200</v>
      </c>
      <c r="G70" s="14"/>
      <c r="H70" s="14"/>
      <c r="I70" s="13"/>
      <c r="J70" s="14"/>
      <c r="K70" s="14"/>
      <c r="L70" s="13"/>
      <c r="M70" s="14"/>
      <c r="N70" s="14"/>
      <c r="O70" s="13"/>
      <c r="P70" s="14">
        <f>P71</f>
        <v>61</v>
      </c>
      <c r="Q70" s="14">
        <f>Q71</f>
        <v>103</v>
      </c>
      <c r="R70" s="13"/>
      <c r="S70" s="14">
        <f t="shared" ref="S70:S71" si="38">M70+P70</f>
        <v>61</v>
      </c>
      <c r="T70" s="14">
        <f t="shared" ref="T70:T71" si="39">N70+Q70</f>
        <v>103</v>
      </c>
      <c r="U70" s="14">
        <f t="shared" ref="U70:U71" si="40">O70+R70</f>
        <v>0</v>
      </c>
    </row>
    <row r="71" spans="1:21" ht="25.5" customHeight="1" x14ac:dyDescent="0.2">
      <c r="A71" s="99" t="s">
        <v>13</v>
      </c>
      <c r="B71" s="11">
        <v>2</v>
      </c>
      <c r="C71" s="12">
        <v>1</v>
      </c>
      <c r="D71" s="11">
        <v>0</v>
      </c>
      <c r="E71" s="67">
        <v>81610</v>
      </c>
      <c r="F71" s="10">
        <v>240</v>
      </c>
      <c r="G71" s="14"/>
      <c r="H71" s="14"/>
      <c r="I71" s="13"/>
      <c r="J71" s="14"/>
      <c r="K71" s="14"/>
      <c r="L71" s="13"/>
      <c r="M71" s="14"/>
      <c r="N71" s="14"/>
      <c r="O71" s="13"/>
      <c r="P71" s="14">
        <v>61</v>
      </c>
      <c r="Q71" s="14">
        <f>73+30</f>
        <v>103</v>
      </c>
      <c r="R71" s="13"/>
      <c r="S71" s="14">
        <f t="shared" si="38"/>
        <v>61</v>
      </c>
      <c r="T71" s="14">
        <f t="shared" si="39"/>
        <v>103</v>
      </c>
      <c r="U71" s="14">
        <f t="shared" si="40"/>
        <v>0</v>
      </c>
    </row>
    <row r="72" spans="1:21" ht="44.25" customHeight="1" x14ac:dyDescent="0.2">
      <c r="A72" s="79" t="s">
        <v>406</v>
      </c>
      <c r="B72" s="7">
        <v>2</v>
      </c>
      <c r="C72" s="8">
        <v>1</v>
      </c>
      <c r="D72" s="7">
        <v>0</v>
      </c>
      <c r="E72" s="9">
        <v>86640</v>
      </c>
      <c r="F72" s="10"/>
      <c r="G72" s="14">
        <f>G73</f>
        <v>5868.1</v>
      </c>
      <c r="H72" s="14">
        <f t="shared" ref="H72:I73" si="41">H73</f>
        <v>8830</v>
      </c>
      <c r="I72" s="13">
        <f t="shared" si="41"/>
        <v>15272.1</v>
      </c>
      <c r="J72" s="14"/>
      <c r="K72" s="14"/>
      <c r="L72" s="13"/>
      <c r="M72" s="14">
        <f t="shared" si="4"/>
        <v>5868.1</v>
      </c>
      <c r="N72" s="14">
        <f t="shared" si="5"/>
        <v>8830</v>
      </c>
      <c r="O72" s="13">
        <f t="shared" si="6"/>
        <v>15272.1</v>
      </c>
      <c r="P72" s="14">
        <f>-M72</f>
        <v>-5868.1</v>
      </c>
      <c r="Q72" s="14">
        <f>Q73</f>
        <v>-8830</v>
      </c>
      <c r="R72" s="13"/>
      <c r="S72" s="14">
        <f t="shared" si="7"/>
        <v>0</v>
      </c>
      <c r="T72" s="14">
        <f t="shared" si="8"/>
        <v>0</v>
      </c>
      <c r="U72" s="47">
        <f t="shared" si="9"/>
        <v>15272.1</v>
      </c>
    </row>
    <row r="73" spans="1:21" ht="22.5" x14ac:dyDescent="0.2">
      <c r="A73" s="1" t="s">
        <v>14</v>
      </c>
      <c r="B73" s="7">
        <v>2</v>
      </c>
      <c r="C73" s="8">
        <v>1</v>
      </c>
      <c r="D73" s="7">
        <v>0</v>
      </c>
      <c r="E73" s="9">
        <v>86640</v>
      </c>
      <c r="F73" s="10">
        <v>200</v>
      </c>
      <c r="G73" s="14">
        <f>G74</f>
        <v>5868.1</v>
      </c>
      <c r="H73" s="14">
        <f t="shared" si="41"/>
        <v>8830</v>
      </c>
      <c r="I73" s="13">
        <f t="shared" si="41"/>
        <v>15272.1</v>
      </c>
      <c r="J73" s="14"/>
      <c r="K73" s="14"/>
      <c r="L73" s="13"/>
      <c r="M73" s="14">
        <f t="shared" si="4"/>
        <v>5868.1</v>
      </c>
      <c r="N73" s="14">
        <f t="shared" si="5"/>
        <v>8830</v>
      </c>
      <c r="O73" s="13">
        <f t="shared" si="6"/>
        <v>15272.1</v>
      </c>
      <c r="P73" s="14">
        <f t="shared" ref="P73:P74" si="42">-M73</f>
        <v>-5868.1</v>
      </c>
      <c r="Q73" s="14">
        <f>Q74</f>
        <v>-8830</v>
      </c>
      <c r="R73" s="13"/>
      <c r="S73" s="14">
        <f t="shared" si="7"/>
        <v>0</v>
      </c>
      <c r="T73" s="14">
        <f t="shared" si="8"/>
        <v>0</v>
      </c>
      <c r="U73" s="47">
        <f t="shared" si="9"/>
        <v>15272.1</v>
      </c>
    </row>
    <row r="74" spans="1:21" ht="22.5" x14ac:dyDescent="0.2">
      <c r="A74" s="1" t="s">
        <v>13</v>
      </c>
      <c r="B74" s="7">
        <v>2</v>
      </c>
      <c r="C74" s="8">
        <v>1</v>
      </c>
      <c r="D74" s="7">
        <v>0</v>
      </c>
      <c r="E74" s="9">
        <v>86640</v>
      </c>
      <c r="F74" s="10">
        <v>240</v>
      </c>
      <c r="G74" s="13">
        <v>5868.1</v>
      </c>
      <c r="H74" s="13">
        <v>8830</v>
      </c>
      <c r="I74" s="13">
        <v>15272.1</v>
      </c>
      <c r="J74" s="13"/>
      <c r="K74" s="13"/>
      <c r="L74" s="13"/>
      <c r="M74" s="13">
        <f t="shared" si="4"/>
        <v>5868.1</v>
      </c>
      <c r="N74" s="13">
        <f t="shared" si="5"/>
        <v>8830</v>
      </c>
      <c r="O74" s="13">
        <f t="shared" si="6"/>
        <v>15272.1</v>
      </c>
      <c r="P74" s="14">
        <f t="shared" si="42"/>
        <v>-5868.1</v>
      </c>
      <c r="Q74" s="13">
        <f>-N74</f>
        <v>-8830</v>
      </c>
      <c r="R74" s="13"/>
      <c r="S74" s="13">
        <f t="shared" si="7"/>
        <v>0</v>
      </c>
      <c r="T74" s="13">
        <f t="shared" si="8"/>
        <v>0</v>
      </c>
      <c r="U74" s="47">
        <f t="shared" si="9"/>
        <v>15272.1</v>
      </c>
    </row>
    <row r="75" spans="1:21" ht="61.5" customHeight="1" x14ac:dyDescent="0.2">
      <c r="A75" s="88" t="s">
        <v>416</v>
      </c>
      <c r="B75" s="11">
        <v>2</v>
      </c>
      <c r="C75" s="12">
        <v>1</v>
      </c>
      <c r="D75" s="11">
        <v>0</v>
      </c>
      <c r="E75" s="67">
        <v>86650</v>
      </c>
      <c r="F75" s="10"/>
      <c r="G75" s="13"/>
      <c r="H75" s="13"/>
      <c r="I75" s="13"/>
      <c r="J75" s="13"/>
      <c r="K75" s="13"/>
      <c r="L75" s="13"/>
      <c r="M75" s="13"/>
      <c r="N75" s="13"/>
      <c r="O75" s="13"/>
      <c r="P75" s="14"/>
      <c r="Q75" s="14">
        <f>Q76</f>
        <v>4182.5519999999997</v>
      </c>
      <c r="R75" s="13"/>
      <c r="S75" s="13">
        <f>M75+P75</f>
        <v>0</v>
      </c>
      <c r="T75" s="13">
        <f t="shared" si="8"/>
        <v>4182.5519999999997</v>
      </c>
      <c r="U75" s="13">
        <f t="shared" si="9"/>
        <v>0</v>
      </c>
    </row>
    <row r="76" spans="1:21" ht="28.5" customHeight="1" x14ac:dyDescent="0.2">
      <c r="A76" s="65" t="s">
        <v>99</v>
      </c>
      <c r="B76" s="11">
        <v>2</v>
      </c>
      <c r="C76" s="12">
        <v>1</v>
      </c>
      <c r="D76" s="11">
        <v>0</v>
      </c>
      <c r="E76" s="67">
        <v>86650</v>
      </c>
      <c r="F76" s="10">
        <v>400</v>
      </c>
      <c r="G76" s="13"/>
      <c r="H76" s="13"/>
      <c r="I76" s="13"/>
      <c r="J76" s="13"/>
      <c r="K76" s="13"/>
      <c r="L76" s="13"/>
      <c r="M76" s="13"/>
      <c r="N76" s="13"/>
      <c r="O76" s="13"/>
      <c r="P76" s="14"/>
      <c r="Q76" s="14">
        <f>Q77</f>
        <v>4182.5519999999997</v>
      </c>
      <c r="R76" s="13"/>
      <c r="S76" s="13">
        <f t="shared" ref="S76:S80" si="43">M76+P76</f>
        <v>0</v>
      </c>
      <c r="T76" s="13">
        <f t="shared" ref="T76:T80" si="44">N76+Q76</f>
        <v>4182.5519999999997</v>
      </c>
      <c r="U76" s="13">
        <f t="shared" ref="U76:U80" si="45">O76+R76</f>
        <v>0</v>
      </c>
    </row>
    <row r="77" spans="1:21" ht="16.5" customHeight="1" x14ac:dyDescent="0.2">
      <c r="A77" s="65" t="s">
        <v>98</v>
      </c>
      <c r="B77" s="11">
        <v>2</v>
      </c>
      <c r="C77" s="12">
        <v>1</v>
      </c>
      <c r="D77" s="11">
        <v>0</v>
      </c>
      <c r="E77" s="67">
        <v>86650</v>
      </c>
      <c r="F77" s="10">
        <v>410</v>
      </c>
      <c r="G77" s="13"/>
      <c r="H77" s="13"/>
      <c r="I77" s="13"/>
      <c r="J77" s="13"/>
      <c r="K77" s="13"/>
      <c r="L77" s="13"/>
      <c r="M77" s="13"/>
      <c r="N77" s="13"/>
      <c r="O77" s="13"/>
      <c r="P77" s="14"/>
      <c r="Q77" s="14">
        <v>4182.5519999999997</v>
      </c>
      <c r="R77" s="13"/>
      <c r="S77" s="13">
        <f t="shared" si="43"/>
        <v>0</v>
      </c>
      <c r="T77" s="13">
        <f t="shared" si="44"/>
        <v>4182.5519999999997</v>
      </c>
      <c r="U77" s="13">
        <f t="shared" si="45"/>
        <v>0</v>
      </c>
    </row>
    <row r="78" spans="1:21" ht="74.25" customHeight="1" x14ac:dyDescent="0.2">
      <c r="A78" s="65" t="s">
        <v>417</v>
      </c>
      <c r="B78" s="11">
        <v>2</v>
      </c>
      <c r="C78" s="12">
        <v>1</v>
      </c>
      <c r="D78" s="11">
        <v>0</v>
      </c>
      <c r="E78" s="67">
        <v>86660</v>
      </c>
      <c r="F78" s="10"/>
      <c r="G78" s="13"/>
      <c r="H78" s="13"/>
      <c r="I78" s="13"/>
      <c r="J78" s="13"/>
      <c r="K78" s="13"/>
      <c r="L78" s="13"/>
      <c r="M78" s="13"/>
      <c r="N78" s="13"/>
      <c r="O78" s="13"/>
      <c r="P78" s="14"/>
      <c r="Q78" s="14">
        <f>Q79</f>
        <v>7017.9980000000005</v>
      </c>
      <c r="R78" s="13"/>
      <c r="S78" s="13">
        <f t="shared" si="43"/>
        <v>0</v>
      </c>
      <c r="T78" s="13">
        <f t="shared" si="44"/>
        <v>7017.9980000000005</v>
      </c>
      <c r="U78" s="13">
        <f t="shared" si="45"/>
        <v>0</v>
      </c>
    </row>
    <row r="79" spans="1:21" ht="25.5" customHeight="1" x14ac:dyDescent="0.2">
      <c r="A79" s="65" t="s">
        <v>99</v>
      </c>
      <c r="B79" s="11">
        <v>2</v>
      </c>
      <c r="C79" s="12">
        <v>1</v>
      </c>
      <c r="D79" s="11">
        <v>0</v>
      </c>
      <c r="E79" s="67">
        <v>86660</v>
      </c>
      <c r="F79" s="10">
        <v>400</v>
      </c>
      <c r="G79" s="13"/>
      <c r="H79" s="13"/>
      <c r="I79" s="13"/>
      <c r="J79" s="13"/>
      <c r="K79" s="13"/>
      <c r="L79" s="13"/>
      <c r="M79" s="13"/>
      <c r="N79" s="13"/>
      <c r="O79" s="13"/>
      <c r="P79" s="14"/>
      <c r="Q79" s="14">
        <f>Q80</f>
        <v>7017.9980000000005</v>
      </c>
      <c r="R79" s="13"/>
      <c r="S79" s="13">
        <f t="shared" si="43"/>
        <v>0</v>
      </c>
      <c r="T79" s="13">
        <f t="shared" si="44"/>
        <v>7017.9980000000005</v>
      </c>
      <c r="U79" s="13">
        <f t="shared" si="45"/>
        <v>0</v>
      </c>
    </row>
    <row r="80" spans="1:21" ht="18.75" customHeight="1" x14ac:dyDescent="0.2">
      <c r="A80" s="65" t="s">
        <v>98</v>
      </c>
      <c r="B80" s="11">
        <v>2</v>
      </c>
      <c r="C80" s="12">
        <v>1</v>
      </c>
      <c r="D80" s="11">
        <v>0</v>
      </c>
      <c r="E80" s="67">
        <v>8660</v>
      </c>
      <c r="F80" s="10">
        <v>410</v>
      </c>
      <c r="G80" s="13"/>
      <c r="H80" s="13"/>
      <c r="I80" s="13"/>
      <c r="J80" s="13"/>
      <c r="K80" s="13"/>
      <c r="L80" s="13"/>
      <c r="M80" s="13"/>
      <c r="N80" s="13"/>
      <c r="O80" s="13"/>
      <c r="P80" s="14"/>
      <c r="Q80" s="14">
        <f>4647.448+2370.55</f>
        <v>7017.9980000000005</v>
      </c>
      <c r="R80" s="13"/>
      <c r="S80" s="13">
        <f t="shared" si="43"/>
        <v>0</v>
      </c>
      <c r="T80" s="13">
        <f t="shared" si="44"/>
        <v>7017.9980000000005</v>
      </c>
      <c r="U80" s="13">
        <f t="shared" si="45"/>
        <v>0</v>
      </c>
    </row>
    <row r="81" spans="1:21" x14ac:dyDescent="0.2">
      <c r="A81" s="69" t="s">
        <v>247</v>
      </c>
      <c r="B81" s="11" t="s">
        <v>160</v>
      </c>
      <c r="C81" s="12">
        <v>1</v>
      </c>
      <c r="D81" s="11" t="s">
        <v>2</v>
      </c>
      <c r="E81" s="67" t="s">
        <v>213</v>
      </c>
      <c r="F81" s="10" t="s">
        <v>7</v>
      </c>
      <c r="G81" s="14">
        <f>G82</f>
        <v>4000</v>
      </c>
      <c r="H81" s="14">
        <f t="shared" ref="H81:I81" si="46">H82</f>
        <v>0</v>
      </c>
      <c r="I81" s="13">
        <f t="shared" si="46"/>
        <v>0</v>
      </c>
      <c r="J81" s="14">
        <f>J82</f>
        <v>4838.0146800000002</v>
      </c>
      <c r="K81" s="14">
        <v>0</v>
      </c>
      <c r="L81" s="13">
        <v>0</v>
      </c>
      <c r="M81" s="14">
        <f t="shared" si="4"/>
        <v>8838.0146800000002</v>
      </c>
      <c r="N81" s="14">
        <f t="shared" si="5"/>
        <v>0</v>
      </c>
      <c r="O81" s="13">
        <f t="shared" si="6"/>
        <v>0</v>
      </c>
      <c r="P81" s="14">
        <f>P82</f>
        <v>-655</v>
      </c>
      <c r="Q81" s="14"/>
      <c r="R81" s="13"/>
      <c r="S81" s="14">
        <f t="shared" si="7"/>
        <v>8183.0146800000002</v>
      </c>
      <c r="T81" s="14">
        <f t="shared" si="8"/>
        <v>0</v>
      </c>
      <c r="U81" s="47">
        <f t="shared" si="9"/>
        <v>0</v>
      </c>
    </row>
    <row r="82" spans="1:21" x14ac:dyDescent="0.2">
      <c r="A82" s="69" t="s">
        <v>29</v>
      </c>
      <c r="B82" s="11" t="s">
        <v>160</v>
      </c>
      <c r="C82" s="12">
        <v>1</v>
      </c>
      <c r="D82" s="11" t="s">
        <v>2</v>
      </c>
      <c r="E82" s="67" t="s">
        <v>213</v>
      </c>
      <c r="F82" s="10">
        <v>500</v>
      </c>
      <c r="G82" s="14">
        <f t="shared" ref="G82:I82" si="47">G83</f>
        <v>4000</v>
      </c>
      <c r="H82" s="14">
        <f t="shared" si="47"/>
        <v>0</v>
      </c>
      <c r="I82" s="13">
        <f t="shared" si="47"/>
        <v>0</v>
      </c>
      <c r="J82" s="14">
        <f>J83</f>
        <v>4838.0146800000002</v>
      </c>
      <c r="K82" s="14">
        <v>0</v>
      </c>
      <c r="L82" s="13">
        <v>0</v>
      </c>
      <c r="M82" s="14">
        <f t="shared" si="4"/>
        <v>8838.0146800000002</v>
      </c>
      <c r="N82" s="14">
        <f t="shared" si="5"/>
        <v>0</v>
      </c>
      <c r="O82" s="13">
        <f t="shared" si="6"/>
        <v>0</v>
      </c>
      <c r="P82" s="14">
        <f>P83</f>
        <v>-655</v>
      </c>
      <c r="Q82" s="14"/>
      <c r="R82" s="13"/>
      <c r="S82" s="14">
        <f t="shared" si="7"/>
        <v>8183.0146800000002</v>
      </c>
      <c r="T82" s="14">
        <f t="shared" si="8"/>
        <v>0</v>
      </c>
      <c r="U82" s="47">
        <f t="shared" si="9"/>
        <v>0</v>
      </c>
    </row>
    <row r="83" spans="1:21" x14ac:dyDescent="0.2">
      <c r="A83" s="69" t="s">
        <v>28</v>
      </c>
      <c r="B83" s="11" t="s">
        <v>160</v>
      </c>
      <c r="C83" s="12">
        <v>1</v>
      </c>
      <c r="D83" s="11" t="s">
        <v>2</v>
      </c>
      <c r="E83" s="67" t="s">
        <v>213</v>
      </c>
      <c r="F83" s="10">
        <v>540</v>
      </c>
      <c r="G83" s="14">
        <v>4000</v>
      </c>
      <c r="H83" s="14">
        <v>0</v>
      </c>
      <c r="I83" s="13">
        <v>0</v>
      </c>
      <c r="J83" s="14">
        <f>1662.37468+2276.64+259+440+200</f>
        <v>4838.0146800000002</v>
      </c>
      <c r="K83" s="14">
        <v>0</v>
      </c>
      <c r="L83" s="13">
        <v>0</v>
      </c>
      <c r="M83" s="14">
        <f t="shared" si="4"/>
        <v>8838.0146800000002</v>
      </c>
      <c r="N83" s="14">
        <f t="shared" si="5"/>
        <v>0</v>
      </c>
      <c r="O83" s="13">
        <f t="shared" si="6"/>
        <v>0</v>
      </c>
      <c r="P83" s="14">
        <f>-500-155</f>
        <v>-655</v>
      </c>
      <c r="Q83" s="14"/>
      <c r="R83" s="13"/>
      <c r="S83" s="14">
        <f t="shared" si="7"/>
        <v>8183.0146800000002</v>
      </c>
      <c r="T83" s="14">
        <f t="shared" si="8"/>
        <v>0</v>
      </c>
      <c r="U83" s="47">
        <f t="shared" si="9"/>
        <v>0</v>
      </c>
    </row>
    <row r="84" spans="1:21" ht="67.5" x14ac:dyDescent="0.2">
      <c r="A84" s="1" t="s">
        <v>303</v>
      </c>
      <c r="B84" s="11" t="s">
        <v>160</v>
      </c>
      <c r="C84" s="12">
        <v>1</v>
      </c>
      <c r="D84" s="11" t="s">
        <v>2</v>
      </c>
      <c r="E84" s="67" t="s">
        <v>209</v>
      </c>
      <c r="F84" s="10"/>
      <c r="G84" s="13">
        <f>G85</f>
        <v>12286.6</v>
      </c>
      <c r="H84" s="13">
        <f t="shared" ref="H84:I85" si="48">H85</f>
        <v>12286.6</v>
      </c>
      <c r="I84" s="13">
        <f t="shared" si="48"/>
        <v>12286.6</v>
      </c>
      <c r="J84" s="13"/>
      <c r="K84" s="13"/>
      <c r="L84" s="13"/>
      <c r="M84" s="13">
        <f t="shared" si="4"/>
        <v>12286.6</v>
      </c>
      <c r="N84" s="13">
        <f t="shared" si="5"/>
        <v>12286.6</v>
      </c>
      <c r="O84" s="13">
        <f t="shared" si="6"/>
        <v>12286.6</v>
      </c>
      <c r="P84" s="13"/>
      <c r="Q84" s="13"/>
      <c r="R84" s="13"/>
      <c r="S84" s="13">
        <f t="shared" ref="S84:S159" si="49">M84+P84</f>
        <v>12286.6</v>
      </c>
      <c r="T84" s="13">
        <f t="shared" ref="T84:T159" si="50">N84+Q84</f>
        <v>12286.6</v>
      </c>
      <c r="U84" s="47">
        <f t="shared" ref="U84:U159" si="51">O84+R84</f>
        <v>12286.6</v>
      </c>
    </row>
    <row r="85" spans="1:21" x14ac:dyDescent="0.2">
      <c r="A85" s="69" t="s">
        <v>29</v>
      </c>
      <c r="B85" s="11" t="s">
        <v>160</v>
      </c>
      <c r="C85" s="12">
        <v>1</v>
      </c>
      <c r="D85" s="11" t="s">
        <v>2</v>
      </c>
      <c r="E85" s="67" t="s">
        <v>209</v>
      </c>
      <c r="F85" s="10">
        <v>500</v>
      </c>
      <c r="G85" s="13">
        <f>G86</f>
        <v>12286.6</v>
      </c>
      <c r="H85" s="13">
        <f t="shared" si="48"/>
        <v>12286.6</v>
      </c>
      <c r="I85" s="13">
        <f t="shared" si="48"/>
        <v>12286.6</v>
      </c>
      <c r="J85" s="13"/>
      <c r="K85" s="13"/>
      <c r="L85" s="13"/>
      <c r="M85" s="13">
        <f t="shared" si="4"/>
        <v>12286.6</v>
      </c>
      <c r="N85" s="13">
        <f t="shared" si="5"/>
        <v>12286.6</v>
      </c>
      <c r="O85" s="13">
        <f t="shared" si="6"/>
        <v>12286.6</v>
      </c>
      <c r="P85" s="13"/>
      <c r="Q85" s="13"/>
      <c r="R85" s="13"/>
      <c r="S85" s="13">
        <f t="shared" si="49"/>
        <v>12286.6</v>
      </c>
      <c r="T85" s="13">
        <f t="shared" si="50"/>
        <v>12286.6</v>
      </c>
      <c r="U85" s="47">
        <f t="shared" si="51"/>
        <v>12286.6</v>
      </c>
    </row>
    <row r="86" spans="1:21" x14ac:dyDescent="0.2">
      <c r="A86" s="69" t="s">
        <v>28</v>
      </c>
      <c r="B86" s="11" t="s">
        <v>160</v>
      </c>
      <c r="C86" s="12">
        <v>1</v>
      </c>
      <c r="D86" s="11" t="s">
        <v>2</v>
      </c>
      <c r="E86" s="67" t="s">
        <v>209</v>
      </c>
      <c r="F86" s="10">
        <v>540</v>
      </c>
      <c r="G86" s="13">
        <v>12286.6</v>
      </c>
      <c r="H86" s="13">
        <v>12286.6</v>
      </c>
      <c r="I86" s="13">
        <v>12286.6</v>
      </c>
      <c r="J86" s="13"/>
      <c r="K86" s="13"/>
      <c r="L86" s="13"/>
      <c r="M86" s="13">
        <f t="shared" si="4"/>
        <v>12286.6</v>
      </c>
      <c r="N86" s="13">
        <f t="shared" si="5"/>
        <v>12286.6</v>
      </c>
      <c r="O86" s="13">
        <f t="shared" si="6"/>
        <v>12286.6</v>
      </c>
      <c r="P86" s="13"/>
      <c r="Q86" s="13"/>
      <c r="R86" s="13"/>
      <c r="S86" s="13">
        <f t="shared" si="49"/>
        <v>12286.6</v>
      </c>
      <c r="T86" s="13">
        <f t="shared" si="50"/>
        <v>12286.6</v>
      </c>
      <c r="U86" s="47">
        <f t="shared" si="51"/>
        <v>12286.6</v>
      </c>
    </row>
    <row r="87" spans="1:21" ht="45" x14ac:dyDescent="0.2">
      <c r="A87" s="69" t="s">
        <v>249</v>
      </c>
      <c r="B87" s="11" t="s">
        <v>160</v>
      </c>
      <c r="C87" s="12">
        <v>1</v>
      </c>
      <c r="D87" s="11" t="s">
        <v>2</v>
      </c>
      <c r="E87" s="67" t="s">
        <v>208</v>
      </c>
      <c r="F87" s="10" t="s">
        <v>7</v>
      </c>
      <c r="G87" s="14">
        <f t="shared" ref="G87:I87" si="52">G88</f>
        <v>16875.900000000001</v>
      </c>
      <c r="H87" s="14">
        <f t="shared" si="52"/>
        <v>16875.900000000001</v>
      </c>
      <c r="I87" s="13">
        <f t="shared" si="52"/>
        <v>16875.900000000001</v>
      </c>
      <c r="J87" s="14"/>
      <c r="K87" s="14"/>
      <c r="L87" s="13"/>
      <c r="M87" s="14">
        <f t="shared" si="4"/>
        <v>16875.900000000001</v>
      </c>
      <c r="N87" s="14">
        <f t="shared" si="5"/>
        <v>16875.900000000001</v>
      </c>
      <c r="O87" s="13">
        <f t="shared" si="6"/>
        <v>16875.900000000001</v>
      </c>
      <c r="P87" s="14"/>
      <c r="Q87" s="14"/>
      <c r="R87" s="13"/>
      <c r="S87" s="14">
        <f t="shared" si="49"/>
        <v>16875.900000000001</v>
      </c>
      <c r="T87" s="14">
        <f t="shared" si="50"/>
        <v>16875.900000000001</v>
      </c>
      <c r="U87" s="47">
        <f t="shared" si="51"/>
        <v>16875.900000000001</v>
      </c>
    </row>
    <row r="88" spans="1:21" x14ac:dyDescent="0.2">
      <c r="A88" s="69" t="s">
        <v>29</v>
      </c>
      <c r="B88" s="11" t="s">
        <v>160</v>
      </c>
      <c r="C88" s="12">
        <v>1</v>
      </c>
      <c r="D88" s="11" t="s">
        <v>2</v>
      </c>
      <c r="E88" s="67" t="s">
        <v>208</v>
      </c>
      <c r="F88" s="10">
        <v>500</v>
      </c>
      <c r="G88" s="14">
        <f t="shared" ref="G88:I88" si="53">G89</f>
        <v>16875.900000000001</v>
      </c>
      <c r="H88" s="14">
        <f t="shared" si="53"/>
        <v>16875.900000000001</v>
      </c>
      <c r="I88" s="13">
        <f t="shared" si="53"/>
        <v>16875.900000000001</v>
      </c>
      <c r="J88" s="14"/>
      <c r="K88" s="14"/>
      <c r="L88" s="13"/>
      <c r="M88" s="14">
        <f t="shared" si="4"/>
        <v>16875.900000000001</v>
      </c>
      <c r="N88" s="14">
        <f t="shared" si="5"/>
        <v>16875.900000000001</v>
      </c>
      <c r="O88" s="13">
        <f t="shared" si="6"/>
        <v>16875.900000000001</v>
      </c>
      <c r="P88" s="14"/>
      <c r="Q88" s="14"/>
      <c r="R88" s="13"/>
      <c r="S88" s="14">
        <f t="shared" si="49"/>
        <v>16875.900000000001</v>
      </c>
      <c r="T88" s="14">
        <f t="shared" si="50"/>
        <v>16875.900000000001</v>
      </c>
      <c r="U88" s="47">
        <f t="shared" si="51"/>
        <v>16875.900000000001</v>
      </c>
    </row>
    <row r="89" spans="1:21" x14ac:dyDescent="0.2">
      <c r="A89" s="69" t="s">
        <v>28</v>
      </c>
      <c r="B89" s="11" t="s">
        <v>160</v>
      </c>
      <c r="C89" s="12">
        <v>1</v>
      </c>
      <c r="D89" s="11" t="s">
        <v>2</v>
      </c>
      <c r="E89" s="67" t="s">
        <v>208</v>
      </c>
      <c r="F89" s="10">
        <v>540</v>
      </c>
      <c r="G89" s="13">
        <v>16875.900000000001</v>
      </c>
      <c r="H89" s="13">
        <v>16875.900000000001</v>
      </c>
      <c r="I89" s="13">
        <v>16875.900000000001</v>
      </c>
      <c r="J89" s="13"/>
      <c r="K89" s="13"/>
      <c r="L89" s="13"/>
      <c r="M89" s="13">
        <f t="shared" si="4"/>
        <v>16875.900000000001</v>
      </c>
      <c r="N89" s="13">
        <f t="shared" si="5"/>
        <v>16875.900000000001</v>
      </c>
      <c r="O89" s="13">
        <f t="shared" si="6"/>
        <v>16875.900000000001</v>
      </c>
      <c r="P89" s="13"/>
      <c r="Q89" s="13"/>
      <c r="R89" s="13"/>
      <c r="S89" s="13">
        <f t="shared" si="49"/>
        <v>16875.900000000001</v>
      </c>
      <c r="T89" s="13">
        <f t="shared" si="50"/>
        <v>16875.900000000001</v>
      </c>
      <c r="U89" s="47">
        <f t="shared" si="51"/>
        <v>16875.900000000001</v>
      </c>
    </row>
    <row r="90" spans="1:21" x14ac:dyDescent="0.2">
      <c r="A90" s="65" t="s">
        <v>377</v>
      </c>
      <c r="B90" s="11">
        <v>2</v>
      </c>
      <c r="C90" s="12">
        <v>1</v>
      </c>
      <c r="D90" s="11" t="s">
        <v>376</v>
      </c>
      <c r="E90" s="67">
        <v>0</v>
      </c>
      <c r="F90" s="10"/>
      <c r="G90" s="13"/>
      <c r="H90" s="13"/>
      <c r="I90" s="13"/>
      <c r="J90" s="14">
        <f t="shared" ref="J90:K92" si="54">J91</f>
        <v>34954.342099999994</v>
      </c>
      <c r="K90" s="14">
        <f t="shared" si="54"/>
        <v>54602.459610000005</v>
      </c>
      <c r="L90" s="13"/>
      <c r="M90" s="13">
        <f>G90+J90</f>
        <v>34954.342099999994</v>
      </c>
      <c r="N90" s="13">
        <f t="shared" si="5"/>
        <v>54602.459610000005</v>
      </c>
      <c r="O90" s="13">
        <f t="shared" si="6"/>
        <v>0</v>
      </c>
      <c r="P90" s="13">
        <f t="shared" ref="P90:Q92" si="55">P91</f>
        <v>-3.4950000000000002E-2</v>
      </c>
      <c r="Q90" s="13">
        <f t="shared" si="55"/>
        <v>-5.4609999999999999E-2</v>
      </c>
      <c r="R90" s="13"/>
      <c r="S90" s="13">
        <f t="shared" si="49"/>
        <v>34954.307149999993</v>
      </c>
      <c r="T90" s="13">
        <f t="shared" si="50"/>
        <v>54602.405000000006</v>
      </c>
      <c r="U90" s="13">
        <f t="shared" si="51"/>
        <v>0</v>
      </c>
    </row>
    <row r="91" spans="1:21" ht="22.5" x14ac:dyDescent="0.2">
      <c r="A91" s="65" t="s">
        <v>378</v>
      </c>
      <c r="B91" s="11">
        <v>2</v>
      </c>
      <c r="C91" s="12">
        <v>1</v>
      </c>
      <c r="D91" s="11" t="s">
        <v>376</v>
      </c>
      <c r="E91" s="67">
        <v>52430</v>
      </c>
      <c r="F91" s="10"/>
      <c r="G91" s="13"/>
      <c r="H91" s="13"/>
      <c r="I91" s="13"/>
      <c r="J91" s="14">
        <f t="shared" si="54"/>
        <v>34954.342099999994</v>
      </c>
      <c r="K91" s="14">
        <f t="shared" si="54"/>
        <v>54602.459610000005</v>
      </c>
      <c r="L91" s="13"/>
      <c r="M91" s="13">
        <f t="shared" ref="M91:M93" si="56">G91+J91</f>
        <v>34954.342099999994</v>
      </c>
      <c r="N91" s="13">
        <f t="shared" ref="N91:N93" si="57">H91+K91</f>
        <v>54602.459610000005</v>
      </c>
      <c r="O91" s="13">
        <f t="shared" ref="O91:O93" si="58">I91+L91</f>
        <v>0</v>
      </c>
      <c r="P91" s="14">
        <f t="shared" si="55"/>
        <v>-3.4950000000000002E-2</v>
      </c>
      <c r="Q91" s="14">
        <f t="shared" si="55"/>
        <v>-5.4609999999999999E-2</v>
      </c>
      <c r="R91" s="13"/>
      <c r="S91" s="13">
        <f>M91+P91</f>
        <v>34954.307149999993</v>
      </c>
      <c r="T91" s="13">
        <f>N91+Q91</f>
        <v>54602.405000000006</v>
      </c>
      <c r="U91" s="13">
        <f t="shared" si="51"/>
        <v>0</v>
      </c>
    </row>
    <row r="92" spans="1:21" ht="22.5" x14ac:dyDescent="0.2">
      <c r="A92" s="65" t="s">
        <v>99</v>
      </c>
      <c r="B92" s="11">
        <v>2</v>
      </c>
      <c r="C92" s="12">
        <v>1</v>
      </c>
      <c r="D92" s="11" t="s">
        <v>376</v>
      </c>
      <c r="E92" s="67">
        <v>52430</v>
      </c>
      <c r="F92" s="10">
        <v>400</v>
      </c>
      <c r="G92" s="13"/>
      <c r="H92" s="13"/>
      <c r="I92" s="13"/>
      <c r="J92" s="14">
        <f t="shared" si="54"/>
        <v>34954.342099999994</v>
      </c>
      <c r="K92" s="14">
        <f t="shared" si="54"/>
        <v>54602.459610000005</v>
      </c>
      <c r="L92" s="13"/>
      <c r="M92" s="13">
        <f t="shared" si="56"/>
        <v>34954.342099999994</v>
      </c>
      <c r="N92" s="13">
        <f t="shared" si="57"/>
        <v>54602.459610000005</v>
      </c>
      <c r="O92" s="13">
        <f t="shared" si="58"/>
        <v>0</v>
      </c>
      <c r="P92" s="14">
        <f t="shared" si="55"/>
        <v>-3.4950000000000002E-2</v>
      </c>
      <c r="Q92" s="14">
        <f t="shared" si="55"/>
        <v>-5.4609999999999999E-2</v>
      </c>
      <c r="R92" s="13"/>
      <c r="S92" s="13">
        <f t="shared" ref="S92:T96" si="59">M92+P92</f>
        <v>34954.307149999993</v>
      </c>
      <c r="T92" s="13">
        <f t="shared" si="59"/>
        <v>54602.405000000006</v>
      </c>
      <c r="U92" s="13">
        <f t="shared" si="51"/>
        <v>0</v>
      </c>
    </row>
    <row r="93" spans="1:21" x14ac:dyDescent="0.2">
      <c r="A93" s="65" t="s">
        <v>98</v>
      </c>
      <c r="B93" s="11">
        <v>2</v>
      </c>
      <c r="C93" s="12">
        <v>1</v>
      </c>
      <c r="D93" s="11" t="s">
        <v>376</v>
      </c>
      <c r="E93" s="67">
        <v>52430</v>
      </c>
      <c r="F93" s="10">
        <v>410</v>
      </c>
      <c r="G93" s="13"/>
      <c r="H93" s="13"/>
      <c r="I93" s="13"/>
      <c r="J93" s="14">
        <f>34919.38776+34.95434</f>
        <v>34954.342099999994</v>
      </c>
      <c r="K93" s="14">
        <f>54547.85715+54.60246</f>
        <v>54602.459610000005</v>
      </c>
      <c r="L93" s="13"/>
      <c r="M93" s="13">
        <f t="shared" si="56"/>
        <v>34954.342099999994</v>
      </c>
      <c r="N93" s="13">
        <f t="shared" si="57"/>
        <v>54602.459610000005</v>
      </c>
      <c r="O93" s="13">
        <f t="shared" si="58"/>
        <v>0</v>
      </c>
      <c r="P93" s="14">
        <f>-0.03495</f>
        <v>-3.4950000000000002E-2</v>
      </c>
      <c r="Q93" s="14">
        <f>-0.05461</f>
        <v>-5.4609999999999999E-2</v>
      </c>
      <c r="R93" s="13"/>
      <c r="S93" s="13">
        <f t="shared" si="59"/>
        <v>34954.307149999993</v>
      </c>
      <c r="T93" s="13">
        <f t="shared" si="59"/>
        <v>54602.405000000006</v>
      </c>
      <c r="U93" s="13">
        <f t="shared" si="51"/>
        <v>0</v>
      </c>
    </row>
    <row r="94" spans="1:21" ht="33.75" x14ac:dyDescent="0.2">
      <c r="A94" s="65" t="s">
        <v>335</v>
      </c>
      <c r="B94" s="11">
        <v>2</v>
      </c>
      <c r="C94" s="12">
        <v>1</v>
      </c>
      <c r="D94" s="11">
        <v>0</v>
      </c>
      <c r="E94" s="67" t="s">
        <v>405</v>
      </c>
      <c r="F94" s="10"/>
      <c r="G94" s="13"/>
      <c r="H94" s="13"/>
      <c r="I94" s="13"/>
      <c r="J94" s="14"/>
      <c r="K94" s="14"/>
      <c r="L94" s="13"/>
      <c r="M94" s="13"/>
      <c r="N94" s="13"/>
      <c r="O94" s="13"/>
      <c r="P94" s="14">
        <f>P95</f>
        <v>12277.2</v>
      </c>
      <c r="Q94" s="14"/>
      <c r="R94" s="14">
        <f t="shared" ref="R94:R95" si="60">R95</f>
        <v>0</v>
      </c>
      <c r="S94" s="13">
        <f>M94+P94</f>
        <v>12277.2</v>
      </c>
      <c r="T94" s="13">
        <f t="shared" si="59"/>
        <v>0</v>
      </c>
      <c r="U94" s="13">
        <f t="shared" si="51"/>
        <v>0</v>
      </c>
    </row>
    <row r="95" spans="1:21" ht="22.5" x14ac:dyDescent="0.2">
      <c r="A95" s="65" t="s">
        <v>99</v>
      </c>
      <c r="B95" s="11">
        <v>2</v>
      </c>
      <c r="C95" s="12">
        <v>1</v>
      </c>
      <c r="D95" s="11">
        <v>0</v>
      </c>
      <c r="E95" s="67" t="s">
        <v>405</v>
      </c>
      <c r="F95" s="10">
        <v>400</v>
      </c>
      <c r="G95" s="13"/>
      <c r="H95" s="13"/>
      <c r="I95" s="13"/>
      <c r="J95" s="14"/>
      <c r="K95" s="14"/>
      <c r="L95" s="13"/>
      <c r="M95" s="13"/>
      <c r="N95" s="13"/>
      <c r="O95" s="13"/>
      <c r="P95" s="14">
        <f>P96</f>
        <v>12277.2</v>
      </c>
      <c r="Q95" s="14"/>
      <c r="R95" s="14">
        <f t="shared" si="60"/>
        <v>0</v>
      </c>
      <c r="S95" s="13">
        <f t="shared" ref="S95:S96" si="61">M95+P95</f>
        <v>12277.2</v>
      </c>
      <c r="T95" s="13">
        <f t="shared" si="59"/>
        <v>0</v>
      </c>
      <c r="U95" s="13">
        <f t="shared" si="51"/>
        <v>0</v>
      </c>
    </row>
    <row r="96" spans="1:21" x14ac:dyDescent="0.2">
      <c r="A96" s="65" t="s">
        <v>98</v>
      </c>
      <c r="B96" s="11">
        <v>2</v>
      </c>
      <c r="C96" s="12">
        <v>1</v>
      </c>
      <c r="D96" s="11">
        <v>0</v>
      </c>
      <c r="E96" s="67" t="s">
        <v>405</v>
      </c>
      <c r="F96" s="10">
        <v>410</v>
      </c>
      <c r="G96" s="13"/>
      <c r="H96" s="13"/>
      <c r="I96" s="13"/>
      <c r="J96" s="14"/>
      <c r="K96" s="14"/>
      <c r="L96" s="13"/>
      <c r="M96" s="13"/>
      <c r="N96" s="13"/>
      <c r="O96" s="13"/>
      <c r="P96" s="14">
        <f>6409.1+5868.1</f>
        <v>12277.2</v>
      </c>
      <c r="Q96" s="14"/>
      <c r="R96" s="14">
        <v>0</v>
      </c>
      <c r="S96" s="13">
        <f t="shared" si="61"/>
        <v>12277.2</v>
      </c>
      <c r="T96" s="13">
        <f t="shared" si="59"/>
        <v>0</v>
      </c>
      <c r="U96" s="13">
        <f t="shared" si="51"/>
        <v>0</v>
      </c>
    </row>
    <row r="97" spans="1:21" x14ac:dyDescent="0.2">
      <c r="A97" s="45" t="s">
        <v>307</v>
      </c>
      <c r="B97" s="11" t="s">
        <v>160</v>
      </c>
      <c r="C97" s="12">
        <v>2</v>
      </c>
      <c r="D97" s="11" t="s">
        <v>2</v>
      </c>
      <c r="E97" s="21" t="s">
        <v>9</v>
      </c>
      <c r="F97" s="6"/>
      <c r="G97" s="27">
        <f>G104+G98+G101</f>
        <v>4027.8</v>
      </c>
      <c r="H97" s="27">
        <f t="shared" ref="H97:I97" si="62">H104+H98+H101</f>
        <v>3027.8</v>
      </c>
      <c r="I97" s="24">
        <f t="shared" si="62"/>
        <v>3027.8</v>
      </c>
      <c r="J97" s="27"/>
      <c r="K97" s="27"/>
      <c r="L97" s="24"/>
      <c r="M97" s="27">
        <f t="shared" si="4"/>
        <v>4027.8</v>
      </c>
      <c r="N97" s="27">
        <f t="shared" si="5"/>
        <v>3027.8</v>
      </c>
      <c r="O97" s="24">
        <f t="shared" si="6"/>
        <v>3027.8</v>
      </c>
      <c r="P97" s="27"/>
      <c r="Q97" s="27"/>
      <c r="R97" s="24"/>
      <c r="S97" s="27">
        <f t="shared" si="49"/>
        <v>4027.8</v>
      </c>
      <c r="T97" s="27">
        <f t="shared" si="50"/>
        <v>3027.8</v>
      </c>
      <c r="U97" s="27">
        <f t="shared" si="51"/>
        <v>3027.8</v>
      </c>
    </row>
    <row r="98" spans="1:21" ht="22.5" x14ac:dyDescent="0.2">
      <c r="A98" s="1" t="s">
        <v>211</v>
      </c>
      <c r="B98" s="7" t="s">
        <v>160</v>
      </c>
      <c r="C98" s="8">
        <v>2</v>
      </c>
      <c r="D98" s="7" t="s">
        <v>2</v>
      </c>
      <c r="E98" s="9" t="s">
        <v>210</v>
      </c>
      <c r="F98" s="10" t="s">
        <v>7</v>
      </c>
      <c r="G98" s="13">
        <f>G99</f>
        <v>80</v>
      </c>
      <c r="H98" s="13">
        <f t="shared" ref="H98:I99" si="63">H99</f>
        <v>80</v>
      </c>
      <c r="I98" s="13">
        <f t="shared" si="63"/>
        <v>80</v>
      </c>
      <c r="J98" s="13"/>
      <c r="K98" s="13"/>
      <c r="L98" s="13"/>
      <c r="M98" s="13">
        <f t="shared" si="4"/>
        <v>80</v>
      </c>
      <c r="N98" s="13">
        <f t="shared" si="5"/>
        <v>80</v>
      </c>
      <c r="O98" s="13">
        <f t="shared" si="6"/>
        <v>80</v>
      </c>
      <c r="P98" s="13"/>
      <c r="Q98" s="13"/>
      <c r="R98" s="13"/>
      <c r="S98" s="13">
        <f t="shared" si="49"/>
        <v>80</v>
      </c>
      <c r="T98" s="13">
        <f t="shared" si="50"/>
        <v>80</v>
      </c>
      <c r="U98" s="47">
        <f t="shared" si="51"/>
        <v>80</v>
      </c>
    </row>
    <row r="99" spans="1:21" ht="22.5" x14ac:dyDescent="0.2">
      <c r="A99" s="1" t="s">
        <v>14</v>
      </c>
      <c r="B99" s="7" t="s">
        <v>160</v>
      </c>
      <c r="C99" s="8">
        <v>2</v>
      </c>
      <c r="D99" s="7" t="s">
        <v>2</v>
      </c>
      <c r="E99" s="9" t="s">
        <v>210</v>
      </c>
      <c r="F99" s="10">
        <v>200</v>
      </c>
      <c r="G99" s="13">
        <f>G100</f>
        <v>80</v>
      </c>
      <c r="H99" s="13">
        <f t="shared" si="63"/>
        <v>80</v>
      </c>
      <c r="I99" s="13">
        <f t="shared" si="63"/>
        <v>80</v>
      </c>
      <c r="J99" s="13"/>
      <c r="K99" s="13"/>
      <c r="L99" s="13"/>
      <c r="M99" s="13">
        <f t="shared" si="4"/>
        <v>80</v>
      </c>
      <c r="N99" s="13">
        <f t="shared" si="5"/>
        <v>80</v>
      </c>
      <c r="O99" s="13">
        <f t="shared" si="6"/>
        <v>80</v>
      </c>
      <c r="P99" s="13"/>
      <c r="Q99" s="13"/>
      <c r="R99" s="13"/>
      <c r="S99" s="13">
        <f t="shared" si="49"/>
        <v>80</v>
      </c>
      <c r="T99" s="13">
        <f t="shared" si="50"/>
        <v>80</v>
      </c>
      <c r="U99" s="47">
        <f t="shared" si="51"/>
        <v>80</v>
      </c>
    </row>
    <row r="100" spans="1:21" ht="22.5" x14ac:dyDescent="0.2">
      <c r="A100" s="1" t="s">
        <v>13</v>
      </c>
      <c r="B100" s="7" t="s">
        <v>160</v>
      </c>
      <c r="C100" s="8">
        <v>2</v>
      </c>
      <c r="D100" s="7" t="s">
        <v>2</v>
      </c>
      <c r="E100" s="9" t="s">
        <v>210</v>
      </c>
      <c r="F100" s="10">
        <v>240</v>
      </c>
      <c r="G100" s="13">
        <v>80</v>
      </c>
      <c r="H100" s="13">
        <v>80</v>
      </c>
      <c r="I100" s="13">
        <v>80</v>
      </c>
      <c r="J100" s="13"/>
      <c r="K100" s="13"/>
      <c r="L100" s="13"/>
      <c r="M100" s="13">
        <f t="shared" ref="M100:M181" si="64">G100+J100</f>
        <v>80</v>
      </c>
      <c r="N100" s="13">
        <f t="shared" ref="N100:N181" si="65">H100+K100</f>
        <v>80</v>
      </c>
      <c r="O100" s="13">
        <f t="shared" ref="O100:O181" si="66">I100+L100</f>
        <v>80</v>
      </c>
      <c r="P100" s="13"/>
      <c r="Q100" s="13"/>
      <c r="R100" s="13"/>
      <c r="S100" s="13">
        <f t="shared" si="49"/>
        <v>80</v>
      </c>
      <c r="T100" s="13">
        <f t="shared" si="50"/>
        <v>80</v>
      </c>
      <c r="U100" s="47">
        <f t="shared" si="51"/>
        <v>80</v>
      </c>
    </row>
    <row r="101" spans="1:21" ht="22.5" x14ac:dyDescent="0.2">
      <c r="A101" s="69" t="s">
        <v>365</v>
      </c>
      <c r="B101" s="7" t="s">
        <v>160</v>
      </c>
      <c r="C101" s="8">
        <v>2</v>
      </c>
      <c r="D101" s="7" t="s">
        <v>2</v>
      </c>
      <c r="E101" s="67">
        <v>81640</v>
      </c>
      <c r="F101" s="10"/>
      <c r="G101" s="13">
        <f>G102</f>
        <v>1000</v>
      </c>
      <c r="H101" s="13">
        <v>0</v>
      </c>
      <c r="I101" s="13">
        <v>0</v>
      </c>
      <c r="J101" s="13"/>
      <c r="K101" s="13"/>
      <c r="L101" s="13"/>
      <c r="M101" s="13">
        <f t="shared" si="64"/>
        <v>1000</v>
      </c>
      <c r="N101" s="13">
        <f t="shared" si="65"/>
        <v>0</v>
      </c>
      <c r="O101" s="13">
        <f t="shared" si="66"/>
        <v>0</v>
      </c>
      <c r="P101" s="13"/>
      <c r="Q101" s="13"/>
      <c r="R101" s="13"/>
      <c r="S101" s="13">
        <f t="shared" si="49"/>
        <v>1000</v>
      </c>
      <c r="T101" s="13">
        <f t="shared" si="50"/>
        <v>0</v>
      </c>
      <c r="U101" s="47">
        <f t="shared" si="51"/>
        <v>0</v>
      </c>
    </row>
    <row r="102" spans="1:21" ht="22.5" x14ac:dyDescent="0.2">
      <c r="A102" s="1" t="s">
        <v>14</v>
      </c>
      <c r="B102" s="7" t="s">
        <v>160</v>
      </c>
      <c r="C102" s="8">
        <v>2</v>
      </c>
      <c r="D102" s="7" t="s">
        <v>2</v>
      </c>
      <c r="E102" s="67">
        <v>81640</v>
      </c>
      <c r="F102" s="10">
        <v>200</v>
      </c>
      <c r="G102" s="13">
        <f>G103</f>
        <v>1000</v>
      </c>
      <c r="H102" s="13">
        <v>0</v>
      </c>
      <c r="I102" s="13">
        <v>0</v>
      </c>
      <c r="J102" s="13"/>
      <c r="K102" s="13"/>
      <c r="L102" s="13"/>
      <c r="M102" s="13">
        <f t="shared" si="64"/>
        <v>1000</v>
      </c>
      <c r="N102" s="13">
        <f t="shared" si="65"/>
        <v>0</v>
      </c>
      <c r="O102" s="13">
        <f t="shared" si="66"/>
        <v>0</v>
      </c>
      <c r="P102" s="13"/>
      <c r="Q102" s="13"/>
      <c r="R102" s="13"/>
      <c r="S102" s="13">
        <f t="shared" si="49"/>
        <v>1000</v>
      </c>
      <c r="T102" s="13">
        <f t="shared" si="50"/>
        <v>0</v>
      </c>
      <c r="U102" s="47">
        <f t="shared" si="51"/>
        <v>0</v>
      </c>
    </row>
    <row r="103" spans="1:21" ht="22.5" x14ac:dyDescent="0.2">
      <c r="A103" s="1" t="s">
        <v>13</v>
      </c>
      <c r="B103" s="7" t="s">
        <v>160</v>
      </c>
      <c r="C103" s="8">
        <v>2</v>
      </c>
      <c r="D103" s="7" t="s">
        <v>2</v>
      </c>
      <c r="E103" s="67">
        <v>81640</v>
      </c>
      <c r="F103" s="10">
        <v>240</v>
      </c>
      <c r="G103" s="13">
        <v>1000</v>
      </c>
      <c r="H103" s="13">
        <v>0</v>
      </c>
      <c r="I103" s="13">
        <v>0</v>
      </c>
      <c r="J103" s="13"/>
      <c r="K103" s="13"/>
      <c r="L103" s="13"/>
      <c r="M103" s="13">
        <f t="shared" si="64"/>
        <v>1000</v>
      </c>
      <c r="N103" s="13">
        <f t="shared" si="65"/>
        <v>0</v>
      </c>
      <c r="O103" s="13">
        <f t="shared" si="66"/>
        <v>0</v>
      </c>
      <c r="P103" s="13"/>
      <c r="Q103" s="13"/>
      <c r="R103" s="13"/>
      <c r="S103" s="13">
        <f t="shared" si="49"/>
        <v>1000</v>
      </c>
      <c r="T103" s="13">
        <f t="shared" si="50"/>
        <v>0</v>
      </c>
      <c r="U103" s="47">
        <f t="shared" si="51"/>
        <v>0</v>
      </c>
    </row>
    <row r="104" spans="1:21" ht="27" customHeight="1" x14ac:dyDescent="0.2">
      <c r="A104" s="87" t="s">
        <v>336</v>
      </c>
      <c r="B104" s="11">
        <v>2</v>
      </c>
      <c r="C104" s="12">
        <v>2</v>
      </c>
      <c r="D104" s="11">
        <v>0</v>
      </c>
      <c r="E104" s="67">
        <v>88470</v>
      </c>
      <c r="F104" s="10"/>
      <c r="G104" s="14">
        <f t="shared" ref="G104:I104" si="67">G105</f>
        <v>2947.8</v>
      </c>
      <c r="H104" s="14">
        <f t="shared" si="67"/>
        <v>2947.8</v>
      </c>
      <c r="I104" s="13">
        <f t="shared" si="67"/>
        <v>2947.8</v>
      </c>
      <c r="J104" s="14"/>
      <c r="K104" s="14"/>
      <c r="L104" s="13"/>
      <c r="M104" s="14">
        <f t="shared" si="64"/>
        <v>2947.8</v>
      </c>
      <c r="N104" s="14">
        <f t="shared" si="65"/>
        <v>2947.8</v>
      </c>
      <c r="O104" s="13">
        <f t="shared" si="66"/>
        <v>2947.8</v>
      </c>
      <c r="P104" s="14"/>
      <c r="Q104" s="14"/>
      <c r="R104" s="13"/>
      <c r="S104" s="14">
        <f t="shared" si="49"/>
        <v>2947.8</v>
      </c>
      <c r="T104" s="14">
        <f t="shared" si="50"/>
        <v>2947.8</v>
      </c>
      <c r="U104" s="47">
        <f t="shared" si="51"/>
        <v>2947.8</v>
      </c>
    </row>
    <row r="105" spans="1:21" x14ac:dyDescent="0.2">
      <c r="A105" s="69" t="s">
        <v>29</v>
      </c>
      <c r="B105" s="11">
        <v>2</v>
      </c>
      <c r="C105" s="12">
        <v>2</v>
      </c>
      <c r="D105" s="11">
        <v>0</v>
      </c>
      <c r="E105" s="67">
        <v>88470</v>
      </c>
      <c r="F105" s="10">
        <v>500</v>
      </c>
      <c r="G105" s="14">
        <f t="shared" ref="G105:I105" si="68">G106</f>
        <v>2947.8</v>
      </c>
      <c r="H105" s="14">
        <f t="shared" si="68"/>
        <v>2947.8</v>
      </c>
      <c r="I105" s="13">
        <f t="shared" si="68"/>
        <v>2947.8</v>
      </c>
      <c r="J105" s="14"/>
      <c r="K105" s="14"/>
      <c r="L105" s="13"/>
      <c r="M105" s="14">
        <f t="shared" si="64"/>
        <v>2947.8</v>
      </c>
      <c r="N105" s="14">
        <f t="shared" si="65"/>
        <v>2947.8</v>
      </c>
      <c r="O105" s="13">
        <f t="shared" si="66"/>
        <v>2947.8</v>
      </c>
      <c r="P105" s="14"/>
      <c r="Q105" s="14"/>
      <c r="R105" s="13"/>
      <c r="S105" s="14">
        <f t="shared" si="49"/>
        <v>2947.8</v>
      </c>
      <c r="T105" s="14">
        <f t="shared" si="50"/>
        <v>2947.8</v>
      </c>
      <c r="U105" s="47">
        <f t="shared" si="51"/>
        <v>2947.8</v>
      </c>
    </row>
    <row r="106" spans="1:21" x14ac:dyDescent="0.2">
      <c r="A106" s="69" t="s">
        <v>28</v>
      </c>
      <c r="B106" s="11">
        <v>2</v>
      </c>
      <c r="C106" s="12">
        <v>2</v>
      </c>
      <c r="D106" s="11">
        <v>0</v>
      </c>
      <c r="E106" s="67">
        <v>88470</v>
      </c>
      <c r="F106" s="10">
        <v>540</v>
      </c>
      <c r="G106" s="13">
        <v>2947.8</v>
      </c>
      <c r="H106" s="13">
        <v>2947.8</v>
      </c>
      <c r="I106" s="13">
        <v>2947.8</v>
      </c>
      <c r="J106" s="13"/>
      <c r="K106" s="13"/>
      <c r="L106" s="13"/>
      <c r="M106" s="13">
        <f t="shared" si="64"/>
        <v>2947.8</v>
      </c>
      <c r="N106" s="13">
        <f t="shared" si="65"/>
        <v>2947.8</v>
      </c>
      <c r="O106" s="13">
        <f t="shared" si="66"/>
        <v>2947.8</v>
      </c>
      <c r="P106" s="13"/>
      <c r="Q106" s="13"/>
      <c r="R106" s="13"/>
      <c r="S106" s="13">
        <f t="shared" si="49"/>
        <v>2947.8</v>
      </c>
      <c r="T106" s="13">
        <f t="shared" si="50"/>
        <v>2947.8</v>
      </c>
      <c r="U106" s="47">
        <f t="shared" si="51"/>
        <v>2947.8</v>
      </c>
    </row>
    <row r="107" spans="1:21" x14ac:dyDescent="0.2">
      <c r="A107" s="45" t="s">
        <v>280</v>
      </c>
      <c r="B107" s="11" t="s">
        <v>160</v>
      </c>
      <c r="C107" s="12">
        <v>3</v>
      </c>
      <c r="D107" s="11" t="s">
        <v>2</v>
      </c>
      <c r="E107" s="21" t="s">
        <v>9</v>
      </c>
      <c r="F107" s="6"/>
      <c r="G107" s="27">
        <f>G108</f>
        <v>0</v>
      </c>
      <c r="H107" s="27">
        <f t="shared" ref="H107:I107" si="69">H108</f>
        <v>111819.02</v>
      </c>
      <c r="I107" s="24">
        <f t="shared" si="69"/>
        <v>108154.9</v>
      </c>
      <c r="J107" s="27"/>
      <c r="K107" s="27"/>
      <c r="L107" s="24"/>
      <c r="M107" s="27">
        <f t="shared" si="64"/>
        <v>0</v>
      </c>
      <c r="N107" s="27">
        <f t="shared" si="65"/>
        <v>111819.02</v>
      </c>
      <c r="O107" s="24">
        <f t="shared" si="66"/>
        <v>108154.9</v>
      </c>
      <c r="P107" s="27"/>
      <c r="Q107" s="27"/>
      <c r="R107" s="24"/>
      <c r="S107" s="27">
        <f t="shared" si="49"/>
        <v>0</v>
      </c>
      <c r="T107" s="27">
        <f t="shared" si="50"/>
        <v>111819.02</v>
      </c>
      <c r="U107" s="27">
        <f t="shared" si="51"/>
        <v>108154.9</v>
      </c>
    </row>
    <row r="108" spans="1:21" x14ac:dyDescent="0.2">
      <c r="A108" s="79" t="s">
        <v>265</v>
      </c>
      <c r="B108" s="7">
        <v>2</v>
      </c>
      <c r="C108" s="8">
        <v>3</v>
      </c>
      <c r="D108" s="7" t="s">
        <v>342</v>
      </c>
      <c r="E108" s="9">
        <v>0</v>
      </c>
      <c r="F108" s="6"/>
      <c r="G108" s="13">
        <f>G109</f>
        <v>0</v>
      </c>
      <c r="H108" s="13">
        <f t="shared" ref="H108:I108" si="70">H109</f>
        <v>111819.02</v>
      </c>
      <c r="I108" s="13">
        <f t="shared" si="70"/>
        <v>108154.9</v>
      </c>
      <c r="J108" s="13"/>
      <c r="K108" s="13"/>
      <c r="L108" s="13"/>
      <c r="M108" s="13">
        <f t="shared" si="64"/>
        <v>0</v>
      </c>
      <c r="N108" s="13">
        <f t="shared" si="65"/>
        <v>111819.02</v>
      </c>
      <c r="O108" s="13">
        <f t="shared" si="66"/>
        <v>108154.9</v>
      </c>
      <c r="P108" s="13"/>
      <c r="Q108" s="13"/>
      <c r="R108" s="13"/>
      <c r="S108" s="13">
        <f t="shared" si="49"/>
        <v>0</v>
      </c>
      <c r="T108" s="13">
        <f t="shared" si="50"/>
        <v>111819.02</v>
      </c>
      <c r="U108" s="13">
        <f t="shared" si="51"/>
        <v>108154.9</v>
      </c>
    </row>
    <row r="109" spans="1:21" ht="33.75" x14ac:dyDescent="0.2">
      <c r="A109" s="79" t="s">
        <v>341</v>
      </c>
      <c r="B109" s="7">
        <v>2</v>
      </c>
      <c r="C109" s="8">
        <v>3</v>
      </c>
      <c r="D109" s="7" t="s">
        <v>342</v>
      </c>
      <c r="E109" s="9">
        <v>52300</v>
      </c>
      <c r="F109" s="10"/>
      <c r="G109" s="13">
        <f>G110</f>
        <v>0</v>
      </c>
      <c r="H109" s="13">
        <f t="shared" ref="H109:I110" si="71">H110</f>
        <v>111819.02</v>
      </c>
      <c r="I109" s="13">
        <f t="shared" si="71"/>
        <v>108154.9</v>
      </c>
      <c r="J109" s="13"/>
      <c r="K109" s="13"/>
      <c r="L109" s="13"/>
      <c r="M109" s="13">
        <f t="shared" si="64"/>
        <v>0</v>
      </c>
      <c r="N109" s="13">
        <f t="shared" si="65"/>
        <v>111819.02</v>
      </c>
      <c r="O109" s="13">
        <f t="shared" si="66"/>
        <v>108154.9</v>
      </c>
      <c r="P109" s="13"/>
      <c r="Q109" s="13"/>
      <c r="R109" s="13"/>
      <c r="S109" s="13">
        <f t="shared" si="49"/>
        <v>0</v>
      </c>
      <c r="T109" s="13">
        <f t="shared" si="50"/>
        <v>111819.02</v>
      </c>
      <c r="U109" s="47">
        <f t="shared" si="51"/>
        <v>108154.9</v>
      </c>
    </row>
    <row r="110" spans="1:21" ht="22.5" x14ac:dyDescent="0.2">
      <c r="A110" s="1" t="s">
        <v>99</v>
      </c>
      <c r="B110" s="7">
        <v>2</v>
      </c>
      <c r="C110" s="8">
        <v>3</v>
      </c>
      <c r="D110" s="7" t="s">
        <v>342</v>
      </c>
      <c r="E110" s="9">
        <v>52300</v>
      </c>
      <c r="F110" s="10">
        <v>400</v>
      </c>
      <c r="G110" s="13">
        <f>G111</f>
        <v>0</v>
      </c>
      <c r="H110" s="13">
        <f t="shared" si="71"/>
        <v>111819.02</v>
      </c>
      <c r="I110" s="13">
        <f t="shared" si="71"/>
        <v>108154.9</v>
      </c>
      <c r="J110" s="13"/>
      <c r="K110" s="13"/>
      <c r="L110" s="13"/>
      <c r="M110" s="13">
        <f t="shared" si="64"/>
        <v>0</v>
      </c>
      <c r="N110" s="13">
        <f t="shared" si="65"/>
        <v>111819.02</v>
      </c>
      <c r="O110" s="13">
        <f t="shared" si="66"/>
        <v>108154.9</v>
      </c>
      <c r="P110" s="13"/>
      <c r="Q110" s="13"/>
      <c r="R110" s="13"/>
      <c r="S110" s="13">
        <f t="shared" si="49"/>
        <v>0</v>
      </c>
      <c r="T110" s="13">
        <f t="shared" si="50"/>
        <v>111819.02</v>
      </c>
      <c r="U110" s="47">
        <f t="shared" si="51"/>
        <v>108154.9</v>
      </c>
    </row>
    <row r="111" spans="1:21" x14ac:dyDescent="0.2">
      <c r="A111" s="1" t="s">
        <v>98</v>
      </c>
      <c r="B111" s="7">
        <v>2</v>
      </c>
      <c r="C111" s="8">
        <v>3</v>
      </c>
      <c r="D111" s="7" t="s">
        <v>342</v>
      </c>
      <c r="E111" s="9">
        <v>52300</v>
      </c>
      <c r="F111" s="10">
        <v>410</v>
      </c>
      <c r="G111" s="13">
        <v>0</v>
      </c>
      <c r="H111" s="13">
        <v>111819.02</v>
      </c>
      <c r="I111" s="13">
        <v>108154.9</v>
      </c>
      <c r="J111" s="13"/>
      <c r="K111" s="13"/>
      <c r="L111" s="13"/>
      <c r="M111" s="13">
        <f t="shared" si="64"/>
        <v>0</v>
      </c>
      <c r="N111" s="13">
        <f t="shared" si="65"/>
        <v>111819.02</v>
      </c>
      <c r="O111" s="13">
        <f t="shared" si="66"/>
        <v>108154.9</v>
      </c>
      <c r="P111" s="13"/>
      <c r="Q111" s="13"/>
      <c r="R111" s="13"/>
      <c r="S111" s="13">
        <f t="shared" si="49"/>
        <v>0</v>
      </c>
      <c r="T111" s="13">
        <f t="shared" si="50"/>
        <v>111819.02</v>
      </c>
      <c r="U111" s="47">
        <f t="shared" si="51"/>
        <v>108154.9</v>
      </c>
    </row>
    <row r="112" spans="1:21" x14ac:dyDescent="0.2">
      <c r="A112" s="45" t="s">
        <v>308</v>
      </c>
      <c r="B112" s="11" t="s">
        <v>160</v>
      </c>
      <c r="C112" s="12">
        <v>4</v>
      </c>
      <c r="D112" s="11" t="s">
        <v>2</v>
      </c>
      <c r="E112" s="21" t="s">
        <v>9</v>
      </c>
      <c r="F112" s="6"/>
      <c r="G112" s="27">
        <f>G119</f>
        <v>0</v>
      </c>
      <c r="H112" s="27">
        <f t="shared" ref="H112:I112" si="72">H119</f>
        <v>0</v>
      </c>
      <c r="I112" s="24">
        <f t="shared" si="72"/>
        <v>91978.841389999987</v>
      </c>
      <c r="J112" s="27">
        <f>J126</f>
        <v>0</v>
      </c>
      <c r="K112" s="27">
        <f t="shared" ref="K112:L112" si="73">K126</f>
        <v>0</v>
      </c>
      <c r="L112" s="27">
        <f t="shared" si="73"/>
        <v>92.070909999999998</v>
      </c>
      <c r="M112" s="27">
        <f t="shared" si="64"/>
        <v>0</v>
      </c>
      <c r="N112" s="27">
        <f t="shared" si="65"/>
        <v>0</v>
      </c>
      <c r="O112" s="24">
        <f t="shared" si="66"/>
        <v>92070.912299999982</v>
      </c>
      <c r="P112" s="27">
        <f>P113+P116</f>
        <v>828.48446999999999</v>
      </c>
      <c r="Q112" s="27"/>
      <c r="R112" s="24"/>
      <c r="S112" s="27">
        <f t="shared" si="49"/>
        <v>828.48446999999999</v>
      </c>
      <c r="T112" s="27">
        <f t="shared" si="50"/>
        <v>0</v>
      </c>
      <c r="U112" s="46">
        <f t="shared" si="51"/>
        <v>92070.912299999982</v>
      </c>
    </row>
    <row r="113" spans="1:21" ht="22.5" x14ac:dyDescent="0.2">
      <c r="A113" s="79" t="s">
        <v>412</v>
      </c>
      <c r="B113" s="11">
        <v>2</v>
      </c>
      <c r="C113" s="12">
        <v>4</v>
      </c>
      <c r="D113" s="11">
        <v>0</v>
      </c>
      <c r="E113" s="67">
        <v>88350</v>
      </c>
      <c r="F113" s="10"/>
      <c r="G113" s="24"/>
      <c r="H113" s="24"/>
      <c r="I113" s="24"/>
      <c r="J113" s="24"/>
      <c r="K113" s="24"/>
      <c r="L113" s="24"/>
      <c r="M113" s="24"/>
      <c r="N113" s="24"/>
      <c r="O113" s="24"/>
      <c r="P113" s="14">
        <f>P114</f>
        <v>406.18446999999998</v>
      </c>
      <c r="Q113" s="24"/>
      <c r="R113" s="24"/>
      <c r="S113" s="13">
        <f>M113+P113</f>
        <v>406.18446999999998</v>
      </c>
      <c r="T113" s="13">
        <f t="shared" si="50"/>
        <v>0</v>
      </c>
      <c r="U113" s="13">
        <f t="shared" si="51"/>
        <v>0</v>
      </c>
    </row>
    <row r="114" spans="1:21" x14ac:dyDescent="0.2">
      <c r="A114" s="79" t="s">
        <v>29</v>
      </c>
      <c r="B114" s="11">
        <v>2</v>
      </c>
      <c r="C114" s="12">
        <v>4</v>
      </c>
      <c r="D114" s="11">
        <v>0</v>
      </c>
      <c r="E114" s="67">
        <v>88350</v>
      </c>
      <c r="F114" s="10">
        <v>500</v>
      </c>
      <c r="G114" s="24"/>
      <c r="H114" s="24"/>
      <c r="I114" s="24"/>
      <c r="J114" s="24"/>
      <c r="K114" s="24"/>
      <c r="L114" s="24"/>
      <c r="M114" s="24"/>
      <c r="N114" s="24"/>
      <c r="O114" s="24"/>
      <c r="P114" s="14">
        <f>P115</f>
        <v>406.18446999999998</v>
      </c>
      <c r="Q114" s="24"/>
      <c r="R114" s="24"/>
      <c r="S114" s="13">
        <f t="shared" ref="S114:S118" si="74">M114+P114</f>
        <v>406.18446999999998</v>
      </c>
      <c r="T114" s="13">
        <f t="shared" ref="T114:T118" si="75">N114+Q114</f>
        <v>0</v>
      </c>
      <c r="U114" s="13">
        <f t="shared" ref="U114:U118" si="76">O114+R114</f>
        <v>0</v>
      </c>
    </row>
    <row r="115" spans="1:21" x14ac:dyDescent="0.2">
      <c r="A115" s="79" t="s">
        <v>28</v>
      </c>
      <c r="B115" s="11">
        <v>2</v>
      </c>
      <c r="C115" s="12">
        <v>4</v>
      </c>
      <c r="D115" s="11">
        <v>0</v>
      </c>
      <c r="E115" s="67">
        <v>88350</v>
      </c>
      <c r="F115" s="10">
        <v>540</v>
      </c>
      <c r="G115" s="24"/>
      <c r="H115" s="24"/>
      <c r="I115" s="24"/>
      <c r="J115" s="24"/>
      <c r="K115" s="24"/>
      <c r="L115" s="24"/>
      <c r="M115" s="24"/>
      <c r="N115" s="24"/>
      <c r="O115" s="24"/>
      <c r="P115" s="14">
        <v>406.18446999999998</v>
      </c>
      <c r="Q115" s="24"/>
      <c r="R115" s="24"/>
      <c r="S115" s="13">
        <f t="shared" si="74"/>
        <v>406.18446999999998</v>
      </c>
      <c r="T115" s="13">
        <f t="shared" si="75"/>
        <v>0</v>
      </c>
      <c r="U115" s="13">
        <f t="shared" si="76"/>
        <v>0</v>
      </c>
    </row>
    <row r="116" spans="1:21" ht="22.5" x14ac:dyDescent="0.2">
      <c r="A116" s="190" t="s">
        <v>413</v>
      </c>
      <c r="B116" s="11">
        <v>2</v>
      </c>
      <c r="C116" s="12">
        <v>4</v>
      </c>
      <c r="D116" s="11">
        <v>0</v>
      </c>
      <c r="E116" s="67">
        <v>88360</v>
      </c>
      <c r="F116" s="10"/>
      <c r="G116" s="24"/>
      <c r="H116" s="24"/>
      <c r="I116" s="24"/>
      <c r="J116" s="24"/>
      <c r="K116" s="24"/>
      <c r="L116" s="24"/>
      <c r="M116" s="24"/>
      <c r="N116" s="24"/>
      <c r="O116" s="24"/>
      <c r="P116" s="14">
        <f>P117</f>
        <v>422.3</v>
      </c>
      <c r="Q116" s="24"/>
      <c r="R116" s="24"/>
      <c r="S116" s="13">
        <f t="shared" si="74"/>
        <v>422.3</v>
      </c>
      <c r="T116" s="13">
        <f t="shared" si="75"/>
        <v>0</v>
      </c>
      <c r="U116" s="13">
        <f t="shared" si="76"/>
        <v>0</v>
      </c>
    </row>
    <row r="117" spans="1:21" x14ac:dyDescent="0.2">
      <c r="A117" s="190" t="s">
        <v>29</v>
      </c>
      <c r="B117" s="11">
        <v>2</v>
      </c>
      <c r="C117" s="12">
        <v>4</v>
      </c>
      <c r="D117" s="11">
        <v>0</v>
      </c>
      <c r="E117" s="67">
        <v>88360</v>
      </c>
      <c r="F117" s="10">
        <v>500</v>
      </c>
      <c r="G117" s="24"/>
      <c r="H117" s="24"/>
      <c r="I117" s="24"/>
      <c r="J117" s="24"/>
      <c r="K117" s="24"/>
      <c r="L117" s="24"/>
      <c r="M117" s="24"/>
      <c r="N117" s="24"/>
      <c r="O117" s="24"/>
      <c r="P117" s="14">
        <f>P118</f>
        <v>422.3</v>
      </c>
      <c r="Q117" s="24"/>
      <c r="R117" s="24"/>
      <c r="S117" s="13">
        <f t="shared" si="74"/>
        <v>422.3</v>
      </c>
      <c r="T117" s="13">
        <f t="shared" si="75"/>
        <v>0</v>
      </c>
      <c r="U117" s="13">
        <f t="shared" si="76"/>
        <v>0</v>
      </c>
    </row>
    <row r="118" spans="1:21" x14ac:dyDescent="0.2">
      <c r="A118" s="190" t="s">
        <v>28</v>
      </c>
      <c r="B118" s="11">
        <v>2</v>
      </c>
      <c r="C118" s="12">
        <v>4</v>
      </c>
      <c r="D118" s="11">
        <v>0</v>
      </c>
      <c r="E118" s="67">
        <v>88360</v>
      </c>
      <c r="F118" s="10">
        <v>540</v>
      </c>
      <c r="G118" s="24"/>
      <c r="H118" s="24"/>
      <c r="I118" s="24"/>
      <c r="J118" s="24"/>
      <c r="K118" s="24"/>
      <c r="L118" s="24"/>
      <c r="M118" s="24"/>
      <c r="N118" s="24"/>
      <c r="O118" s="24"/>
      <c r="P118" s="14">
        <v>422.3</v>
      </c>
      <c r="Q118" s="24"/>
      <c r="R118" s="24"/>
      <c r="S118" s="13">
        <f t="shared" si="74"/>
        <v>422.3</v>
      </c>
      <c r="T118" s="13">
        <f t="shared" si="75"/>
        <v>0</v>
      </c>
      <c r="U118" s="13">
        <f t="shared" si="76"/>
        <v>0</v>
      </c>
    </row>
    <row r="119" spans="1:21" ht="22.5" x14ac:dyDescent="0.2">
      <c r="A119" s="1" t="s">
        <v>296</v>
      </c>
      <c r="B119" s="7">
        <v>2</v>
      </c>
      <c r="C119" s="8">
        <v>4</v>
      </c>
      <c r="D119" s="7" t="s">
        <v>293</v>
      </c>
      <c r="E119" s="9">
        <v>0</v>
      </c>
      <c r="F119" s="10"/>
      <c r="G119" s="13">
        <f t="shared" ref="G119:I119" si="77">G120+G123</f>
        <v>0</v>
      </c>
      <c r="H119" s="13">
        <f t="shared" si="77"/>
        <v>0</v>
      </c>
      <c r="I119" s="13">
        <f t="shared" si="77"/>
        <v>91978.841389999987</v>
      </c>
      <c r="J119" s="13"/>
      <c r="K119" s="13"/>
      <c r="L119" s="13"/>
      <c r="M119" s="13">
        <f t="shared" si="64"/>
        <v>0</v>
      </c>
      <c r="N119" s="13">
        <f t="shared" si="65"/>
        <v>0</v>
      </c>
      <c r="O119" s="13">
        <f t="shared" si="66"/>
        <v>91978.841389999987</v>
      </c>
      <c r="P119" s="13"/>
      <c r="Q119" s="13"/>
      <c r="R119" s="13"/>
      <c r="S119" s="13">
        <f t="shared" si="49"/>
        <v>0</v>
      </c>
      <c r="T119" s="13">
        <f t="shared" si="50"/>
        <v>0</v>
      </c>
      <c r="U119" s="47">
        <f t="shared" si="51"/>
        <v>91978.841389999987</v>
      </c>
    </row>
    <row r="120" spans="1:21" ht="56.25" x14ac:dyDescent="0.2">
      <c r="A120" s="1" t="s">
        <v>294</v>
      </c>
      <c r="B120" s="7">
        <v>2</v>
      </c>
      <c r="C120" s="8">
        <v>4</v>
      </c>
      <c r="D120" s="7" t="s">
        <v>293</v>
      </c>
      <c r="E120" s="9">
        <v>67483</v>
      </c>
      <c r="F120" s="10"/>
      <c r="G120" s="13">
        <f t="shared" ref="G120:I121" si="78">G121</f>
        <v>0</v>
      </c>
      <c r="H120" s="13">
        <f t="shared" si="78"/>
        <v>0</v>
      </c>
      <c r="I120" s="13">
        <f t="shared" si="78"/>
        <v>90229.494049999994</v>
      </c>
      <c r="J120" s="13"/>
      <c r="K120" s="13"/>
      <c r="L120" s="13"/>
      <c r="M120" s="13">
        <f t="shared" si="64"/>
        <v>0</v>
      </c>
      <c r="N120" s="13">
        <f t="shared" si="65"/>
        <v>0</v>
      </c>
      <c r="O120" s="13">
        <f t="shared" si="66"/>
        <v>90229.494049999994</v>
      </c>
      <c r="P120" s="13"/>
      <c r="Q120" s="13"/>
      <c r="R120" s="13"/>
      <c r="S120" s="13">
        <f t="shared" si="49"/>
        <v>0</v>
      </c>
      <c r="T120" s="13">
        <f t="shared" si="50"/>
        <v>0</v>
      </c>
      <c r="U120" s="47">
        <f t="shared" si="51"/>
        <v>90229.494049999994</v>
      </c>
    </row>
    <row r="121" spans="1:21" ht="22.5" x14ac:dyDescent="0.2">
      <c r="A121" s="1" t="s">
        <v>99</v>
      </c>
      <c r="B121" s="7">
        <v>2</v>
      </c>
      <c r="C121" s="8">
        <v>4</v>
      </c>
      <c r="D121" s="7" t="s">
        <v>293</v>
      </c>
      <c r="E121" s="9">
        <v>67483</v>
      </c>
      <c r="F121" s="10">
        <v>400</v>
      </c>
      <c r="G121" s="13">
        <f t="shared" si="78"/>
        <v>0</v>
      </c>
      <c r="H121" s="13">
        <f t="shared" si="78"/>
        <v>0</v>
      </c>
      <c r="I121" s="13">
        <f t="shared" si="78"/>
        <v>90229.494049999994</v>
      </c>
      <c r="J121" s="13"/>
      <c r="K121" s="13"/>
      <c r="L121" s="13"/>
      <c r="M121" s="13">
        <f t="shared" si="64"/>
        <v>0</v>
      </c>
      <c r="N121" s="13">
        <f t="shared" si="65"/>
        <v>0</v>
      </c>
      <c r="O121" s="13">
        <f t="shared" si="66"/>
        <v>90229.494049999994</v>
      </c>
      <c r="P121" s="13"/>
      <c r="Q121" s="13"/>
      <c r="R121" s="13"/>
      <c r="S121" s="13">
        <f t="shared" si="49"/>
        <v>0</v>
      </c>
      <c r="T121" s="13">
        <f t="shared" si="50"/>
        <v>0</v>
      </c>
      <c r="U121" s="47">
        <f t="shared" si="51"/>
        <v>90229.494049999994</v>
      </c>
    </row>
    <row r="122" spans="1:21" x14ac:dyDescent="0.2">
      <c r="A122" s="1" t="s">
        <v>98</v>
      </c>
      <c r="B122" s="7">
        <v>2</v>
      </c>
      <c r="C122" s="8">
        <v>4</v>
      </c>
      <c r="D122" s="7" t="s">
        <v>293</v>
      </c>
      <c r="E122" s="9">
        <v>67483</v>
      </c>
      <c r="F122" s="10">
        <v>410</v>
      </c>
      <c r="G122" s="13">
        <v>0</v>
      </c>
      <c r="H122" s="13">
        <v>0</v>
      </c>
      <c r="I122" s="13">
        <v>90229.494049999994</v>
      </c>
      <c r="J122" s="13"/>
      <c r="K122" s="13"/>
      <c r="L122" s="13"/>
      <c r="M122" s="13">
        <f t="shared" si="64"/>
        <v>0</v>
      </c>
      <c r="N122" s="13">
        <f t="shared" si="65"/>
        <v>0</v>
      </c>
      <c r="O122" s="13">
        <f t="shared" si="66"/>
        <v>90229.494049999994</v>
      </c>
      <c r="P122" s="13"/>
      <c r="Q122" s="13"/>
      <c r="R122" s="13"/>
      <c r="S122" s="13">
        <f t="shared" si="49"/>
        <v>0</v>
      </c>
      <c r="T122" s="13">
        <f t="shared" si="50"/>
        <v>0</v>
      </c>
      <c r="U122" s="47">
        <f t="shared" si="51"/>
        <v>90229.494049999994</v>
      </c>
    </row>
    <row r="123" spans="1:21" ht="56.25" x14ac:dyDescent="0.2">
      <c r="A123" s="1" t="s">
        <v>295</v>
      </c>
      <c r="B123" s="7">
        <v>2</v>
      </c>
      <c r="C123" s="8">
        <v>4</v>
      </c>
      <c r="D123" s="7" t="s">
        <v>293</v>
      </c>
      <c r="E123" s="9">
        <v>67484</v>
      </c>
      <c r="F123" s="10"/>
      <c r="G123" s="13">
        <f>G124</f>
        <v>0</v>
      </c>
      <c r="H123" s="13">
        <f t="shared" ref="H123:I124" si="79">H124</f>
        <v>0</v>
      </c>
      <c r="I123" s="13">
        <f t="shared" si="79"/>
        <v>1749.34734</v>
      </c>
      <c r="J123" s="13"/>
      <c r="K123" s="13"/>
      <c r="L123" s="13"/>
      <c r="M123" s="13">
        <f t="shared" si="64"/>
        <v>0</v>
      </c>
      <c r="N123" s="13">
        <f t="shared" si="65"/>
        <v>0</v>
      </c>
      <c r="O123" s="13">
        <f t="shared" si="66"/>
        <v>1749.34734</v>
      </c>
      <c r="P123" s="13"/>
      <c r="Q123" s="13"/>
      <c r="R123" s="13"/>
      <c r="S123" s="13">
        <f t="shared" si="49"/>
        <v>0</v>
      </c>
      <c r="T123" s="13">
        <f t="shared" si="50"/>
        <v>0</v>
      </c>
      <c r="U123" s="47">
        <f t="shared" si="51"/>
        <v>1749.34734</v>
      </c>
    </row>
    <row r="124" spans="1:21" ht="22.5" x14ac:dyDescent="0.2">
      <c r="A124" s="1" t="s">
        <v>99</v>
      </c>
      <c r="B124" s="7">
        <v>2</v>
      </c>
      <c r="C124" s="8">
        <v>4</v>
      </c>
      <c r="D124" s="7" t="s">
        <v>293</v>
      </c>
      <c r="E124" s="9">
        <v>67484</v>
      </c>
      <c r="F124" s="10">
        <v>400</v>
      </c>
      <c r="G124" s="13">
        <f>G125</f>
        <v>0</v>
      </c>
      <c r="H124" s="13">
        <f t="shared" si="79"/>
        <v>0</v>
      </c>
      <c r="I124" s="13">
        <f t="shared" si="79"/>
        <v>1749.34734</v>
      </c>
      <c r="J124" s="13"/>
      <c r="K124" s="13"/>
      <c r="L124" s="13"/>
      <c r="M124" s="13">
        <f t="shared" si="64"/>
        <v>0</v>
      </c>
      <c r="N124" s="13">
        <f t="shared" si="65"/>
        <v>0</v>
      </c>
      <c r="O124" s="13">
        <f t="shared" si="66"/>
        <v>1749.34734</v>
      </c>
      <c r="P124" s="13"/>
      <c r="Q124" s="13"/>
      <c r="R124" s="13"/>
      <c r="S124" s="13">
        <f t="shared" si="49"/>
        <v>0</v>
      </c>
      <c r="T124" s="13">
        <f t="shared" si="50"/>
        <v>0</v>
      </c>
      <c r="U124" s="47">
        <f t="shared" si="51"/>
        <v>1749.34734</v>
      </c>
    </row>
    <row r="125" spans="1:21" x14ac:dyDescent="0.2">
      <c r="A125" s="1" t="s">
        <v>98</v>
      </c>
      <c r="B125" s="7">
        <v>2</v>
      </c>
      <c r="C125" s="8">
        <v>4</v>
      </c>
      <c r="D125" s="7" t="s">
        <v>293</v>
      </c>
      <c r="E125" s="9">
        <v>67484</v>
      </c>
      <c r="F125" s="10">
        <v>410</v>
      </c>
      <c r="G125" s="13">
        <v>0</v>
      </c>
      <c r="H125" s="13">
        <v>0</v>
      </c>
      <c r="I125" s="13">
        <v>1749.34734</v>
      </c>
      <c r="J125" s="13"/>
      <c r="K125" s="13"/>
      <c r="L125" s="13"/>
      <c r="M125" s="13">
        <f t="shared" si="64"/>
        <v>0</v>
      </c>
      <c r="N125" s="13">
        <f t="shared" si="65"/>
        <v>0</v>
      </c>
      <c r="O125" s="13">
        <f t="shared" si="66"/>
        <v>1749.34734</v>
      </c>
      <c r="P125" s="13"/>
      <c r="Q125" s="13"/>
      <c r="R125" s="13"/>
      <c r="S125" s="13">
        <f t="shared" si="49"/>
        <v>0</v>
      </c>
      <c r="T125" s="13">
        <f t="shared" si="50"/>
        <v>0</v>
      </c>
      <c r="U125" s="47">
        <f t="shared" si="51"/>
        <v>1749.34734</v>
      </c>
    </row>
    <row r="126" spans="1:21" ht="56.25" x14ac:dyDescent="0.2">
      <c r="A126" s="65" t="s">
        <v>397</v>
      </c>
      <c r="B126" s="11">
        <v>2</v>
      </c>
      <c r="C126" s="12">
        <v>4</v>
      </c>
      <c r="D126" s="11" t="s">
        <v>293</v>
      </c>
      <c r="E126" s="67" t="s">
        <v>396</v>
      </c>
      <c r="F126" s="10"/>
      <c r="G126" s="13"/>
      <c r="H126" s="13"/>
      <c r="I126" s="13"/>
      <c r="J126" s="13"/>
      <c r="K126" s="13"/>
      <c r="L126" s="14">
        <f>L127</f>
        <v>92.070909999999998</v>
      </c>
      <c r="M126" s="13">
        <f>G126+J126</f>
        <v>0</v>
      </c>
      <c r="N126" s="13">
        <f t="shared" si="65"/>
        <v>0</v>
      </c>
      <c r="O126" s="13">
        <f t="shared" si="66"/>
        <v>92.070909999999998</v>
      </c>
      <c r="P126" s="13"/>
      <c r="Q126" s="13"/>
      <c r="R126" s="13"/>
      <c r="S126" s="13">
        <f t="shared" si="49"/>
        <v>0</v>
      </c>
      <c r="T126" s="13">
        <f t="shared" si="50"/>
        <v>0</v>
      </c>
      <c r="U126" s="13">
        <f t="shared" si="51"/>
        <v>92.070909999999998</v>
      </c>
    </row>
    <row r="127" spans="1:21" ht="22.5" x14ac:dyDescent="0.2">
      <c r="A127" s="65" t="s">
        <v>99</v>
      </c>
      <c r="B127" s="11">
        <v>2</v>
      </c>
      <c r="C127" s="12">
        <v>4</v>
      </c>
      <c r="D127" s="11" t="s">
        <v>293</v>
      </c>
      <c r="E127" s="67" t="s">
        <v>396</v>
      </c>
      <c r="F127" s="10">
        <v>400</v>
      </c>
      <c r="G127" s="13"/>
      <c r="H127" s="13"/>
      <c r="I127" s="13"/>
      <c r="J127" s="13"/>
      <c r="K127" s="13"/>
      <c r="L127" s="14">
        <f>L128</f>
        <v>92.070909999999998</v>
      </c>
      <c r="M127" s="13">
        <f t="shared" ref="M127:M128" si="80">G127+J127</f>
        <v>0</v>
      </c>
      <c r="N127" s="13">
        <f t="shared" ref="N127:N128" si="81">H127+K127</f>
        <v>0</v>
      </c>
      <c r="O127" s="13">
        <f t="shared" ref="O127:O128" si="82">I127+L127</f>
        <v>92.070909999999998</v>
      </c>
      <c r="P127" s="13"/>
      <c r="Q127" s="13"/>
      <c r="R127" s="13"/>
      <c r="S127" s="13">
        <f t="shared" si="49"/>
        <v>0</v>
      </c>
      <c r="T127" s="13">
        <f t="shared" si="50"/>
        <v>0</v>
      </c>
      <c r="U127" s="13">
        <f t="shared" si="51"/>
        <v>92.070909999999998</v>
      </c>
    </row>
    <row r="128" spans="1:21" x14ac:dyDescent="0.2">
      <c r="A128" s="65" t="s">
        <v>98</v>
      </c>
      <c r="B128" s="11">
        <v>2</v>
      </c>
      <c r="C128" s="12">
        <v>4</v>
      </c>
      <c r="D128" s="11" t="s">
        <v>293</v>
      </c>
      <c r="E128" s="67" t="s">
        <v>396</v>
      </c>
      <c r="F128" s="10">
        <v>410</v>
      </c>
      <c r="G128" s="13"/>
      <c r="H128" s="13"/>
      <c r="I128" s="13"/>
      <c r="J128" s="13"/>
      <c r="K128" s="13"/>
      <c r="L128" s="14">
        <v>92.070909999999998</v>
      </c>
      <c r="M128" s="13">
        <f t="shared" si="80"/>
        <v>0</v>
      </c>
      <c r="N128" s="13">
        <f t="shared" si="81"/>
        <v>0</v>
      </c>
      <c r="O128" s="13">
        <f t="shared" si="82"/>
        <v>92.070909999999998</v>
      </c>
      <c r="P128" s="13"/>
      <c r="Q128" s="13"/>
      <c r="R128" s="13"/>
      <c r="S128" s="13">
        <f t="shared" si="49"/>
        <v>0</v>
      </c>
      <c r="T128" s="13">
        <f t="shared" si="50"/>
        <v>0</v>
      </c>
      <c r="U128" s="13">
        <f t="shared" si="51"/>
        <v>92.070909999999998</v>
      </c>
    </row>
    <row r="129" spans="1:21" ht="22.5" x14ac:dyDescent="0.2">
      <c r="A129" s="45" t="s">
        <v>310</v>
      </c>
      <c r="B129" s="36">
        <v>2</v>
      </c>
      <c r="C129" s="37">
        <v>5</v>
      </c>
      <c r="D129" s="36">
        <v>0</v>
      </c>
      <c r="E129" s="25">
        <v>0</v>
      </c>
      <c r="F129" s="6"/>
      <c r="G129" s="24">
        <f>G130</f>
        <v>600</v>
      </c>
      <c r="H129" s="24">
        <f t="shared" ref="H129:I129" si="83">H130</f>
        <v>600</v>
      </c>
      <c r="I129" s="24">
        <f t="shared" si="83"/>
        <v>600</v>
      </c>
      <c r="J129" s="24"/>
      <c r="K129" s="24"/>
      <c r="L129" s="24"/>
      <c r="M129" s="24">
        <f t="shared" si="64"/>
        <v>600</v>
      </c>
      <c r="N129" s="24">
        <f t="shared" si="65"/>
        <v>600</v>
      </c>
      <c r="O129" s="24">
        <f t="shared" si="66"/>
        <v>600</v>
      </c>
      <c r="P129" s="24"/>
      <c r="Q129" s="24"/>
      <c r="R129" s="24"/>
      <c r="S129" s="24">
        <f t="shared" si="49"/>
        <v>600</v>
      </c>
      <c r="T129" s="24">
        <f t="shared" si="50"/>
        <v>600</v>
      </c>
      <c r="U129" s="46">
        <f t="shared" si="51"/>
        <v>600</v>
      </c>
    </row>
    <row r="130" spans="1:21" ht="22.5" x14ac:dyDescent="0.2">
      <c r="A130" s="1" t="s">
        <v>161</v>
      </c>
      <c r="B130" s="7">
        <v>2</v>
      </c>
      <c r="C130" s="8">
        <v>5</v>
      </c>
      <c r="D130" s="7">
        <v>0</v>
      </c>
      <c r="E130" s="9">
        <v>80690</v>
      </c>
      <c r="F130" s="10"/>
      <c r="G130" s="14">
        <f>G131</f>
        <v>600</v>
      </c>
      <c r="H130" s="14">
        <f t="shared" ref="H130:I131" si="84">H131</f>
        <v>600</v>
      </c>
      <c r="I130" s="13">
        <f t="shared" si="84"/>
        <v>600</v>
      </c>
      <c r="J130" s="14"/>
      <c r="K130" s="14"/>
      <c r="L130" s="13"/>
      <c r="M130" s="14">
        <f t="shared" si="64"/>
        <v>600</v>
      </c>
      <c r="N130" s="14">
        <f t="shared" si="65"/>
        <v>600</v>
      </c>
      <c r="O130" s="13">
        <f t="shared" si="66"/>
        <v>600</v>
      </c>
      <c r="P130" s="14"/>
      <c r="Q130" s="14"/>
      <c r="R130" s="13"/>
      <c r="S130" s="14">
        <f t="shared" si="49"/>
        <v>600</v>
      </c>
      <c r="T130" s="14">
        <f t="shared" si="50"/>
        <v>600</v>
      </c>
      <c r="U130" s="47">
        <f t="shared" si="51"/>
        <v>600</v>
      </c>
    </row>
    <row r="131" spans="1:21" ht="22.5" x14ac:dyDescent="0.2">
      <c r="A131" s="1" t="s">
        <v>77</v>
      </c>
      <c r="B131" s="7">
        <v>2</v>
      </c>
      <c r="C131" s="8">
        <v>5</v>
      </c>
      <c r="D131" s="7">
        <v>0</v>
      </c>
      <c r="E131" s="9">
        <v>80690</v>
      </c>
      <c r="F131" s="10">
        <v>600</v>
      </c>
      <c r="G131" s="14">
        <f>G132</f>
        <v>600</v>
      </c>
      <c r="H131" s="14">
        <f t="shared" si="84"/>
        <v>600</v>
      </c>
      <c r="I131" s="13">
        <f t="shared" si="84"/>
        <v>600</v>
      </c>
      <c r="J131" s="14"/>
      <c r="K131" s="14"/>
      <c r="L131" s="13"/>
      <c r="M131" s="14">
        <f t="shared" si="64"/>
        <v>600</v>
      </c>
      <c r="N131" s="14">
        <f t="shared" si="65"/>
        <v>600</v>
      </c>
      <c r="O131" s="13">
        <f t="shared" si="66"/>
        <v>600</v>
      </c>
      <c r="P131" s="14"/>
      <c r="Q131" s="14"/>
      <c r="R131" s="13"/>
      <c r="S131" s="14">
        <f t="shared" si="49"/>
        <v>600</v>
      </c>
      <c r="T131" s="14">
        <f t="shared" si="50"/>
        <v>600</v>
      </c>
      <c r="U131" s="47">
        <f t="shared" si="51"/>
        <v>600</v>
      </c>
    </row>
    <row r="132" spans="1:21" x14ac:dyDescent="0.2">
      <c r="A132" s="1" t="s">
        <v>146</v>
      </c>
      <c r="B132" s="7">
        <v>2</v>
      </c>
      <c r="C132" s="8">
        <v>5</v>
      </c>
      <c r="D132" s="7">
        <v>0</v>
      </c>
      <c r="E132" s="9">
        <v>80690</v>
      </c>
      <c r="F132" s="10">
        <v>610</v>
      </c>
      <c r="G132" s="14">
        <v>600</v>
      </c>
      <c r="H132" s="14">
        <v>600</v>
      </c>
      <c r="I132" s="13">
        <v>600</v>
      </c>
      <c r="J132" s="14"/>
      <c r="K132" s="14"/>
      <c r="L132" s="13"/>
      <c r="M132" s="14">
        <f t="shared" si="64"/>
        <v>600</v>
      </c>
      <c r="N132" s="14">
        <f t="shared" si="65"/>
        <v>600</v>
      </c>
      <c r="O132" s="13">
        <f t="shared" si="66"/>
        <v>600</v>
      </c>
      <c r="P132" s="14"/>
      <c r="Q132" s="14"/>
      <c r="R132" s="13"/>
      <c r="S132" s="14">
        <f t="shared" si="49"/>
        <v>600</v>
      </c>
      <c r="T132" s="14">
        <f t="shared" si="50"/>
        <v>600</v>
      </c>
      <c r="U132" s="47">
        <f t="shared" si="51"/>
        <v>600</v>
      </c>
    </row>
    <row r="133" spans="1:21" ht="45" x14ac:dyDescent="0.2">
      <c r="A133" s="45" t="s">
        <v>271</v>
      </c>
      <c r="B133" s="19">
        <v>3</v>
      </c>
      <c r="C133" s="20">
        <v>0</v>
      </c>
      <c r="D133" s="19">
        <v>0</v>
      </c>
      <c r="E133" s="21">
        <v>0</v>
      </c>
      <c r="F133" s="10"/>
      <c r="G133" s="27">
        <f>G137++G142+G145+G148+G151+G157+G160+G167+G154</f>
        <v>76894.03</v>
      </c>
      <c r="H133" s="27">
        <f>H137++H142+H145+H148+H151+H157+H160+H167</f>
        <v>32075.620000000003</v>
      </c>
      <c r="I133" s="24">
        <f>I137++I142+I145+I148+I151+I157+I160+I167</f>
        <v>33612.54</v>
      </c>
      <c r="J133" s="27">
        <f>J161+J142+J137+J145</f>
        <v>31102.521919999999</v>
      </c>
      <c r="K133" s="27">
        <f t="shared" ref="K133:L133" si="85">K161</f>
        <v>0</v>
      </c>
      <c r="L133" s="27">
        <f t="shared" si="85"/>
        <v>0</v>
      </c>
      <c r="M133" s="27">
        <f t="shared" si="64"/>
        <v>107996.55192</v>
      </c>
      <c r="N133" s="27">
        <f t="shared" si="65"/>
        <v>32075.620000000003</v>
      </c>
      <c r="O133" s="24">
        <f t="shared" si="66"/>
        <v>33612.54</v>
      </c>
      <c r="P133" s="27">
        <f>P134</f>
        <v>60</v>
      </c>
      <c r="Q133" s="27"/>
      <c r="R133" s="24"/>
      <c r="S133" s="27">
        <f t="shared" si="49"/>
        <v>108056.55192</v>
      </c>
      <c r="T133" s="27">
        <f t="shared" si="50"/>
        <v>32075.620000000003</v>
      </c>
      <c r="U133" s="46">
        <f t="shared" si="51"/>
        <v>33612.54</v>
      </c>
    </row>
    <row r="134" spans="1:21" ht="20.25" customHeight="1" x14ac:dyDescent="0.2">
      <c r="A134" s="99" t="s">
        <v>414</v>
      </c>
      <c r="B134" s="11">
        <v>3</v>
      </c>
      <c r="C134" s="12">
        <v>0</v>
      </c>
      <c r="D134" s="11">
        <v>0</v>
      </c>
      <c r="E134" s="67">
        <v>71400</v>
      </c>
      <c r="F134" s="10"/>
      <c r="G134" s="27"/>
      <c r="H134" s="27"/>
      <c r="I134" s="24"/>
      <c r="J134" s="27"/>
      <c r="K134" s="27"/>
      <c r="L134" s="24"/>
      <c r="M134" s="27"/>
      <c r="N134" s="27"/>
      <c r="O134" s="24"/>
      <c r="P134" s="14">
        <f>P135</f>
        <v>60</v>
      </c>
      <c r="Q134" s="27"/>
      <c r="R134" s="24"/>
      <c r="S134" s="14">
        <f>M134+P134</f>
        <v>60</v>
      </c>
      <c r="T134" s="14">
        <f t="shared" si="50"/>
        <v>0</v>
      </c>
      <c r="U134" s="14">
        <f t="shared" si="51"/>
        <v>0</v>
      </c>
    </row>
    <row r="135" spans="1:21" ht="27" customHeight="1" x14ac:dyDescent="0.2">
      <c r="A135" s="65" t="s">
        <v>14</v>
      </c>
      <c r="B135" s="11">
        <v>3</v>
      </c>
      <c r="C135" s="12">
        <v>0</v>
      </c>
      <c r="D135" s="11">
        <v>0</v>
      </c>
      <c r="E135" s="67">
        <v>71400</v>
      </c>
      <c r="F135" s="10">
        <v>200</v>
      </c>
      <c r="G135" s="27"/>
      <c r="H135" s="27"/>
      <c r="I135" s="24"/>
      <c r="J135" s="27"/>
      <c r="K135" s="27"/>
      <c r="L135" s="24"/>
      <c r="M135" s="27"/>
      <c r="N135" s="27"/>
      <c r="O135" s="24"/>
      <c r="P135" s="14">
        <f>P136</f>
        <v>60</v>
      </c>
      <c r="Q135" s="27"/>
      <c r="R135" s="24"/>
      <c r="S135" s="14">
        <f t="shared" ref="S135:S136" si="86">M135+P135</f>
        <v>60</v>
      </c>
      <c r="T135" s="14">
        <f t="shared" ref="T135:T136" si="87">N135+Q135</f>
        <v>0</v>
      </c>
      <c r="U135" s="14">
        <f t="shared" ref="U135:U136" si="88">O135+R135</f>
        <v>0</v>
      </c>
    </row>
    <row r="136" spans="1:21" ht="28.5" customHeight="1" x14ac:dyDescent="0.2">
      <c r="A136" s="65" t="s">
        <v>13</v>
      </c>
      <c r="B136" s="11">
        <v>3</v>
      </c>
      <c r="C136" s="12">
        <v>0</v>
      </c>
      <c r="D136" s="11">
        <v>0</v>
      </c>
      <c r="E136" s="67">
        <v>71400</v>
      </c>
      <c r="F136" s="10">
        <v>240</v>
      </c>
      <c r="G136" s="27"/>
      <c r="H136" s="27"/>
      <c r="I136" s="24"/>
      <c r="J136" s="27"/>
      <c r="K136" s="27"/>
      <c r="L136" s="24"/>
      <c r="M136" s="27"/>
      <c r="N136" s="27"/>
      <c r="O136" s="24"/>
      <c r="P136" s="14">
        <v>60</v>
      </c>
      <c r="Q136" s="27"/>
      <c r="R136" s="24"/>
      <c r="S136" s="14">
        <f t="shared" si="86"/>
        <v>60</v>
      </c>
      <c r="T136" s="14">
        <f t="shared" si="87"/>
        <v>0</v>
      </c>
      <c r="U136" s="14">
        <f t="shared" si="88"/>
        <v>0</v>
      </c>
    </row>
    <row r="137" spans="1:21" ht="22.5" x14ac:dyDescent="0.2">
      <c r="A137" s="69" t="s">
        <v>258</v>
      </c>
      <c r="B137" s="11">
        <v>3</v>
      </c>
      <c r="C137" s="12">
        <v>0</v>
      </c>
      <c r="D137" s="11">
        <v>0</v>
      </c>
      <c r="E137" s="67">
        <v>76800</v>
      </c>
      <c r="F137" s="10"/>
      <c r="G137" s="14">
        <f>G140+G138</f>
        <v>5213.7700000000004</v>
      </c>
      <c r="H137" s="14">
        <f t="shared" ref="H137:I137" si="89">H140+H138</f>
        <v>3030.32</v>
      </c>
      <c r="I137" s="13">
        <f t="shared" si="89"/>
        <v>3151.54</v>
      </c>
      <c r="J137" s="14">
        <f>J138</f>
        <v>-1764.01298</v>
      </c>
      <c r="K137" s="14"/>
      <c r="L137" s="13"/>
      <c r="M137" s="14">
        <f t="shared" si="64"/>
        <v>3449.7570200000005</v>
      </c>
      <c r="N137" s="14">
        <f t="shared" si="65"/>
        <v>3030.32</v>
      </c>
      <c r="O137" s="13">
        <f t="shared" si="66"/>
        <v>3151.54</v>
      </c>
      <c r="P137" s="14"/>
      <c r="Q137" s="14"/>
      <c r="R137" s="13"/>
      <c r="S137" s="14">
        <f t="shared" si="49"/>
        <v>3449.7570200000005</v>
      </c>
      <c r="T137" s="14">
        <f t="shared" si="50"/>
        <v>3030.32</v>
      </c>
      <c r="U137" s="47">
        <f t="shared" si="51"/>
        <v>3151.54</v>
      </c>
    </row>
    <row r="138" spans="1:21" ht="22.5" x14ac:dyDescent="0.2">
      <c r="A138" s="69" t="s">
        <v>14</v>
      </c>
      <c r="B138" s="11">
        <v>3</v>
      </c>
      <c r="C138" s="12">
        <v>0</v>
      </c>
      <c r="D138" s="11">
        <v>0</v>
      </c>
      <c r="E138" s="67">
        <v>76800</v>
      </c>
      <c r="F138" s="10">
        <v>200</v>
      </c>
      <c r="G138" s="14">
        <f>G139</f>
        <v>2300</v>
      </c>
      <c r="H138" s="14">
        <f t="shared" ref="H138:I138" si="90">H139</f>
        <v>0</v>
      </c>
      <c r="I138" s="13">
        <f t="shared" si="90"/>
        <v>0</v>
      </c>
      <c r="J138" s="14">
        <f>J139</f>
        <v>-1764.01298</v>
      </c>
      <c r="K138" s="14"/>
      <c r="L138" s="13"/>
      <c r="M138" s="14">
        <f t="shared" si="64"/>
        <v>535.98702000000003</v>
      </c>
      <c r="N138" s="14">
        <f t="shared" si="65"/>
        <v>0</v>
      </c>
      <c r="O138" s="13">
        <f t="shared" si="66"/>
        <v>0</v>
      </c>
      <c r="P138" s="14"/>
      <c r="Q138" s="14"/>
      <c r="R138" s="13"/>
      <c r="S138" s="14">
        <f t="shared" si="49"/>
        <v>535.98702000000003</v>
      </c>
      <c r="T138" s="14">
        <f t="shared" si="50"/>
        <v>0</v>
      </c>
      <c r="U138" s="47">
        <f t="shared" si="51"/>
        <v>0</v>
      </c>
    </row>
    <row r="139" spans="1:21" ht="22.5" x14ac:dyDescent="0.2">
      <c r="A139" s="69" t="s">
        <v>13</v>
      </c>
      <c r="B139" s="11">
        <v>3</v>
      </c>
      <c r="C139" s="12">
        <v>0</v>
      </c>
      <c r="D139" s="11">
        <v>0</v>
      </c>
      <c r="E139" s="67">
        <v>76800</v>
      </c>
      <c r="F139" s="10">
        <v>240</v>
      </c>
      <c r="G139" s="14">
        <v>2300</v>
      </c>
      <c r="H139" s="14">
        <v>0</v>
      </c>
      <c r="I139" s="13">
        <v>0</v>
      </c>
      <c r="J139" s="14">
        <f>-1764.01298</f>
        <v>-1764.01298</v>
      </c>
      <c r="K139" s="14"/>
      <c r="L139" s="13"/>
      <c r="M139" s="14">
        <f t="shared" si="64"/>
        <v>535.98702000000003</v>
      </c>
      <c r="N139" s="14">
        <f t="shared" si="65"/>
        <v>0</v>
      </c>
      <c r="O139" s="13">
        <f t="shared" si="66"/>
        <v>0</v>
      </c>
      <c r="P139" s="14"/>
      <c r="Q139" s="14"/>
      <c r="R139" s="13"/>
      <c r="S139" s="14">
        <f t="shared" si="49"/>
        <v>535.98702000000003</v>
      </c>
      <c r="T139" s="14">
        <f t="shared" si="50"/>
        <v>0</v>
      </c>
      <c r="U139" s="47">
        <f t="shared" si="51"/>
        <v>0</v>
      </c>
    </row>
    <row r="140" spans="1:21" x14ac:dyDescent="0.2">
      <c r="A140" s="69" t="s">
        <v>29</v>
      </c>
      <c r="B140" s="11">
        <v>3</v>
      </c>
      <c r="C140" s="12">
        <v>0</v>
      </c>
      <c r="D140" s="11">
        <v>0</v>
      </c>
      <c r="E140" s="67">
        <v>76800</v>
      </c>
      <c r="F140" s="10">
        <v>500</v>
      </c>
      <c r="G140" s="14">
        <f>G141</f>
        <v>2913.77</v>
      </c>
      <c r="H140" s="14">
        <f t="shared" ref="H140:I140" si="91">H141</f>
        <v>3030.32</v>
      </c>
      <c r="I140" s="13">
        <f t="shared" si="91"/>
        <v>3151.54</v>
      </c>
      <c r="J140" s="14"/>
      <c r="K140" s="14"/>
      <c r="L140" s="13"/>
      <c r="M140" s="14">
        <f t="shared" si="64"/>
        <v>2913.77</v>
      </c>
      <c r="N140" s="14">
        <f t="shared" si="65"/>
        <v>3030.32</v>
      </c>
      <c r="O140" s="13">
        <f t="shared" si="66"/>
        <v>3151.54</v>
      </c>
      <c r="P140" s="14"/>
      <c r="Q140" s="14"/>
      <c r="R140" s="13"/>
      <c r="S140" s="14">
        <f t="shared" si="49"/>
        <v>2913.77</v>
      </c>
      <c r="T140" s="14">
        <f t="shared" si="50"/>
        <v>3030.32</v>
      </c>
      <c r="U140" s="47">
        <f t="shared" si="51"/>
        <v>3151.54</v>
      </c>
    </row>
    <row r="141" spans="1:21" x14ac:dyDescent="0.2">
      <c r="A141" s="69" t="s">
        <v>28</v>
      </c>
      <c r="B141" s="11">
        <v>3</v>
      </c>
      <c r="C141" s="12">
        <v>0</v>
      </c>
      <c r="D141" s="11">
        <v>0</v>
      </c>
      <c r="E141" s="67">
        <v>76800</v>
      </c>
      <c r="F141" s="10">
        <v>540</v>
      </c>
      <c r="G141" s="14">
        <v>2913.77</v>
      </c>
      <c r="H141" s="14">
        <v>3030.32</v>
      </c>
      <c r="I141" s="13">
        <v>3151.54</v>
      </c>
      <c r="J141" s="14"/>
      <c r="K141" s="14"/>
      <c r="L141" s="13"/>
      <c r="M141" s="14">
        <f t="shared" si="64"/>
        <v>2913.77</v>
      </c>
      <c r="N141" s="14">
        <f t="shared" si="65"/>
        <v>3030.32</v>
      </c>
      <c r="O141" s="13">
        <f t="shared" si="66"/>
        <v>3151.54</v>
      </c>
      <c r="P141" s="14"/>
      <c r="Q141" s="14"/>
      <c r="R141" s="13"/>
      <c r="S141" s="14">
        <f t="shared" si="49"/>
        <v>2913.77</v>
      </c>
      <c r="T141" s="14">
        <f t="shared" si="50"/>
        <v>3030.32</v>
      </c>
      <c r="U141" s="47">
        <f t="shared" si="51"/>
        <v>3151.54</v>
      </c>
    </row>
    <row r="142" spans="1:21" x14ac:dyDescent="0.2">
      <c r="A142" s="69" t="s">
        <v>221</v>
      </c>
      <c r="B142" s="11">
        <v>3</v>
      </c>
      <c r="C142" s="12">
        <v>0</v>
      </c>
      <c r="D142" s="11" t="s">
        <v>2</v>
      </c>
      <c r="E142" s="67" t="s">
        <v>220</v>
      </c>
      <c r="F142" s="10" t="s">
        <v>7</v>
      </c>
      <c r="G142" s="13">
        <f>G143</f>
        <v>5058.2120000000004</v>
      </c>
      <c r="H142" s="13">
        <f t="shared" ref="H142:I143" si="92">H143</f>
        <v>8073.835</v>
      </c>
      <c r="I142" s="13">
        <f t="shared" si="92"/>
        <v>8678.2049999999999</v>
      </c>
      <c r="J142" s="13">
        <f>J143</f>
        <v>-3820.4314199999999</v>
      </c>
      <c r="K142" s="13">
        <v>0</v>
      </c>
      <c r="L142" s="13">
        <v>0</v>
      </c>
      <c r="M142" s="13">
        <f t="shared" si="64"/>
        <v>1237.7805800000006</v>
      </c>
      <c r="N142" s="13">
        <f t="shared" si="65"/>
        <v>8073.835</v>
      </c>
      <c r="O142" s="13">
        <f t="shared" si="66"/>
        <v>8678.2049999999999</v>
      </c>
      <c r="P142" s="13"/>
      <c r="Q142" s="13"/>
      <c r="R142" s="13"/>
      <c r="S142" s="13">
        <f t="shared" si="49"/>
        <v>1237.7805800000006</v>
      </c>
      <c r="T142" s="13">
        <f t="shared" si="50"/>
        <v>8073.835</v>
      </c>
      <c r="U142" s="47">
        <f t="shared" si="51"/>
        <v>8678.2049999999999</v>
      </c>
    </row>
    <row r="143" spans="1:21" x14ac:dyDescent="0.2">
      <c r="A143" s="69" t="s">
        <v>71</v>
      </c>
      <c r="B143" s="11">
        <v>3</v>
      </c>
      <c r="C143" s="12">
        <v>0</v>
      </c>
      <c r="D143" s="11" t="s">
        <v>2</v>
      </c>
      <c r="E143" s="67" t="s">
        <v>220</v>
      </c>
      <c r="F143" s="10">
        <v>800</v>
      </c>
      <c r="G143" s="13">
        <f>G144</f>
        <v>5058.2120000000004</v>
      </c>
      <c r="H143" s="13">
        <f t="shared" si="92"/>
        <v>8073.835</v>
      </c>
      <c r="I143" s="13">
        <f t="shared" si="92"/>
        <v>8678.2049999999999</v>
      </c>
      <c r="J143" s="13">
        <f>J144</f>
        <v>-3820.4314199999999</v>
      </c>
      <c r="K143" s="13">
        <v>0</v>
      </c>
      <c r="L143" s="13">
        <v>0</v>
      </c>
      <c r="M143" s="13">
        <f t="shared" si="64"/>
        <v>1237.7805800000006</v>
      </c>
      <c r="N143" s="13">
        <f t="shared" si="65"/>
        <v>8073.835</v>
      </c>
      <c r="O143" s="13">
        <f t="shared" si="66"/>
        <v>8678.2049999999999</v>
      </c>
      <c r="P143" s="13"/>
      <c r="Q143" s="13"/>
      <c r="R143" s="13"/>
      <c r="S143" s="13">
        <f t="shared" si="49"/>
        <v>1237.7805800000006</v>
      </c>
      <c r="T143" s="13">
        <f t="shared" si="50"/>
        <v>8073.835</v>
      </c>
      <c r="U143" s="47">
        <f t="shared" si="51"/>
        <v>8678.2049999999999</v>
      </c>
    </row>
    <row r="144" spans="1:21" x14ac:dyDescent="0.2">
      <c r="A144" s="69" t="s">
        <v>140</v>
      </c>
      <c r="B144" s="11">
        <v>3</v>
      </c>
      <c r="C144" s="12">
        <v>0</v>
      </c>
      <c r="D144" s="11" t="s">
        <v>2</v>
      </c>
      <c r="E144" s="67" t="s">
        <v>220</v>
      </c>
      <c r="F144" s="10">
        <v>870</v>
      </c>
      <c r="G144" s="13">
        <v>5058.2120000000004</v>
      </c>
      <c r="H144" s="13">
        <v>8073.835</v>
      </c>
      <c r="I144" s="13">
        <v>8678.2049999999999</v>
      </c>
      <c r="J144" s="14">
        <f>-1805.59832-1439.8331-575</f>
        <v>-3820.4314199999999</v>
      </c>
      <c r="K144" s="13">
        <v>0</v>
      </c>
      <c r="L144" s="13">
        <v>0</v>
      </c>
      <c r="M144" s="13">
        <f t="shared" si="64"/>
        <v>1237.7805800000006</v>
      </c>
      <c r="N144" s="13">
        <f t="shared" si="65"/>
        <v>8073.835</v>
      </c>
      <c r="O144" s="13">
        <f t="shared" si="66"/>
        <v>8678.2049999999999</v>
      </c>
      <c r="P144" s="13"/>
      <c r="Q144" s="13"/>
      <c r="R144" s="13"/>
      <c r="S144" s="13">
        <f t="shared" si="49"/>
        <v>1237.7805800000006</v>
      </c>
      <c r="T144" s="13">
        <f t="shared" si="50"/>
        <v>8073.835</v>
      </c>
      <c r="U144" s="47">
        <f t="shared" si="51"/>
        <v>8678.2049999999999</v>
      </c>
    </row>
    <row r="145" spans="1:21" ht="33.75" x14ac:dyDescent="0.2">
      <c r="A145" s="69" t="s">
        <v>368</v>
      </c>
      <c r="B145" s="11">
        <v>3</v>
      </c>
      <c r="C145" s="12">
        <v>0</v>
      </c>
      <c r="D145" s="11" t="s">
        <v>2</v>
      </c>
      <c r="E145" s="67" t="s">
        <v>219</v>
      </c>
      <c r="F145" s="10" t="s">
        <v>7</v>
      </c>
      <c r="G145" s="13">
        <f>G146</f>
        <v>84.5</v>
      </c>
      <c r="H145" s="13">
        <f t="shared" ref="H145:I146" si="93">H146</f>
        <v>79.5</v>
      </c>
      <c r="I145" s="13">
        <f t="shared" si="93"/>
        <v>79.5</v>
      </c>
      <c r="J145" s="13">
        <f>J146</f>
        <v>575</v>
      </c>
      <c r="K145" s="13"/>
      <c r="L145" s="13"/>
      <c r="M145" s="13">
        <f t="shared" si="64"/>
        <v>659.5</v>
      </c>
      <c r="N145" s="13">
        <f t="shared" si="65"/>
        <v>79.5</v>
      </c>
      <c r="O145" s="13">
        <f t="shared" si="66"/>
        <v>79.5</v>
      </c>
      <c r="P145" s="13"/>
      <c r="Q145" s="13"/>
      <c r="R145" s="13"/>
      <c r="S145" s="13">
        <f t="shared" si="49"/>
        <v>659.5</v>
      </c>
      <c r="T145" s="13">
        <f t="shared" si="50"/>
        <v>79.5</v>
      </c>
      <c r="U145" s="47">
        <f t="shared" si="51"/>
        <v>79.5</v>
      </c>
    </row>
    <row r="146" spans="1:21" ht="22.5" x14ac:dyDescent="0.2">
      <c r="A146" s="69" t="s">
        <v>14</v>
      </c>
      <c r="B146" s="11">
        <v>3</v>
      </c>
      <c r="C146" s="12">
        <v>0</v>
      </c>
      <c r="D146" s="11" t="s">
        <v>2</v>
      </c>
      <c r="E146" s="67" t="s">
        <v>219</v>
      </c>
      <c r="F146" s="10">
        <v>200</v>
      </c>
      <c r="G146" s="13">
        <f>G147</f>
        <v>84.5</v>
      </c>
      <c r="H146" s="13">
        <f t="shared" si="93"/>
        <v>79.5</v>
      </c>
      <c r="I146" s="13">
        <f t="shared" si="93"/>
        <v>79.5</v>
      </c>
      <c r="J146" s="13">
        <f>J147</f>
        <v>575</v>
      </c>
      <c r="K146" s="13"/>
      <c r="L146" s="13"/>
      <c r="M146" s="13">
        <f t="shared" si="64"/>
        <v>659.5</v>
      </c>
      <c r="N146" s="13">
        <f t="shared" si="65"/>
        <v>79.5</v>
      </c>
      <c r="O146" s="13">
        <f t="shared" si="66"/>
        <v>79.5</v>
      </c>
      <c r="P146" s="13"/>
      <c r="Q146" s="13"/>
      <c r="R146" s="13"/>
      <c r="S146" s="13">
        <f t="shared" si="49"/>
        <v>659.5</v>
      </c>
      <c r="T146" s="13">
        <f t="shared" si="50"/>
        <v>79.5</v>
      </c>
      <c r="U146" s="47">
        <f t="shared" si="51"/>
        <v>79.5</v>
      </c>
    </row>
    <row r="147" spans="1:21" ht="22.5" x14ac:dyDescent="0.2">
      <c r="A147" s="69" t="s">
        <v>13</v>
      </c>
      <c r="B147" s="11">
        <v>3</v>
      </c>
      <c r="C147" s="12">
        <v>0</v>
      </c>
      <c r="D147" s="11" t="s">
        <v>2</v>
      </c>
      <c r="E147" s="67" t="s">
        <v>219</v>
      </c>
      <c r="F147" s="10">
        <v>240</v>
      </c>
      <c r="G147" s="13">
        <v>84.5</v>
      </c>
      <c r="H147" s="13">
        <v>79.5</v>
      </c>
      <c r="I147" s="13">
        <v>79.5</v>
      </c>
      <c r="J147" s="13">
        <v>575</v>
      </c>
      <c r="K147" s="13"/>
      <c r="L147" s="13"/>
      <c r="M147" s="13">
        <f t="shared" si="64"/>
        <v>659.5</v>
      </c>
      <c r="N147" s="13">
        <f t="shared" si="65"/>
        <v>79.5</v>
      </c>
      <c r="O147" s="13">
        <f t="shared" si="66"/>
        <v>79.5</v>
      </c>
      <c r="P147" s="13"/>
      <c r="Q147" s="13"/>
      <c r="R147" s="13"/>
      <c r="S147" s="13">
        <f t="shared" si="49"/>
        <v>659.5</v>
      </c>
      <c r="T147" s="13">
        <f t="shared" si="50"/>
        <v>79.5</v>
      </c>
      <c r="U147" s="47">
        <f t="shared" si="51"/>
        <v>79.5</v>
      </c>
    </row>
    <row r="148" spans="1:21" ht="67.5" x14ac:dyDescent="0.2">
      <c r="A148" s="69" t="s">
        <v>250</v>
      </c>
      <c r="B148" s="11">
        <v>3</v>
      </c>
      <c r="C148" s="12">
        <v>0</v>
      </c>
      <c r="D148" s="11" t="s">
        <v>2</v>
      </c>
      <c r="E148" s="67" t="s">
        <v>218</v>
      </c>
      <c r="F148" s="10" t="s">
        <v>7</v>
      </c>
      <c r="G148" s="13">
        <f>G149</f>
        <v>10854.473</v>
      </c>
      <c r="H148" s="13">
        <f t="shared" ref="H148:I149" si="94">H149</f>
        <v>11811.7</v>
      </c>
      <c r="I148" s="13">
        <f t="shared" si="94"/>
        <v>12583.03</v>
      </c>
      <c r="J148" s="13"/>
      <c r="K148" s="13"/>
      <c r="L148" s="13"/>
      <c r="M148" s="13">
        <f t="shared" si="64"/>
        <v>10854.473</v>
      </c>
      <c r="N148" s="13">
        <f t="shared" si="65"/>
        <v>11811.7</v>
      </c>
      <c r="O148" s="13">
        <f t="shared" si="66"/>
        <v>12583.03</v>
      </c>
      <c r="P148" s="13"/>
      <c r="Q148" s="13"/>
      <c r="R148" s="13"/>
      <c r="S148" s="13">
        <f t="shared" si="49"/>
        <v>10854.473</v>
      </c>
      <c r="T148" s="13">
        <f t="shared" si="50"/>
        <v>11811.7</v>
      </c>
      <c r="U148" s="47">
        <f t="shared" si="51"/>
        <v>12583.03</v>
      </c>
    </row>
    <row r="149" spans="1:21" x14ac:dyDescent="0.2">
      <c r="A149" s="69" t="s">
        <v>29</v>
      </c>
      <c r="B149" s="11">
        <v>3</v>
      </c>
      <c r="C149" s="12">
        <v>0</v>
      </c>
      <c r="D149" s="11" t="s">
        <v>2</v>
      </c>
      <c r="E149" s="67" t="s">
        <v>218</v>
      </c>
      <c r="F149" s="10">
        <v>500</v>
      </c>
      <c r="G149" s="13">
        <f>G150</f>
        <v>10854.473</v>
      </c>
      <c r="H149" s="13">
        <f t="shared" si="94"/>
        <v>11811.7</v>
      </c>
      <c r="I149" s="13">
        <f t="shared" si="94"/>
        <v>12583.03</v>
      </c>
      <c r="J149" s="13"/>
      <c r="K149" s="13"/>
      <c r="L149" s="13"/>
      <c r="M149" s="13">
        <f t="shared" si="64"/>
        <v>10854.473</v>
      </c>
      <c r="N149" s="13">
        <f t="shared" si="65"/>
        <v>11811.7</v>
      </c>
      <c r="O149" s="13">
        <f t="shared" si="66"/>
        <v>12583.03</v>
      </c>
      <c r="P149" s="13"/>
      <c r="Q149" s="13"/>
      <c r="R149" s="13"/>
      <c r="S149" s="13">
        <f t="shared" si="49"/>
        <v>10854.473</v>
      </c>
      <c r="T149" s="13">
        <f t="shared" si="50"/>
        <v>11811.7</v>
      </c>
      <c r="U149" s="47">
        <f t="shared" si="51"/>
        <v>12583.03</v>
      </c>
    </row>
    <row r="150" spans="1:21" x14ac:dyDescent="0.2">
      <c r="A150" s="69" t="s">
        <v>28</v>
      </c>
      <c r="B150" s="11">
        <v>3</v>
      </c>
      <c r="C150" s="12">
        <v>0</v>
      </c>
      <c r="D150" s="11" t="s">
        <v>2</v>
      </c>
      <c r="E150" s="67" t="s">
        <v>218</v>
      </c>
      <c r="F150" s="10">
        <v>540</v>
      </c>
      <c r="G150" s="14">
        <v>10854.473</v>
      </c>
      <c r="H150" s="14">
        <v>11811.7</v>
      </c>
      <c r="I150" s="13">
        <v>12583.03</v>
      </c>
      <c r="J150" s="14"/>
      <c r="K150" s="14"/>
      <c r="L150" s="13"/>
      <c r="M150" s="14">
        <f t="shared" si="64"/>
        <v>10854.473</v>
      </c>
      <c r="N150" s="14">
        <f t="shared" si="65"/>
        <v>11811.7</v>
      </c>
      <c r="O150" s="13">
        <f t="shared" si="66"/>
        <v>12583.03</v>
      </c>
      <c r="P150" s="14"/>
      <c r="Q150" s="14"/>
      <c r="R150" s="13"/>
      <c r="S150" s="14">
        <f t="shared" si="49"/>
        <v>10854.473</v>
      </c>
      <c r="T150" s="14">
        <f t="shared" si="50"/>
        <v>11811.7</v>
      </c>
      <c r="U150" s="47">
        <f t="shared" si="51"/>
        <v>12583.03</v>
      </c>
    </row>
    <row r="151" spans="1:21" ht="78.75" x14ac:dyDescent="0.2">
      <c r="A151" s="69" t="s">
        <v>251</v>
      </c>
      <c r="B151" s="11">
        <v>3</v>
      </c>
      <c r="C151" s="12">
        <v>0</v>
      </c>
      <c r="D151" s="11" t="s">
        <v>2</v>
      </c>
      <c r="E151" s="67" t="s">
        <v>217</v>
      </c>
      <c r="F151" s="10" t="s">
        <v>7</v>
      </c>
      <c r="G151" s="13">
        <f>G152</f>
        <v>722</v>
      </c>
      <c r="H151" s="13">
        <f t="shared" ref="H151:I152" si="95">H152</f>
        <v>722</v>
      </c>
      <c r="I151" s="13">
        <f t="shared" si="95"/>
        <v>722</v>
      </c>
      <c r="J151" s="13"/>
      <c r="K151" s="13"/>
      <c r="L151" s="13"/>
      <c r="M151" s="13">
        <f t="shared" si="64"/>
        <v>722</v>
      </c>
      <c r="N151" s="13">
        <f t="shared" si="65"/>
        <v>722</v>
      </c>
      <c r="O151" s="13">
        <f t="shared" si="66"/>
        <v>722</v>
      </c>
      <c r="P151" s="13"/>
      <c r="Q151" s="13"/>
      <c r="R151" s="13"/>
      <c r="S151" s="13">
        <f t="shared" si="49"/>
        <v>722</v>
      </c>
      <c r="T151" s="13">
        <f t="shared" si="50"/>
        <v>722</v>
      </c>
      <c r="U151" s="47">
        <f t="shared" si="51"/>
        <v>722</v>
      </c>
    </row>
    <row r="152" spans="1:21" x14ac:dyDescent="0.2">
      <c r="A152" s="69" t="s">
        <v>29</v>
      </c>
      <c r="B152" s="11">
        <v>3</v>
      </c>
      <c r="C152" s="12">
        <v>0</v>
      </c>
      <c r="D152" s="11" t="s">
        <v>2</v>
      </c>
      <c r="E152" s="67" t="s">
        <v>217</v>
      </c>
      <c r="F152" s="10">
        <v>500</v>
      </c>
      <c r="G152" s="13">
        <f>G153</f>
        <v>722</v>
      </c>
      <c r="H152" s="13">
        <f t="shared" si="95"/>
        <v>722</v>
      </c>
      <c r="I152" s="13">
        <f t="shared" si="95"/>
        <v>722</v>
      </c>
      <c r="J152" s="13"/>
      <c r="K152" s="13"/>
      <c r="L152" s="13"/>
      <c r="M152" s="13">
        <f t="shared" si="64"/>
        <v>722</v>
      </c>
      <c r="N152" s="13">
        <f t="shared" si="65"/>
        <v>722</v>
      </c>
      <c r="O152" s="13">
        <f t="shared" si="66"/>
        <v>722</v>
      </c>
      <c r="P152" s="13"/>
      <c r="Q152" s="13"/>
      <c r="R152" s="13"/>
      <c r="S152" s="13">
        <f t="shared" si="49"/>
        <v>722</v>
      </c>
      <c r="T152" s="13">
        <f t="shared" si="50"/>
        <v>722</v>
      </c>
      <c r="U152" s="47">
        <f t="shared" si="51"/>
        <v>722</v>
      </c>
    </row>
    <row r="153" spans="1:21" x14ac:dyDescent="0.2">
      <c r="A153" s="69" t="s">
        <v>28</v>
      </c>
      <c r="B153" s="11">
        <v>3</v>
      </c>
      <c r="C153" s="12">
        <v>0</v>
      </c>
      <c r="D153" s="11" t="s">
        <v>2</v>
      </c>
      <c r="E153" s="67" t="s">
        <v>217</v>
      </c>
      <c r="F153" s="10">
        <v>540</v>
      </c>
      <c r="G153" s="14">
        <v>722</v>
      </c>
      <c r="H153" s="14">
        <v>722</v>
      </c>
      <c r="I153" s="13">
        <v>722</v>
      </c>
      <c r="J153" s="14"/>
      <c r="K153" s="14"/>
      <c r="L153" s="13"/>
      <c r="M153" s="14">
        <f t="shared" si="64"/>
        <v>722</v>
      </c>
      <c r="N153" s="14">
        <f t="shared" si="65"/>
        <v>722</v>
      </c>
      <c r="O153" s="13">
        <f t="shared" si="66"/>
        <v>722</v>
      </c>
      <c r="P153" s="14"/>
      <c r="Q153" s="14"/>
      <c r="R153" s="13"/>
      <c r="S153" s="14">
        <f t="shared" si="49"/>
        <v>722</v>
      </c>
      <c r="T153" s="14">
        <f t="shared" si="50"/>
        <v>722</v>
      </c>
      <c r="U153" s="47">
        <f t="shared" si="51"/>
        <v>722</v>
      </c>
    </row>
    <row r="154" spans="1:21" ht="22.5" x14ac:dyDescent="0.2">
      <c r="A154" s="69" t="s">
        <v>305</v>
      </c>
      <c r="B154" s="11">
        <v>3</v>
      </c>
      <c r="C154" s="12">
        <v>0</v>
      </c>
      <c r="D154" s="11">
        <v>0</v>
      </c>
      <c r="E154" s="67" t="s">
        <v>304</v>
      </c>
      <c r="F154" s="10"/>
      <c r="G154" s="14">
        <f>G155</f>
        <v>1437.81</v>
      </c>
      <c r="H154" s="14">
        <v>0</v>
      </c>
      <c r="I154" s="13">
        <v>0</v>
      </c>
      <c r="J154" s="14"/>
      <c r="K154" s="14"/>
      <c r="L154" s="13"/>
      <c r="M154" s="14">
        <f t="shared" si="64"/>
        <v>1437.81</v>
      </c>
      <c r="N154" s="14">
        <f t="shared" si="65"/>
        <v>0</v>
      </c>
      <c r="O154" s="13">
        <f t="shared" si="66"/>
        <v>0</v>
      </c>
      <c r="P154" s="14"/>
      <c r="Q154" s="14"/>
      <c r="R154" s="13"/>
      <c r="S154" s="14">
        <f t="shared" si="49"/>
        <v>1437.81</v>
      </c>
      <c r="T154" s="14">
        <f t="shared" si="50"/>
        <v>0</v>
      </c>
      <c r="U154" s="47">
        <f t="shared" si="51"/>
        <v>0</v>
      </c>
    </row>
    <row r="155" spans="1:21" x14ac:dyDescent="0.2">
      <c r="A155" s="69" t="s">
        <v>29</v>
      </c>
      <c r="B155" s="11">
        <v>3</v>
      </c>
      <c r="C155" s="12">
        <v>0</v>
      </c>
      <c r="D155" s="11">
        <v>0</v>
      </c>
      <c r="E155" s="67" t="str">
        <f>E154</f>
        <v>S3080</v>
      </c>
      <c r="F155" s="10">
        <v>500</v>
      </c>
      <c r="G155" s="14">
        <f>G156</f>
        <v>1437.81</v>
      </c>
      <c r="H155" s="14">
        <v>0</v>
      </c>
      <c r="I155" s="13">
        <v>0</v>
      </c>
      <c r="J155" s="14"/>
      <c r="K155" s="14"/>
      <c r="L155" s="13"/>
      <c r="M155" s="14">
        <f t="shared" si="64"/>
        <v>1437.81</v>
      </c>
      <c r="N155" s="14">
        <f t="shared" si="65"/>
        <v>0</v>
      </c>
      <c r="O155" s="13">
        <f t="shared" si="66"/>
        <v>0</v>
      </c>
      <c r="P155" s="14"/>
      <c r="Q155" s="14"/>
      <c r="R155" s="13"/>
      <c r="S155" s="14">
        <f t="shared" si="49"/>
        <v>1437.81</v>
      </c>
      <c r="T155" s="14">
        <f t="shared" si="50"/>
        <v>0</v>
      </c>
      <c r="U155" s="47">
        <f t="shared" si="51"/>
        <v>0</v>
      </c>
    </row>
    <row r="156" spans="1:21" x14ac:dyDescent="0.2">
      <c r="A156" s="69" t="s">
        <v>28</v>
      </c>
      <c r="B156" s="11">
        <v>3</v>
      </c>
      <c r="C156" s="12">
        <v>0</v>
      </c>
      <c r="D156" s="11">
        <v>0</v>
      </c>
      <c r="E156" s="67" t="str">
        <f>E155</f>
        <v>S3080</v>
      </c>
      <c r="F156" s="10">
        <v>540</v>
      </c>
      <c r="G156" s="14">
        <v>1437.81</v>
      </c>
      <c r="H156" s="14">
        <v>0</v>
      </c>
      <c r="I156" s="13">
        <v>0</v>
      </c>
      <c r="J156" s="14"/>
      <c r="K156" s="14"/>
      <c r="L156" s="13"/>
      <c r="M156" s="14">
        <f t="shared" si="64"/>
        <v>1437.81</v>
      </c>
      <c r="N156" s="14">
        <f t="shared" si="65"/>
        <v>0</v>
      </c>
      <c r="O156" s="13">
        <f t="shared" si="66"/>
        <v>0</v>
      </c>
      <c r="P156" s="14"/>
      <c r="Q156" s="14"/>
      <c r="R156" s="13"/>
      <c r="S156" s="14">
        <f t="shared" si="49"/>
        <v>1437.81</v>
      </c>
      <c r="T156" s="14">
        <f t="shared" si="50"/>
        <v>0</v>
      </c>
      <c r="U156" s="47">
        <f t="shared" si="51"/>
        <v>0</v>
      </c>
    </row>
    <row r="157" spans="1:21" ht="78.75" x14ac:dyDescent="0.2">
      <c r="A157" s="69" t="s">
        <v>246</v>
      </c>
      <c r="B157" s="11">
        <v>3</v>
      </c>
      <c r="C157" s="12" t="s">
        <v>3</v>
      </c>
      <c r="D157" s="11" t="s">
        <v>2</v>
      </c>
      <c r="E157" s="67" t="s">
        <v>334</v>
      </c>
      <c r="F157" s="10" t="s">
        <v>7</v>
      </c>
      <c r="G157" s="14">
        <f>G158</f>
        <v>8150.2650000000003</v>
      </c>
      <c r="H157" s="14">
        <f t="shared" ref="H157:I158" si="96">H158</f>
        <v>8185.2650000000003</v>
      </c>
      <c r="I157" s="13">
        <f t="shared" si="96"/>
        <v>8225.2649999999994</v>
      </c>
      <c r="J157" s="14"/>
      <c r="K157" s="14"/>
      <c r="L157" s="13"/>
      <c r="M157" s="14">
        <f t="shared" si="64"/>
        <v>8150.2650000000003</v>
      </c>
      <c r="N157" s="14">
        <f t="shared" si="65"/>
        <v>8185.2650000000003</v>
      </c>
      <c r="O157" s="13">
        <f t="shared" si="66"/>
        <v>8225.2649999999994</v>
      </c>
      <c r="P157" s="14"/>
      <c r="Q157" s="14"/>
      <c r="R157" s="13"/>
      <c r="S157" s="14">
        <f t="shared" si="49"/>
        <v>8150.2650000000003</v>
      </c>
      <c r="T157" s="14">
        <f t="shared" si="50"/>
        <v>8185.2650000000003</v>
      </c>
      <c r="U157" s="47">
        <f t="shared" si="51"/>
        <v>8225.2649999999994</v>
      </c>
    </row>
    <row r="158" spans="1:21" ht="22.5" x14ac:dyDescent="0.2">
      <c r="A158" s="69" t="s">
        <v>14</v>
      </c>
      <c r="B158" s="11">
        <v>3</v>
      </c>
      <c r="C158" s="12" t="s">
        <v>3</v>
      </c>
      <c r="D158" s="11" t="s">
        <v>2</v>
      </c>
      <c r="E158" s="67" t="s">
        <v>334</v>
      </c>
      <c r="F158" s="10">
        <v>200</v>
      </c>
      <c r="G158" s="14">
        <f>G159</f>
        <v>8150.2650000000003</v>
      </c>
      <c r="H158" s="14">
        <f t="shared" si="96"/>
        <v>8185.2650000000003</v>
      </c>
      <c r="I158" s="13">
        <f t="shared" si="96"/>
        <v>8225.2649999999994</v>
      </c>
      <c r="J158" s="14"/>
      <c r="K158" s="14"/>
      <c r="L158" s="13"/>
      <c r="M158" s="14">
        <f t="shared" si="64"/>
        <v>8150.2650000000003</v>
      </c>
      <c r="N158" s="14">
        <f t="shared" si="65"/>
        <v>8185.2650000000003</v>
      </c>
      <c r="O158" s="13">
        <f t="shared" si="66"/>
        <v>8225.2649999999994</v>
      </c>
      <c r="P158" s="14"/>
      <c r="Q158" s="14"/>
      <c r="R158" s="13"/>
      <c r="S158" s="14">
        <f t="shared" si="49"/>
        <v>8150.2650000000003</v>
      </c>
      <c r="T158" s="14">
        <f t="shared" si="50"/>
        <v>8185.2650000000003</v>
      </c>
      <c r="U158" s="47">
        <f t="shared" si="51"/>
        <v>8225.2649999999994</v>
      </c>
    </row>
    <row r="159" spans="1:21" ht="22.5" x14ac:dyDescent="0.2">
      <c r="A159" s="1" t="s">
        <v>13</v>
      </c>
      <c r="B159" s="7">
        <v>3</v>
      </c>
      <c r="C159" s="8" t="s">
        <v>3</v>
      </c>
      <c r="D159" s="7" t="s">
        <v>2</v>
      </c>
      <c r="E159" s="9" t="s">
        <v>334</v>
      </c>
      <c r="F159" s="10">
        <v>240</v>
      </c>
      <c r="G159" s="14">
        <v>8150.2650000000003</v>
      </c>
      <c r="H159" s="14">
        <v>8185.2650000000003</v>
      </c>
      <c r="I159" s="13">
        <v>8225.2649999999994</v>
      </c>
      <c r="J159" s="14"/>
      <c r="K159" s="14"/>
      <c r="L159" s="13"/>
      <c r="M159" s="14">
        <f t="shared" si="64"/>
        <v>8150.2650000000003</v>
      </c>
      <c r="N159" s="14">
        <f t="shared" si="65"/>
        <v>8185.2650000000003</v>
      </c>
      <c r="O159" s="13">
        <f t="shared" si="66"/>
        <v>8225.2649999999994</v>
      </c>
      <c r="P159" s="14"/>
      <c r="Q159" s="14"/>
      <c r="R159" s="13"/>
      <c r="S159" s="14">
        <f t="shared" si="49"/>
        <v>8150.2650000000003</v>
      </c>
      <c r="T159" s="14">
        <f t="shared" si="50"/>
        <v>8185.2650000000003</v>
      </c>
      <c r="U159" s="47">
        <f t="shared" si="51"/>
        <v>8225.2649999999994</v>
      </c>
    </row>
    <row r="160" spans="1:21" x14ac:dyDescent="0.2">
      <c r="A160" s="69" t="s">
        <v>261</v>
      </c>
      <c r="B160" s="11">
        <v>3</v>
      </c>
      <c r="C160" s="12">
        <v>0</v>
      </c>
      <c r="D160" s="11" t="s">
        <v>262</v>
      </c>
      <c r="E160" s="67">
        <v>0</v>
      </c>
      <c r="F160" s="10"/>
      <c r="G160" s="14">
        <f>G164</f>
        <v>45200</v>
      </c>
      <c r="H160" s="14">
        <f>H164</f>
        <v>0</v>
      </c>
      <c r="I160" s="13">
        <f>I164</f>
        <v>0</v>
      </c>
      <c r="J160" s="14">
        <f>J161</f>
        <v>36111.96632</v>
      </c>
      <c r="K160" s="14"/>
      <c r="L160" s="13"/>
      <c r="M160" s="14">
        <f t="shared" si="64"/>
        <v>81311.966320000007</v>
      </c>
      <c r="N160" s="14">
        <f t="shared" si="65"/>
        <v>0</v>
      </c>
      <c r="O160" s="13">
        <f t="shared" si="66"/>
        <v>0</v>
      </c>
      <c r="P160" s="14"/>
      <c r="Q160" s="14"/>
      <c r="R160" s="13"/>
      <c r="S160" s="14">
        <f t="shared" ref="S160:S223" si="97">M160+P160</f>
        <v>81311.966320000007</v>
      </c>
      <c r="T160" s="14">
        <f t="shared" ref="T160:T223" si="98">N160+Q160</f>
        <v>0</v>
      </c>
      <c r="U160" s="47">
        <f t="shared" ref="U160:U223" si="99">O160+R160</f>
        <v>0</v>
      </c>
    </row>
    <row r="161" spans="1:21" ht="38.25" customHeight="1" x14ac:dyDescent="0.2">
      <c r="A161" s="65" t="s">
        <v>347</v>
      </c>
      <c r="B161" s="11">
        <v>3</v>
      </c>
      <c r="C161" s="12">
        <v>0</v>
      </c>
      <c r="D161" s="11" t="s">
        <v>262</v>
      </c>
      <c r="E161" s="67">
        <v>53930</v>
      </c>
      <c r="F161" s="10"/>
      <c r="G161" s="13"/>
      <c r="H161" s="13"/>
      <c r="I161" s="13"/>
      <c r="J161" s="13">
        <f>J162</f>
        <v>36111.96632</v>
      </c>
      <c r="K161" s="13"/>
      <c r="L161" s="13"/>
      <c r="M161" s="13">
        <f>G161+J161</f>
        <v>36111.96632</v>
      </c>
      <c r="N161" s="13">
        <f t="shared" si="65"/>
        <v>0</v>
      </c>
      <c r="O161" s="13">
        <f t="shared" si="66"/>
        <v>0</v>
      </c>
      <c r="P161" s="13"/>
      <c r="Q161" s="13"/>
      <c r="R161" s="13"/>
      <c r="S161" s="13">
        <f t="shared" si="97"/>
        <v>36111.96632</v>
      </c>
      <c r="T161" s="13">
        <f t="shared" si="98"/>
        <v>0</v>
      </c>
      <c r="U161" s="13">
        <f t="shared" si="99"/>
        <v>0</v>
      </c>
    </row>
    <row r="162" spans="1:21" ht="27.75" customHeight="1" x14ac:dyDescent="0.2">
      <c r="A162" s="65" t="s">
        <v>14</v>
      </c>
      <c r="B162" s="11">
        <v>3</v>
      </c>
      <c r="C162" s="12">
        <v>0</v>
      </c>
      <c r="D162" s="11" t="s">
        <v>262</v>
      </c>
      <c r="E162" s="67">
        <v>53930</v>
      </c>
      <c r="F162" s="10">
        <v>200</v>
      </c>
      <c r="G162" s="13"/>
      <c r="H162" s="13"/>
      <c r="I162" s="13"/>
      <c r="J162" s="13">
        <f>J163</f>
        <v>36111.96632</v>
      </c>
      <c r="K162" s="13"/>
      <c r="L162" s="13"/>
      <c r="M162" s="13">
        <f t="shared" ref="M162:M163" si="100">G162+J162</f>
        <v>36111.96632</v>
      </c>
      <c r="N162" s="13">
        <f t="shared" ref="N162:N163" si="101">H162+K162</f>
        <v>0</v>
      </c>
      <c r="O162" s="13">
        <f t="shared" ref="O162:O163" si="102">I162+L162</f>
        <v>0</v>
      </c>
      <c r="P162" s="13"/>
      <c r="Q162" s="13"/>
      <c r="R162" s="13"/>
      <c r="S162" s="13">
        <f t="shared" si="97"/>
        <v>36111.96632</v>
      </c>
      <c r="T162" s="13">
        <f t="shared" si="98"/>
        <v>0</v>
      </c>
      <c r="U162" s="13">
        <f t="shared" si="99"/>
        <v>0</v>
      </c>
    </row>
    <row r="163" spans="1:21" ht="26.25" customHeight="1" x14ac:dyDescent="0.2">
      <c r="A163" s="65" t="s">
        <v>13</v>
      </c>
      <c r="B163" s="11">
        <v>3</v>
      </c>
      <c r="C163" s="12">
        <v>0</v>
      </c>
      <c r="D163" s="11" t="s">
        <v>262</v>
      </c>
      <c r="E163" s="67">
        <v>53930</v>
      </c>
      <c r="F163" s="10">
        <v>240</v>
      </c>
      <c r="G163" s="13"/>
      <c r="H163" s="13"/>
      <c r="I163" s="13"/>
      <c r="J163" s="13">
        <f>34306.368+1805.59832</f>
        <v>36111.96632</v>
      </c>
      <c r="K163" s="13"/>
      <c r="L163" s="13"/>
      <c r="M163" s="13">
        <f t="shared" si="100"/>
        <v>36111.96632</v>
      </c>
      <c r="N163" s="13">
        <f t="shared" si="101"/>
        <v>0</v>
      </c>
      <c r="O163" s="13">
        <f t="shared" si="102"/>
        <v>0</v>
      </c>
      <c r="P163" s="13"/>
      <c r="Q163" s="13"/>
      <c r="R163" s="13"/>
      <c r="S163" s="13">
        <f t="shared" si="97"/>
        <v>36111.96632</v>
      </c>
      <c r="T163" s="13">
        <f t="shared" si="98"/>
        <v>0</v>
      </c>
      <c r="U163" s="13">
        <f t="shared" si="99"/>
        <v>0</v>
      </c>
    </row>
    <row r="164" spans="1:21" ht="37.5" customHeight="1" x14ac:dyDescent="0.2">
      <c r="A164" s="78" t="s">
        <v>375</v>
      </c>
      <c r="B164" s="11">
        <v>3</v>
      </c>
      <c r="C164" s="12">
        <v>0</v>
      </c>
      <c r="D164" s="11" t="str">
        <f>D160</f>
        <v>R1</v>
      </c>
      <c r="E164" s="67" t="s">
        <v>260</v>
      </c>
      <c r="F164" s="10"/>
      <c r="G164" s="13">
        <f>G165</f>
        <v>45200</v>
      </c>
      <c r="H164" s="13">
        <f t="shared" ref="H164:I165" si="103">H165</f>
        <v>0</v>
      </c>
      <c r="I164" s="13">
        <f t="shared" si="103"/>
        <v>0</v>
      </c>
      <c r="J164" s="13"/>
      <c r="K164" s="13"/>
      <c r="L164" s="13"/>
      <c r="M164" s="13">
        <f t="shared" si="64"/>
        <v>45200</v>
      </c>
      <c r="N164" s="13">
        <f t="shared" si="65"/>
        <v>0</v>
      </c>
      <c r="O164" s="13">
        <f t="shared" si="66"/>
        <v>0</v>
      </c>
      <c r="P164" s="13"/>
      <c r="Q164" s="13"/>
      <c r="R164" s="13"/>
      <c r="S164" s="13">
        <f t="shared" si="97"/>
        <v>45200</v>
      </c>
      <c r="T164" s="13">
        <f t="shared" si="98"/>
        <v>0</v>
      </c>
      <c r="U164" s="47">
        <f t="shared" si="99"/>
        <v>0</v>
      </c>
    </row>
    <row r="165" spans="1:21" ht="22.5" x14ac:dyDescent="0.2">
      <c r="A165" s="69" t="s">
        <v>14</v>
      </c>
      <c r="B165" s="11">
        <v>3</v>
      </c>
      <c r="C165" s="12">
        <v>0</v>
      </c>
      <c r="D165" s="11" t="str">
        <f>D164</f>
        <v>R1</v>
      </c>
      <c r="E165" s="67" t="s">
        <v>260</v>
      </c>
      <c r="F165" s="10">
        <v>200</v>
      </c>
      <c r="G165" s="13">
        <f>G166</f>
        <v>45200</v>
      </c>
      <c r="H165" s="13">
        <f t="shared" si="103"/>
        <v>0</v>
      </c>
      <c r="I165" s="13">
        <f t="shared" si="103"/>
        <v>0</v>
      </c>
      <c r="J165" s="13"/>
      <c r="K165" s="13"/>
      <c r="L165" s="13"/>
      <c r="M165" s="13">
        <f t="shared" si="64"/>
        <v>45200</v>
      </c>
      <c r="N165" s="13">
        <f t="shared" si="65"/>
        <v>0</v>
      </c>
      <c r="O165" s="13">
        <f t="shared" si="66"/>
        <v>0</v>
      </c>
      <c r="P165" s="13"/>
      <c r="Q165" s="13"/>
      <c r="R165" s="13"/>
      <c r="S165" s="13">
        <f t="shared" si="97"/>
        <v>45200</v>
      </c>
      <c r="T165" s="13">
        <f t="shared" si="98"/>
        <v>0</v>
      </c>
      <c r="U165" s="47">
        <f t="shared" si="99"/>
        <v>0</v>
      </c>
    </row>
    <row r="166" spans="1:21" ht="22.5" x14ac:dyDescent="0.2">
      <c r="A166" s="69" t="s">
        <v>13</v>
      </c>
      <c r="B166" s="11">
        <v>3</v>
      </c>
      <c r="C166" s="12">
        <v>0</v>
      </c>
      <c r="D166" s="11" t="str">
        <f>D164</f>
        <v>R1</v>
      </c>
      <c r="E166" s="67" t="s">
        <v>260</v>
      </c>
      <c r="F166" s="10">
        <v>240</v>
      </c>
      <c r="G166" s="13">
        <v>45200</v>
      </c>
      <c r="H166" s="13">
        <v>0</v>
      </c>
      <c r="I166" s="13">
        <v>0</v>
      </c>
      <c r="J166" s="13"/>
      <c r="K166" s="13"/>
      <c r="L166" s="13"/>
      <c r="M166" s="13">
        <f t="shared" si="64"/>
        <v>45200</v>
      </c>
      <c r="N166" s="13">
        <f t="shared" si="65"/>
        <v>0</v>
      </c>
      <c r="O166" s="13">
        <f t="shared" si="66"/>
        <v>0</v>
      </c>
      <c r="P166" s="13"/>
      <c r="Q166" s="13"/>
      <c r="R166" s="13"/>
      <c r="S166" s="13">
        <f t="shared" si="97"/>
        <v>45200</v>
      </c>
      <c r="T166" s="13">
        <f t="shared" si="98"/>
        <v>0</v>
      </c>
      <c r="U166" s="47">
        <f t="shared" si="99"/>
        <v>0</v>
      </c>
    </row>
    <row r="167" spans="1:21" x14ac:dyDescent="0.2">
      <c r="A167" s="69" t="s">
        <v>153</v>
      </c>
      <c r="B167" s="11">
        <v>3</v>
      </c>
      <c r="C167" s="12">
        <v>0</v>
      </c>
      <c r="D167" s="11" t="s">
        <v>2</v>
      </c>
      <c r="E167" s="67" t="s">
        <v>152</v>
      </c>
      <c r="F167" s="10" t="s">
        <v>7</v>
      </c>
      <c r="G167" s="14">
        <f t="shared" ref="G167:I167" si="104">G168</f>
        <v>173</v>
      </c>
      <c r="H167" s="14">
        <f t="shared" si="104"/>
        <v>173</v>
      </c>
      <c r="I167" s="13">
        <f t="shared" si="104"/>
        <v>173</v>
      </c>
      <c r="J167" s="14"/>
      <c r="K167" s="14"/>
      <c r="L167" s="13"/>
      <c r="M167" s="14">
        <f t="shared" si="64"/>
        <v>173</v>
      </c>
      <c r="N167" s="14">
        <f t="shared" si="65"/>
        <v>173</v>
      </c>
      <c r="O167" s="13">
        <f t="shared" si="66"/>
        <v>173</v>
      </c>
      <c r="P167" s="14"/>
      <c r="Q167" s="14"/>
      <c r="R167" s="13"/>
      <c r="S167" s="14">
        <f t="shared" si="97"/>
        <v>173</v>
      </c>
      <c r="T167" s="14">
        <f t="shared" si="98"/>
        <v>173</v>
      </c>
      <c r="U167" s="47">
        <f t="shared" si="99"/>
        <v>173</v>
      </c>
    </row>
    <row r="168" spans="1:21" ht="22.5" x14ac:dyDescent="0.2">
      <c r="A168" s="69" t="s">
        <v>77</v>
      </c>
      <c r="B168" s="11">
        <v>3</v>
      </c>
      <c r="C168" s="12">
        <v>0</v>
      </c>
      <c r="D168" s="11" t="s">
        <v>2</v>
      </c>
      <c r="E168" s="67" t="s">
        <v>152</v>
      </c>
      <c r="F168" s="10">
        <v>600</v>
      </c>
      <c r="G168" s="14">
        <f t="shared" ref="G168:I168" si="105">G169</f>
        <v>173</v>
      </c>
      <c r="H168" s="14">
        <f t="shared" si="105"/>
        <v>173</v>
      </c>
      <c r="I168" s="13">
        <f t="shared" si="105"/>
        <v>173</v>
      </c>
      <c r="J168" s="14"/>
      <c r="K168" s="14"/>
      <c r="L168" s="13"/>
      <c r="M168" s="14">
        <f t="shared" si="64"/>
        <v>173</v>
      </c>
      <c r="N168" s="14">
        <f t="shared" si="65"/>
        <v>173</v>
      </c>
      <c r="O168" s="13">
        <f t="shared" si="66"/>
        <v>173</v>
      </c>
      <c r="P168" s="14"/>
      <c r="Q168" s="14"/>
      <c r="R168" s="13"/>
      <c r="S168" s="14">
        <f t="shared" si="97"/>
        <v>173</v>
      </c>
      <c r="T168" s="14">
        <f t="shared" si="98"/>
        <v>173</v>
      </c>
      <c r="U168" s="47">
        <f t="shared" si="99"/>
        <v>173</v>
      </c>
    </row>
    <row r="169" spans="1:21" x14ac:dyDescent="0.2">
      <c r="A169" s="69" t="s">
        <v>146</v>
      </c>
      <c r="B169" s="11">
        <v>3</v>
      </c>
      <c r="C169" s="12">
        <v>0</v>
      </c>
      <c r="D169" s="11" t="s">
        <v>2</v>
      </c>
      <c r="E169" s="67" t="s">
        <v>152</v>
      </c>
      <c r="F169" s="10">
        <v>610</v>
      </c>
      <c r="G169" s="14">
        <v>173</v>
      </c>
      <c r="H169" s="14">
        <v>173</v>
      </c>
      <c r="I169" s="13">
        <v>173</v>
      </c>
      <c r="J169" s="14"/>
      <c r="K169" s="14"/>
      <c r="L169" s="13"/>
      <c r="M169" s="14">
        <f t="shared" si="64"/>
        <v>173</v>
      </c>
      <c r="N169" s="14">
        <f t="shared" si="65"/>
        <v>173</v>
      </c>
      <c r="O169" s="13">
        <f t="shared" si="66"/>
        <v>173</v>
      </c>
      <c r="P169" s="14"/>
      <c r="Q169" s="14"/>
      <c r="R169" s="13"/>
      <c r="S169" s="14">
        <f t="shared" si="97"/>
        <v>173</v>
      </c>
      <c r="T169" s="14">
        <f t="shared" si="98"/>
        <v>173</v>
      </c>
      <c r="U169" s="47">
        <f t="shared" si="99"/>
        <v>173</v>
      </c>
    </row>
    <row r="170" spans="1:21" ht="33.75" x14ac:dyDescent="0.2">
      <c r="A170" s="45" t="s">
        <v>270</v>
      </c>
      <c r="B170" s="19" t="s">
        <v>145</v>
      </c>
      <c r="C170" s="20" t="s">
        <v>3</v>
      </c>
      <c r="D170" s="19" t="s">
        <v>2</v>
      </c>
      <c r="E170" s="21" t="s">
        <v>9</v>
      </c>
      <c r="F170" s="6" t="s">
        <v>7</v>
      </c>
      <c r="G170" s="27">
        <f>G177+G180+G183+G188+G193+G200+G207+G213+G219+G224+G227+G236+G239+G242+G245+G248+G251+G254+G266+G230+G210+G269+G174+G257+G284</f>
        <v>757425.29974999977</v>
      </c>
      <c r="H170" s="27">
        <f t="shared" ref="H170:I170" si="106">H177+H180+H183+H188+H193+H200+H207+H213+H219+H224+H227+H236+H239+H242+H245+H248+H251+H254+H266+H230+H210+H269+H174+H257+H284</f>
        <v>764275.76309999998</v>
      </c>
      <c r="I170" s="24">
        <f t="shared" si="106"/>
        <v>778090.69644999993</v>
      </c>
      <c r="J170" s="27">
        <f>J216+J269+J188+J171+J257+J260+J183+J276+J219+J227+J210+J280</f>
        <v>42277.687819999992</v>
      </c>
      <c r="K170" s="27">
        <f t="shared" ref="K170:L170" si="107">K216+K269+K188+K171+K257+K260+K183+K276</f>
        <v>29409.671620000001</v>
      </c>
      <c r="L170" s="27">
        <f t="shared" si="107"/>
        <v>41863.9643</v>
      </c>
      <c r="M170" s="27">
        <f t="shared" si="64"/>
        <v>799702.98756999976</v>
      </c>
      <c r="N170" s="27">
        <f t="shared" si="65"/>
        <v>793685.43472000002</v>
      </c>
      <c r="O170" s="24">
        <f t="shared" si="66"/>
        <v>819954.66074999992</v>
      </c>
      <c r="P170" s="27">
        <f>P174+P263+P260+P219+P233</f>
        <v>120.94421999999999</v>
      </c>
      <c r="Q170" s="27"/>
      <c r="R170" s="24"/>
      <c r="S170" s="27">
        <f t="shared" si="97"/>
        <v>799823.93178999971</v>
      </c>
      <c r="T170" s="27">
        <f t="shared" si="98"/>
        <v>793685.43472000002</v>
      </c>
      <c r="U170" s="27">
        <f t="shared" si="99"/>
        <v>819954.66074999992</v>
      </c>
    </row>
    <row r="171" spans="1:21" ht="33.75" x14ac:dyDescent="0.2">
      <c r="A171" s="65" t="s">
        <v>380</v>
      </c>
      <c r="B171" s="11" t="s">
        <v>145</v>
      </c>
      <c r="C171" s="12" t="s">
        <v>3</v>
      </c>
      <c r="D171" s="11" t="s">
        <v>2</v>
      </c>
      <c r="E171" s="67">
        <v>53030</v>
      </c>
      <c r="F171" s="10"/>
      <c r="G171" s="27"/>
      <c r="H171" s="27"/>
      <c r="I171" s="24"/>
      <c r="J171" s="14">
        <f>J172</f>
        <v>24379.279999999999</v>
      </c>
      <c r="K171" s="14">
        <f t="shared" ref="K171:L172" si="108">K172</f>
        <v>24379.279999999999</v>
      </c>
      <c r="L171" s="14">
        <f t="shared" si="108"/>
        <v>24379.279999999999</v>
      </c>
      <c r="M171" s="14">
        <f t="shared" ref="M171:M173" si="109">G171+J171</f>
        <v>24379.279999999999</v>
      </c>
      <c r="N171" s="14">
        <f t="shared" ref="N171:N173" si="110">H171+K171</f>
        <v>24379.279999999999</v>
      </c>
      <c r="O171" s="13">
        <f t="shared" ref="O171:O173" si="111">I171+L171</f>
        <v>24379.279999999999</v>
      </c>
      <c r="P171" s="14"/>
      <c r="Q171" s="14"/>
      <c r="R171" s="13"/>
      <c r="S171" s="14">
        <f t="shared" si="97"/>
        <v>24379.279999999999</v>
      </c>
      <c r="T171" s="14">
        <f t="shared" si="98"/>
        <v>24379.279999999999</v>
      </c>
      <c r="U171" s="14">
        <f t="shared" si="99"/>
        <v>24379.279999999999</v>
      </c>
    </row>
    <row r="172" spans="1:21" ht="22.5" x14ac:dyDescent="0.2">
      <c r="A172" s="65" t="s">
        <v>77</v>
      </c>
      <c r="B172" s="11" t="s">
        <v>145</v>
      </c>
      <c r="C172" s="12" t="s">
        <v>3</v>
      </c>
      <c r="D172" s="11" t="s">
        <v>2</v>
      </c>
      <c r="E172" s="67">
        <v>53030</v>
      </c>
      <c r="F172" s="10">
        <v>600</v>
      </c>
      <c r="G172" s="27"/>
      <c r="H172" s="27"/>
      <c r="I172" s="24"/>
      <c r="J172" s="14">
        <f>J173</f>
        <v>24379.279999999999</v>
      </c>
      <c r="K172" s="14">
        <f t="shared" si="108"/>
        <v>24379.279999999999</v>
      </c>
      <c r="L172" s="14">
        <f t="shared" si="108"/>
        <v>24379.279999999999</v>
      </c>
      <c r="M172" s="14">
        <f t="shared" si="109"/>
        <v>24379.279999999999</v>
      </c>
      <c r="N172" s="14">
        <f t="shared" si="110"/>
        <v>24379.279999999999</v>
      </c>
      <c r="O172" s="13">
        <f t="shared" si="111"/>
        <v>24379.279999999999</v>
      </c>
      <c r="P172" s="14"/>
      <c r="Q172" s="14"/>
      <c r="R172" s="13"/>
      <c r="S172" s="14">
        <f t="shared" si="97"/>
        <v>24379.279999999999</v>
      </c>
      <c r="T172" s="14">
        <f t="shared" si="98"/>
        <v>24379.279999999999</v>
      </c>
      <c r="U172" s="14">
        <f t="shared" si="99"/>
        <v>24379.279999999999</v>
      </c>
    </row>
    <row r="173" spans="1:21" x14ac:dyDescent="0.2">
      <c r="A173" s="65" t="s">
        <v>146</v>
      </c>
      <c r="B173" s="11" t="s">
        <v>145</v>
      </c>
      <c r="C173" s="12" t="s">
        <v>3</v>
      </c>
      <c r="D173" s="11" t="s">
        <v>2</v>
      </c>
      <c r="E173" s="67">
        <v>53030</v>
      </c>
      <c r="F173" s="10">
        <v>610</v>
      </c>
      <c r="G173" s="27"/>
      <c r="H173" s="27"/>
      <c r="I173" s="24"/>
      <c r="J173" s="14">
        <v>24379.279999999999</v>
      </c>
      <c r="K173" s="14">
        <v>24379.279999999999</v>
      </c>
      <c r="L173" s="14">
        <v>24379.279999999999</v>
      </c>
      <c r="M173" s="14">
        <f t="shared" si="109"/>
        <v>24379.279999999999</v>
      </c>
      <c r="N173" s="14">
        <f t="shared" si="110"/>
        <v>24379.279999999999</v>
      </c>
      <c r="O173" s="13">
        <f t="shared" si="111"/>
        <v>24379.279999999999</v>
      </c>
      <c r="P173" s="14"/>
      <c r="Q173" s="14"/>
      <c r="R173" s="13"/>
      <c r="S173" s="14">
        <f t="shared" si="97"/>
        <v>24379.279999999999</v>
      </c>
      <c r="T173" s="14">
        <f t="shared" si="98"/>
        <v>24379.279999999999</v>
      </c>
      <c r="U173" s="14">
        <f t="shared" si="99"/>
        <v>24379.279999999999</v>
      </c>
    </row>
    <row r="174" spans="1:21" s="178" customFormat="1" ht="45" x14ac:dyDescent="0.2">
      <c r="A174" s="65" t="s">
        <v>322</v>
      </c>
      <c r="B174" s="7" t="s">
        <v>145</v>
      </c>
      <c r="C174" s="8" t="s">
        <v>3</v>
      </c>
      <c r="D174" s="7" t="s">
        <v>2</v>
      </c>
      <c r="E174" s="9">
        <v>76600</v>
      </c>
      <c r="F174" s="10" t="s">
        <v>7</v>
      </c>
      <c r="G174" s="14">
        <f>G175</f>
        <v>20.399999999999999</v>
      </c>
      <c r="H174" s="14">
        <f t="shared" ref="H174:I175" si="112">H175</f>
        <v>0</v>
      </c>
      <c r="I174" s="13">
        <f t="shared" si="112"/>
        <v>0</v>
      </c>
      <c r="J174" s="14"/>
      <c r="K174" s="14"/>
      <c r="L174" s="13"/>
      <c r="M174" s="14">
        <f t="shared" si="64"/>
        <v>20.399999999999999</v>
      </c>
      <c r="N174" s="14">
        <f t="shared" si="65"/>
        <v>0</v>
      </c>
      <c r="O174" s="13">
        <f t="shared" si="66"/>
        <v>0</v>
      </c>
      <c r="P174" s="14">
        <f>P175</f>
        <v>-20.399999999999999</v>
      </c>
      <c r="Q174" s="14">
        <f t="shared" ref="Q174:R175" si="113">Q175</f>
        <v>0</v>
      </c>
      <c r="R174" s="14">
        <f t="shared" si="113"/>
        <v>0</v>
      </c>
      <c r="S174" s="14">
        <f t="shared" si="97"/>
        <v>0</v>
      </c>
      <c r="T174" s="14">
        <f t="shared" si="98"/>
        <v>0</v>
      </c>
      <c r="U174" s="14">
        <f t="shared" si="99"/>
        <v>0</v>
      </c>
    </row>
    <row r="175" spans="1:21" s="178" customFormat="1" ht="22.5" x14ac:dyDescent="0.2">
      <c r="A175" s="1" t="s">
        <v>77</v>
      </c>
      <c r="B175" s="7" t="s">
        <v>145</v>
      </c>
      <c r="C175" s="8" t="s">
        <v>3</v>
      </c>
      <c r="D175" s="7" t="s">
        <v>2</v>
      </c>
      <c r="E175" s="9">
        <v>76600</v>
      </c>
      <c r="F175" s="10">
        <v>600</v>
      </c>
      <c r="G175" s="14">
        <f>G176</f>
        <v>20.399999999999999</v>
      </c>
      <c r="H175" s="14">
        <f t="shared" si="112"/>
        <v>0</v>
      </c>
      <c r="I175" s="13">
        <f t="shared" si="112"/>
        <v>0</v>
      </c>
      <c r="J175" s="14"/>
      <c r="K175" s="14"/>
      <c r="L175" s="13"/>
      <c r="M175" s="14">
        <f t="shared" si="64"/>
        <v>20.399999999999999</v>
      </c>
      <c r="N175" s="14">
        <f t="shared" si="65"/>
        <v>0</v>
      </c>
      <c r="O175" s="13">
        <f t="shared" si="66"/>
        <v>0</v>
      </c>
      <c r="P175" s="14">
        <f>P176</f>
        <v>-20.399999999999999</v>
      </c>
      <c r="Q175" s="14">
        <f t="shared" si="113"/>
        <v>0</v>
      </c>
      <c r="R175" s="14">
        <f t="shared" si="113"/>
        <v>0</v>
      </c>
      <c r="S175" s="14">
        <f t="shared" si="97"/>
        <v>0</v>
      </c>
      <c r="T175" s="14">
        <f t="shared" si="98"/>
        <v>0</v>
      </c>
      <c r="U175" s="14">
        <f t="shared" si="99"/>
        <v>0</v>
      </c>
    </row>
    <row r="176" spans="1:21" s="178" customFormat="1" x14ac:dyDescent="0.2">
      <c r="A176" s="1" t="s">
        <v>146</v>
      </c>
      <c r="B176" s="7" t="s">
        <v>145</v>
      </c>
      <c r="C176" s="8" t="s">
        <v>3</v>
      </c>
      <c r="D176" s="7" t="s">
        <v>2</v>
      </c>
      <c r="E176" s="9">
        <v>76600</v>
      </c>
      <c r="F176" s="10">
        <v>610</v>
      </c>
      <c r="G176" s="14">
        <v>20.399999999999999</v>
      </c>
      <c r="H176" s="14">
        <v>0</v>
      </c>
      <c r="I176" s="13">
        <v>0</v>
      </c>
      <c r="J176" s="14"/>
      <c r="K176" s="14"/>
      <c r="L176" s="13"/>
      <c r="M176" s="14">
        <f t="shared" si="64"/>
        <v>20.399999999999999</v>
      </c>
      <c r="N176" s="14">
        <f t="shared" si="65"/>
        <v>0</v>
      </c>
      <c r="O176" s="13">
        <f t="shared" si="66"/>
        <v>0</v>
      </c>
      <c r="P176" s="14">
        <f>-M176</f>
        <v>-20.399999999999999</v>
      </c>
      <c r="Q176" s="14">
        <v>0</v>
      </c>
      <c r="R176" s="13">
        <v>0</v>
      </c>
      <c r="S176" s="14">
        <f t="shared" si="97"/>
        <v>0</v>
      </c>
      <c r="T176" s="14">
        <f t="shared" si="98"/>
        <v>0</v>
      </c>
      <c r="U176" s="14">
        <f t="shared" si="99"/>
        <v>0</v>
      </c>
    </row>
    <row r="177" spans="1:21" ht="33.75" x14ac:dyDescent="0.2">
      <c r="A177" s="69" t="s">
        <v>164</v>
      </c>
      <c r="B177" s="11" t="s">
        <v>145</v>
      </c>
      <c r="C177" s="12" t="s">
        <v>3</v>
      </c>
      <c r="D177" s="11" t="s">
        <v>2</v>
      </c>
      <c r="E177" s="67" t="s">
        <v>163</v>
      </c>
      <c r="F177" s="10" t="s">
        <v>7</v>
      </c>
      <c r="G177" s="14">
        <f t="shared" ref="G177:I177" si="114">G178</f>
        <v>2446.3497499999999</v>
      </c>
      <c r="H177" s="14">
        <f t="shared" si="114"/>
        <v>2471.8031000000001</v>
      </c>
      <c r="I177" s="13">
        <f t="shared" si="114"/>
        <v>2497.2564499999999</v>
      </c>
      <c r="J177" s="14"/>
      <c r="K177" s="14"/>
      <c r="L177" s="13"/>
      <c r="M177" s="14">
        <f t="shared" si="64"/>
        <v>2446.3497499999999</v>
      </c>
      <c r="N177" s="14">
        <f t="shared" si="65"/>
        <v>2471.8031000000001</v>
      </c>
      <c r="O177" s="13">
        <f t="shared" si="66"/>
        <v>2497.2564499999999</v>
      </c>
      <c r="P177" s="14"/>
      <c r="Q177" s="14"/>
      <c r="R177" s="13"/>
      <c r="S177" s="14">
        <f t="shared" si="97"/>
        <v>2446.3497499999999</v>
      </c>
      <c r="T177" s="14">
        <f t="shared" si="98"/>
        <v>2471.8031000000001</v>
      </c>
      <c r="U177" s="47">
        <f t="shared" si="99"/>
        <v>2497.2564499999999</v>
      </c>
    </row>
    <row r="178" spans="1:21" ht="22.5" x14ac:dyDescent="0.2">
      <c r="A178" s="69" t="s">
        <v>77</v>
      </c>
      <c r="B178" s="11" t="s">
        <v>145</v>
      </c>
      <c r="C178" s="12" t="s">
        <v>3</v>
      </c>
      <c r="D178" s="11" t="s">
        <v>2</v>
      </c>
      <c r="E178" s="67" t="s">
        <v>163</v>
      </c>
      <c r="F178" s="10">
        <v>600</v>
      </c>
      <c r="G178" s="14">
        <f t="shared" ref="G178:I178" si="115">G179</f>
        <v>2446.3497499999999</v>
      </c>
      <c r="H178" s="14">
        <f t="shared" si="115"/>
        <v>2471.8031000000001</v>
      </c>
      <c r="I178" s="13">
        <f t="shared" si="115"/>
        <v>2497.2564499999999</v>
      </c>
      <c r="J178" s="14"/>
      <c r="K178" s="14"/>
      <c r="L178" s="13"/>
      <c r="M178" s="14">
        <f t="shared" si="64"/>
        <v>2446.3497499999999</v>
      </c>
      <c r="N178" s="14">
        <f t="shared" si="65"/>
        <v>2471.8031000000001</v>
      </c>
      <c r="O178" s="13">
        <f t="shared" si="66"/>
        <v>2497.2564499999999</v>
      </c>
      <c r="P178" s="14"/>
      <c r="Q178" s="14"/>
      <c r="R178" s="13"/>
      <c r="S178" s="14">
        <f t="shared" si="97"/>
        <v>2446.3497499999999</v>
      </c>
      <c r="T178" s="14">
        <f t="shared" si="98"/>
        <v>2471.8031000000001</v>
      </c>
      <c r="U178" s="47">
        <f t="shared" si="99"/>
        <v>2497.2564499999999</v>
      </c>
    </row>
    <row r="179" spans="1:21" x14ac:dyDescent="0.2">
      <c r="A179" s="69" t="s">
        <v>146</v>
      </c>
      <c r="B179" s="11" t="s">
        <v>145</v>
      </c>
      <c r="C179" s="12" t="s">
        <v>3</v>
      </c>
      <c r="D179" s="11" t="s">
        <v>2</v>
      </c>
      <c r="E179" s="67" t="s">
        <v>163</v>
      </c>
      <c r="F179" s="10">
        <v>610</v>
      </c>
      <c r="G179" s="14">
        <v>2446.3497499999999</v>
      </c>
      <c r="H179" s="14">
        <v>2471.8031000000001</v>
      </c>
      <c r="I179" s="13">
        <v>2497.2564499999999</v>
      </c>
      <c r="J179" s="14"/>
      <c r="K179" s="14"/>
      <c r="L179" s="13"/>
      <c r="M179" s="14">
        <f t="shared" si="64"/>
        <v>2446.3497499999999</v>
      </c>
      <c r="N179" s="14">
        <f t="shared" si="65"/>
        <v>2471.8031000000001</v>
      </c>
      <c r="O179" s="13">
        <f t="shared" si="66"/>
        <v>2497.2564499999999</v>
      </c>
      <c r="P179" s="14"/>
      <c r="Q179" s="14"/>
      <c r="R179" s="13"/>
      <c r="S179" s="14">
        <f t="shared" si="97"/>
        <v>2446.3497499999999</v>
      </c>
      <c r="T179" s="14">
        <f t="shared" si="98"/>
        <v>2471.8031000000001</v>
      </c>
      <c r="U179" s="47">
        <f t="shared" si="99"/>
        <v>2497.2564499999999</v>
      </c>
    </row>
    <row r="180" spans="1:21" ht="67.5" x14ac:dyDescent="0.2">
      <c r="A180" s="69" t="s">
        <v>172</v>
      </c>
      <c r="B180" s="11" t="s">
        <v>145</v>
      </c>
      <c r="C180" s="12" t="s">
        <v>3</v>
      </c>
      <c r="D180" s="11" t="s">
        <v>2</v>
      </c>
      <c r="E180" s="67" t="s">
        <v>171</v>
      </c>
      <c r="F180" s="10" t="s">
        <v>7</v>
      </c>
      <c r="G180" s="14">
        <f>G181</f>
        <v>32714.37</v>
      </c>
      <c r="H180" s="14">
        <f t="shared" ref="H180:I181" si="116">H181</f>
        <v>42345.22</v>
      </c>
      <c r="I180" s="13">
        <f t="shared" si="116"/>
        <v>44039.040000000001</v>
      </c>
      <c r="J180" s="14"/>
      <c r="K180" s="14"/>
      <c r="L180" s="13"/>
      <c r="M180" s="14">
        <f t="shared" si="64"/>
        <v>32714.37</v>
      </c>
      <c r="N180" s="14">
        <f t="shared" si="65"/>
        <v>42345.22</v>
      </c>
      <c r="O180" s="13">
        <f t="shared" si="66"/>
        <v>44039.040000000001</v>
      </c>
      <c r="P180" s="14"/>
      <c r="Q180" s="14"/>
      <c r="R180" s="13"/>
      <c r="S180" s="14">
        <f t="shared" si="97"/>
        <v>32714.37</v>
      </c>
      <c r="T180" s="14">
        <f t="shared" si="98"/>
        <v>42345.22</v>
      </c>
      <c r="U180" s="47">
        <f t="shared" si="99"/>
        <v>44039.040000000001</v>
      </c>
    </row>
    <row r="181" spans="1:21" ht="22.5" x14ac:dyDescent="0.2">
      <c r="A181" s="69" t="s">
        <v>77</v>
      </c>
      <c r="B181" s="11" t="s">
        <v>145</v>
      </c>
      <c r="C181" s="12" t="s">
        <v>3</v>
      </c>
      <c r="D181" s="11" t="s">
        <v>2</v>
      </c>
      <c r="E181" s="67" t="s">
        <v>171</v>
      </c>
      <c r="F181" s="10">
        <v>600</v>
      </c>
      <c r="G181" s="14">
        <f>G182</f>
        <v>32714.37</v>
      </c>
      <c r="H181" s="14">
        <f t="shared" si="116"/>
        <v>42345.22</v>
      </c>
      <c r="I181" s="13">
        <f t="shared" si="116"/>
        <v>44039.040000000001</v>
      </c>
      <c r="J181" s="14"/>
      <c r="K181" s="14"/>
      <c r="L181" s="13"/>
      <c r="M181" s="14">
        <f t="shared" si="64"/>
        <v>32714.37</v>
      </c>
      <c r="N181" s="14">
        <f t="shared" si="65"/>
        <v>42345.22</v>
      </c>
      <c r="O181" s="13">
        <f t="shared" si="66"/>
        <v>44039.040000000001</v>
      </c>
      <c r="P181" s="14"/>
      <c r="Q181" s="14"/>
      <c r="R181" s="13"/>
      <c r="S181" s="14">
        <f t="shared" si="97"/>
        <v>32714.37</v>
      </c>
      <c r="T181" s="14">
        <f t="shared" si="98"/>
        <v>42345.22</v>
      </c>
      <c r="U181" s="47">
        <f t="shared" si="99"/>
        <v>44039.040000000001</v>
      </c>
    </row>
    <row r="182" spans="1:21" x14ac:dyDescent="0.2">
      <c r="A182" s="69" t="s">
        <v>146</v>
      </c>
      <c r="B182" s="11" t="s">
        <v>145</v>
      </c>
      <c r="C182" s="12" t="s">
        <v>3</v>
      </c>
      <c r="D182" s="11" t="s">
        <v>2</v>
      </c>
      <c r="E182" s="67" t="s">
        <v>171</v>
      </c>
      <c r="F182" s="10">
        <v>610</v>
      </c>
      <c r="G182" s="14">
        <v>32714.37</v>
      </c>
      <c r="H182" s="14">
        <v>42345.22</v>
      </c>
      <c r="I182" s="13">
        <v>44039.040000000001</v>
      </c>
      <c r="J182" s="14"/>
      <c r="K182" s="14"/>
      <c r="L182" s="13"/>
      <c r="M182" s="14">
        <f t="shared" ref="M182:M251" si="117">G182+J182</f>
        <v>32714.37</v>
      </c>
      <c r="N182" s="14">
        <f t="shared" ref="N182:N251" si="118">H182+K182</f>
        <v>42345.22</v>
      </c>
      <c r="O182" s="13">
        <f t="shared" ref="O182:O251" si="119">I182+L182</f>
        <v>44039.040000000001</v>
      </c>
      <c r="P182" s="14"/>
      <c r="Q182" s="14"/>
      <c r="R182" s="13"/>
      <c r="S182" s="14">
        <f t="shared" si="97"/>
        <v>32714.37</v>
      </c>
      <c r="T182" s="14">
        <f t="shared" si="98"/>
        <v>42345.22</v>
      </c>
      <c r="U182" s="47">
        <f t="shared" si="99"/>
        <v>44039.040000000001</v>
      </c>
    </row>
    <row r="183" spans="1:21" x14ac:dyDescent="0.2">
      <c r="A183" s="69" t="s">
        <v>181</v>
      </c>
      <c r="B183" s="11" t="s">
        <v>145</v>
      </c>
      <c r="C183" s="12" t="s">
        <v>3</v>
      </c>
      <c r="D183" s="11" t="s">
        <v>2</v>
      </c>
      <c r="E183" s="67" t="s">
        <v>180</v>
      </c>
      <c r="F183" s="10" t="s">
        <v>7</v>
      </c>
      <c r="G183" s="14">
        <f>G184+G186</f>
        <v>408062.6</v>
      </c>
      <c r="H183" s="14">
        <f t="shared" ref="H183:I183" si="120">H184+H186</f>
        <v>406645.9</v>
      </c>
      <c r="I183" s="13">
        <f t="shared" si="120"/>
        <v>423336.7</v>
      </c>
      <c r="J183" s="14">
        <f>J184</f>
        <v>6631.7</v>
      </c>
      <c r="K183" s="14">
        <f t="shared" ref="K183:L184" si="121">K184</f>
        <v>3197.2</v>
      </c>
      <c r="L183" s="14">
        <f t="shared" si="121"/>
        <v>2325.9</v>
      </c>
      <c r="M183" s="14">
        <f t="shared" si="117"/>
        <v>414694.3</v>
      </c>
      <c r="N183" s="14">
        <f t="shared" si="118"/>
        <v>409843.10000000003</v>
      </c>
      <c r="O183" s="13">
        <f t="shared" si="119"/>
        <v>425662.60000000003</v>
      </c>
      <c r="P183" s="14"/>
      <c r="Q183" s="14"/>
      <c r="R183" s="13"/>
      <c r="S183" s="14">
        <f t="shared" si="97"/>
        <v>414694.3</v>
      </c>
      <c r="T183" s="14">
        <f t="shared" si="98"/>
        <v>409843.10000000003</v>
      </c>
      <c r="U183" s="14">
        <f t="shared" si="99"/>
        <v>425662.60000000003</v>
      </c>
    </row>
    <row r="184" spans="1:21" ht="22.5" x14ac:dyDescent="0.2">
      <c r="A184" s="69" t="s">
        <v>77</v>
      </c>
      <c r="B184" s="11" t="s">
        <v>145</v>
      </c>
      <c r="C184" s="12" t="s">
        <v>3</v>
      </c>
      <c r="D184" s="11" t="s">
        <v>2</v>
      </c>
      <c r="E184" s="67" t="s">
        <v>180</v>
      </c>
      <c r="F184" s="10">
        <v>600</v>
      </c>
      <c r="G184" s="14">
        <f t="shared" ref="G184:I184" si="122">G185</f>
        <v>406509.39599999995</v>
      </c>
      <c r="H184" s="14">
        <f t="shared" si="122"/>
        <v>403613.85400000005</v>
      </c>
      <c r="I184" s="13">
        <f t="shared" si="122"/>
        <v>418196.266</v>
      </c>
      <c r="J184" s="14">
        <f>J185</f>
        <v>6631.7</v>
      </c>
      <c r="K184" s="14">
        <f t="shared" si="121"/>
        <v>3197.2</v>
      </c>
      <c r="L184" s="14">
        <f t="shared" si="121"/>
        <v>2325.9</v>
      </c>
      <c r="M184" s="14">
        <f t="shared" si="117"/>
        <v>413141.09599999996</v>
      </c>
      <c r="N184" s="14">
        <f t="shared" si="118"/>
        <v>406811.05400000006</v>
      </c>
      <c r="O184" s="13">
        <f t="shared" si="119"/>
        <v>420522.16600000003</v>
      </c>
      <c r="P184" s="14"/>
      <c r="Q184" s="14"/>
      <c r="R184" s="13"/>
      <c r="S184" s="14">
        <f t="shared" si="97"/>
        <v>413141.09599999996</v>
      </c>
      <c r="T184" s="14">
        <f t="shared" si="98"/>
        <v>406811.05400000006</v>
      </c>
      <c r="U184" s="47">
        <f t="shared" si="99"/>
        <v>420522.16600000003</v>
      </c>
    </row>
    <row r="185" spans="1:21" x14ac:dyDescent="0.2">
      <c r="A185" s="69" t="s">
        <v>146</v>
      </c>
      <c r="B185" s="11" t="s">
        <v>145</v>
      </c>
      <c r="C185" s="12" t="s">
        <v>3</v>
      </c>
      <c r="D185" s="11" t="s">
        <v>2</v>
      </c>
      <c r="E185" s="67" t="s">
        <v>180</v>
      </c>
      <c r="F185" s="10">
        <v>610</v>
      </c>
      <c r="G185" s="14">
        <f>408062.6-1553.204</f>
        <v>406509.39599999995</v>
      </c>
      <c r="H185" s="14">
        <f>406645.9-3032.046</f>
        <v>403613.85400000005</v>
      </c>
      <c r="I185" s="13">
        <f>423336.7-5140.434</f>
        <v>418196.266</v>
      </c>
      <c r="J185" s="14">
        <v>6631.7</v>
      </c>
      <c r="K185" s="14">
        <v>3197.2</v>
      </c>
      <c r="L185" s="14">
        <v>2325.9</v>
      </c>
      <c r="M185" s="14">
        <f t="shared" si="117"/>
        <v>413141.09599999996</v>
      </c>
      <c r="N185" s="14">
        <f t="shared" si="118"/>
        <v>406811.05400000006</v>
      </c>
      <c r="O185" s="13">
        <f t="shared" si="119"/>
        <v>420522.16600000003</v>
      </c>
      <c r="P185" s="14"/>
      <c r="Q185" s="14"/>
      <c r="R185" s="13"/>
      <c r="S185" s="14">
        <f t="shared" si="97"/>
        <v>413141.09599999996</v>
      </c>
      <c r="T185" s="14">
        <f t="shared" si="98"/>
        <v>406811.05400000006</v>
      </c>
      <c r="U185" s="47">
        <f t="shared" si="99"/>
        <v>420522.16600000003</v>
      </c>
    </row>
    <row r="186" spans="1:21" x14ac:dyDescent="0.2">
      <c r="A186" s="1" t="s">
        <v>71</v>
      </c>
      <c r="B186" s="11" t="s">
        <v>145</v>
      </c>
      <c r="C186" s="12" t="s">
        <v>3</v>
      </c>
      <c r="D186" s="11" t="s">
        <v>2</v>
      </c>
      <c r="E186" s="67" t="s">
        <v>180</v>
      </c>
      <c r="F186" s="10">
        <v>800</v>
      </c>
      <c r="G186" s="14">
        <f>G187</f>
        <v>1553.204</v>
      </c>
      <c r="H186" s="14">
        <f t="shared" ref="H186:I186" si="123">H187</f>
        <v>3032.0459999999998</v>
      </c>
      <c r="I186" s="13">
        <f t="shared" si="123"/>
        <v>5140.4340000000002</v>
      </c>
      <c r="J186" s="14"/>
      <c r="K186" s="14"/>
      <c r="L186" s="13"/>
      <c r="M186" s="14">
        <f t="shared" si="117"/>
        <v>1553.204</v>
      </c>
      <c r="N186" s="14">
        <f t="shared" si="118"/>
        <v>3032.0459999999998</v>
      </c>
      <c r="O186" s="13">
        <f t="shared" si="119"/>
        <v>5140.4340000000002</v>
      </c>
      <c r="P186" s="14"/>
      <c r="Q186" s="14"/>
      <c r="R186" s="13"/>
      <c r="S186" s="14">
        <f t="shared" si="97"/>
        <v>1553.204</v>
      </c>
      <c r="T186" s="14">
        <f t="shared" si="98"/>
        <v>3032.0459999999998</v>
      </c>
      <c r="U186" s="14">
        <f t="shared" si="99"/>
        <v>5140.4340000000002</v>
      </c>
    </row>
    <row r="187" spans="1:21" ht="33.75" x14ac:dyDescent="0.2">
      <c r="A187" s="1" t="s">
        <v>112</v>
      </c>
      <c r="B187" s="11" t="s">
        <v>145</v>
      </c>
      <c r="C187" s="12" t="s">
        <v>3</v>
      </c>
      <c r="D187" s="11" t="s">
        <v>2</v>
      </c>
      <c r="E187" s="67" t="s">
        <v>180</v>
      </c>
      <c r="F187" s="10">
        <v>810</v>
      </c>
      <c r="G187" s="14">
        <v>1553.204</v>
      </c>
      <c r="H187" s="14">
        <v>3032.0459999999998</v>
      </c>
      <c r="I187" s="13">
        <v>5140.4340000000002</v>
      </c>
      <c r="J187" s="14"/>
      <c r="K187" s="14"/>
      <c r="L187" s="13"/>
      <c r="M187" s="14">
        <f t="shared" si="117"/>
        <v>1553.204</v>
      </c>
      <c r="N187" s="14">
        <f t="shared" si="118"/>
        <v>3032.0459999999998</v>
      </c>
      <c r="O187" s="13">
        <f t="shared" si="119"/>
        <v>5140.4340000000002</v>
      </c>
      <c r="P187" s="14"/>
      <c r="Q187" s="14"/>
      <c r="R187" s="13"/>
      <c r="S187" s="14">
        <f t="shared" si="97"/>
        <v>1553.204</v>
      </c>
      <c r="T187" s="14">
        <f t="shared" si="98"/>
        <v>3032.0459999999998</v>
      </c>
      <c r="U187" s="47">
        <f t="shared" si="99"/>
        <v>5140.4340000000002</v>
      </c>
    </row>
    <row r="188" spans="1:21" ht="33.75" x14ac:dyDescent="0.2">
      <c r="A188" s="1" t="s">
        <v>324</v>
      </c>
      <c r="B188" s="11" t="s">
        <v>145</v>
      </c>
      <c r="C188" s="12" t="s">
        <v>3</v>
      </c>
      <c r="D188" s="11" t="s">
        <v>2</v>
      </c>
      <c r="E188" s="67" t="s">
        <v>150</v>
      </c>
      <c r="F188" s="10" t="s">
        <v>7</v>
      </c>
      <c r="G188" s="14">
        <f>G189+G191</f>
        <v>7141.98</v>
      </c>
      <c r="H188" s="14">
        <f t="shared" ref="H188:I188" si="124">H189+H191</f>
        <v>8256.34</v>
      </c>
      <c r="I188" s="13">
        <f t="shared" si="124"/>
        <v>8325.7999999999993</v>
      </c>
      <c r="J188" s="14"/>
      <c r="K188" s="14"/>
      <c r="L188" s="13">
        <f>L189</f>
        <v>-169.3</v>
      </c>
      <c r="M188" s="14">
        <f t="shared" si="117"/>
        <v>7141.98</v>
      </c>
      <c r="N188" s="14">
        <f t="shared" si="118"/>
        <v>8256.34</v>
      </c>
      <c r="O188" s="13">
        <f t="shared" si="119"/>
        <v>8156.4999999999991</v>
      </c>
      <c r="P188" s="14"/>
      <c r="Q188" s="14"/>
      <c r="R188" s="13"/>
      <c r="S188" s="14">
        <f t="shared" si="97"/>
        <v>7141.98</v>
      </c>
      <c r="T188" s="14">
        <f t="shared" si="98"/>
        <v>8256.34</v>
      </c>
      <c r="U188" s="14">
        <f t="shared" si="99"/>
        <v>8156.4999999999991</v>
      </c>
    </row>
    <row r="189" spans="1:21" ht="22.5" x14ac:dyDescent="0.2">
      <c r="A189" s="69" t="s">
        <v>77</v>
      </c>
      <c r="B189" s="11" t="s">
        <v>145</v>
      </c>
      <c r="C189" s="12" t="s">
        <v>3</v>
      </c>
      <c r="D189" s="11" t="s">
        <v>2</v>
      </c>
      <c r="E189" s="67" t="s">
        <v>150</v>
      </c>
      <c r="F189" s="10">
        <v>600</v>
      </c>
      <c r="G189" s="14">
        <f>G190</f>
        <v>7047.78</v>
      </c>
      <c r="H189" s="14">
        <f t="shared" ref="H189:I189" si="125">H190</f>
        <v>8090.14</v>
      </c>
      <c r="I189" s="13">
        <f t="shared" si="125"/>
        <v>8067.7999999999993</v>
      </c>
      <c r="J189" s="14"/>
      <c r="K189" s="14"/>
      <c r="L189" s="13">
        <f>L190</f>
        <v>-169.3</v>
      </c>
      <c r="M189" s="14">
        <f t="shared" si="117"/>
        <v>7047.78</v>
      </c>
      <c r="N189" s="14">
        <f t="shared" si="118"/>
        <v>8090.14</v>
      </c>
      <c r="O189" s="13">
        <f t="shared" si="119"/>
        <v>7898.4999999999991</v>
      </c>
      <c r="P189" s="14"/>
      <c r="Q189" s="14"/>
      <c r="R189" s="13"/>
      <c r="S189" s="14">
        <f t="shared" si="97"/>
        <v>7047.78</v>
      </c>
      <c r="T189" s="14">
        <f t="shared" si="98"/>
        <v>8090.14</v>
      </c>
      <c r="U189" s="14">
        <f t="shared" si="99"/>
        <v>7898.4999999999991</v>
      </c>
    </row>
    <row r="190" spans="1:21" x14ac:dyDescent="0.2">
      <c r="A190" s="69" t="s">
        <v>146</v>
      </c>
      <c r="B190" s="11" t="s">
        <v>145</v>
      </c>
      <c r="C190" s="12" t="s">
        <v>3</v>
      </c>
      <c r="D190" s="11" t="s">
        <v>2</v>
      </c>
      <c r="E190" s="67" t="s">
        <v>150</v>
      </c>
      <c r="F190" s="10">
        <v>610</v>
      </c>
      <c r="G190" s="14">
        <f>7141.98-94.2</f>
        <v>7047.78</v>
      </c>
      <c r="H190" s="14">
        <f>8256.34-166.2</f>
        <v>8090.14</v>
      </c>
      <c r="I190" s="13">
        <f>8325.8-258</f>
        <v>8067.7999999999993</v>
      </c>
      <c r="J190" s="14"/>
      <c r="K190" s="14"/>
      <c r="L190" s="13">
        <v>-169.3</v>
      </c>
      <c r="M190" s="14">
        <f t="shared" si="117"/>
        <v>7047.78</v>
      </c>
      <c r="N190" s="14">
        <f t="shared" si="118"/>
        <v>8090.14</v>
      </c>
      <c r="O190" s="13">
        <f t="shared" si="119"/>
        <v>7898.4999999999991</v>
      </c>
      <c r="P190" s="14"/>
      <c r="Q190" s="14"/>
      <c r="R190" s="13"/>
      <c r="S190" s="14">
        <f t="shared" si="97"/>
        <v>7047.78</v>
      </c>
      <c r="T190" s="14">
        <f t="shared" si="98"/>
        <v>8090.14</v>
      </c>
      <c r="U190" s="14">
        <f t="shared" si="99"/>
        <v>7898.4999999999991</v>
      </c>
    </row>
    <row r="191" spans="1:21" x14ac:dyDescent="0.2">
      <c r="A191" s="1" t="s">
        <v>71</v>
      </c>
      <c r="B191" s="11" t="s">
        <v>145</v>
      </c>
      <c r="C191" s="12" t="s">
        <v>3</v>
      </c>
      <c r="D191" s="11" t="s">
        <v>2</v>
      </c>
      <c r="E191" s="67" t="s">
        <v>150</v>
      </c>
      <c r="F191" s="10">
        <v>800</v>
      </c>
      <c r="G191" s="14">
        <f>G192</f>
        <v>94.2</v>
      </c>
      <c r="H191" s="14">
        <f t="shared" ref="H191:I191" si="126">H192</f>
        <v>166.2</v>
      </c>
      <c r="I191" s="13">
        <f t="shared" si="126"/>
        <v>258</v>
      </c>
      <c r="J191" s="14"/>
      <c r="K191" s="14"/>
      <c r="L191" s="13"/>
      <c r="M191" s="14">
        <f t="shared" si="117"/>
        <v>94.2</v>
      </c>
      <c r="N191" s="14">
        <f t="shared" si="118"/>
        <v>166.2</v>
      </c>
      <c r="O191" s="13">
        <f t="shared" si="119"/>
        <v>258</v>
      </c>
      <c r="P191" s="14"/>
      <c r="Q191" s="14"/>
      <c r="R191" s="13"/>
      <c r="S191" s="14">
        <f t="shared" si="97"/>
        <v>94.2</v>
      </c>
      <c r="T191" s="14">
        <f t="shared" si="98"/>
        <v>166.2</v>
      </c>
      <c r="U191" s="14">
        <f t="shared" si="99"/>
        <v>258</v>
      </c>
    </row>
    <row r="192" spans="1:21" ht="33.75" x14ac:dyDescent="0.2">
      <c r="A192" s="1" t="s">
        <v>112</v>
      </c>
      <c r="B192" s="11" t="s">
        <v>145</v>
      </c>
      <c r="C192" s="12" t="s">
        <v>3</v>
      </c>
      <c r="D192" s="11" t="s">
        <v>2</v>
      </c>
      <c r="E192" s="67" t="s">
        <v>150</v>
      </c>
      <c r="F192" s="10">
        <v>810</v>
      </c>
      <c r="G192" s="14">
        <v>94.2</v>
      </c>
      <c r="H192" s="14">
        <v>166.2</v>
      </c>
      <c r="I192" s="13">
        <v>258</v>
      </c>
      <c r="J192" s="14"/>
      <c r="K192" s="14"/>
      <c r="L192" s="13"/>
      <c r="M192" s="14">
        <f t="shared" si="117"/>
        <v>94.2</v>
      </c>
      <c r="N192" s="14">
        <f t="shared" si="118"/>
        <v>166.2</v>
      </c>
      <c r="O192" s="13">
        <f t="shared" si="119"/>
        <v>258</v>
      </c>
      <c r="P192" s="14"/>
      <c r="Q192" s="14"/>
      <c r="R192" s="13"/>
      <c r="S192" s="14">
        <f t="shared" si="97"/>
        <v>94.2</v>
      </c>
      <c r="T192" s="14">
        <f t="shared" si="98"/>
        <v>166.2</v>
      </c>
      <c r="U192" s="14">
        <f t="shared" si="99"/>
        <v>258</v>
      </c>
    </row>
    <row r="193" spans="1:21" ht="22.5" x14ac:dyDescent="0.2">
      <c r="A193" s="69" t="s">
        <v>158</v>
      </c>
      <c r="B193" s="11" t="s">
        <v>145</v>
      </c>
      <c r="C193" s="12" t="s">
        <v>3</v>
      </c>
      <c r="D193" s="11" t="s">
        <v>2</v>
      </c>
      <c r="E193" s="67" t="s">
        <v>11</v>
      </c>
      <c r="F193" s="10" t="s">
        <v>7</v>
      </c>
      <c r="G193" s="14">
        <f>G194+G196+G198</f>
        <v>4481.6999999999989</v>
      </c>
      <c r="H193" s="14">
        <f t="shared" ref="H193:I193" si="127">H194+H196+H198</f>
        <v>4523.5999999999995</v>
      </c>
      <c r="I193" s="13">
        <f t="shared" si="127"/>
        <v>4692.5999999999995</v>
      </c>
      <c r="J193" s="14"/>
      <c r="K193" s="14"/>
      <c r="L193" s="13"/>
      <c r="M193" s="14">
        <f t="shared" si="117"/>
        <v>4481.6999999999989</v>
      </c>
      <c r="N193" s="14">
        <f t="shared" si="118"/>
        <v>4523.5999999999995</v>
      </c>
      <c r="O193" s="13">
        <f t="shared" si="119"/>
        <v>4692.5999999999995</v>
      </c>
      <c r="P193" s="14"/>
      <c r="Q193" s="14"/>
      <c r="R193" s="13"/>
      <c r="S193" s="14">
        <f t="shared" si="97"/>
        <v>4481.6999999999989</v>
      </c>
      <c r="T193" s="14">
        <f t="shared" si="98"/>
        <v>4523.5999999999995</v>
      </c>
      <c r="U193" s="47">
        <f t="shared" si="99"/>
        <v>4692.5999999999995</v>
      </c>
    </row>
    <row r="194" spans="1:21" ht="45" x14ac:dyDescent="0.2">
      <c r="A194" s="69" t="s">
        <v>6</v>
      </c>
      <c r="B194" s="11" t="s">
        <v>145</v>
      </c>
      <c r="C194" s="12" t="s">
        <v>3</v>
      </c>
      <c r="D194" s="11" t="s">
        <v>2</v>
      </c>
      <c r="E194" s="67" t="s">
        <v>11</v>
      </c>
      <c r="F194" s="10">
        <v>100</v>
      </c>
      <c r="G194" s="13">
        <f>G195</f>
        <v>4419.2999999999993</v>
      </c>
      <c r="H194" s="13">
        <f t="shared" ref="H194:I194" si="128">H195</f>
        <v>4461.2</v>
      </c>
      <c r="I194" s="13">
        <f t="shared" si="128"/>
        <v>4630.2</v>
      </c>
      <c r="J194" s="13"/>
      <c r="K194" s="13"/>
      <c r="L194" s="13"/>
      <c r="M194" s="13">
        <f t="shared" si="117"/>
        <v>4419.2999999999993</v>
      </c>
      <c r="N194" s="13">
        <f t="shared" si="118"/>
        <v>4461.2</v>
      </c>
      <c r="O194" s="13">
        <f t="shared" si="119"/>
        <v>4630.2</v>
      </c>
      <c r="P194" s="13"/>
      <c r="Q194" s="13"/>
      <c r="R194" s="13"/>
      <c r="S194" s="13">
        <f t="shared" si="97"/>
        <v>4419.2999999999993</v>
      </c>
      <c r="T194" s="13">
        <f t="shared" si="98"/>
        <v>4461.2</v>
      </c>
      <c r="U194" s="47">
        <f t="shared" si="99"/>
        <v>4630.2</v>
      </c>
    </row>
    <row r="195" spans="1:21" ht="22.5" x14ac:dyDescent="0.2">
      <c r="A195" s="69" t="s">
        <v>5</v>
      </c>
      <c r="B195" s="11" t="s">
        <v>145</v>
      </c>
      <c r="C195" s="12" t="s">
        <v>3</v>
      </c>
      <c r="D195" s="11" t="s">
        <v>2</v>
      </c>
      <c r="E195" s="67" t="s">
        <v>11</v>
      </c>
      <c r="F195" s="10">
        <v>120</v>
      </c>
      <c r="G195" s="13">
        <f>4184.4+234.9</f>
        <v>4419.2999999999993</v>
      </c>
      <c r="H195" s="13">
        <v>4461.2</v>
      </c>
      <c r="I195" s="13">
        <v>4630.2</v>
      </c>
      <c r="J195" s="13"/>
      <c r="K195" s="13"/>
      <c r="L195" s="13"/>
      <c r="M195" s="13">
        <f t="shared" si="117"/>
        <v>4419.2999999999993</v>
      </c>
      <c r="N195" s="13">
        <f t="shared" si="118"/>
        <v>4461.2</v>
      </c>
      <c r="O195" s="13">
        <f t="shared" si="119"/>
        <v>4630.2</v>
      </c>
      <c r="P195" s="13"/>
      <c r="Q195" s="13"/>
      <c r="R195" s="13"/>
      <c r="S195" s="13">
        <f t="shared" si="97"/>
        <v>4419.2999999999993</v>
      </c>
      <c r="T195" s="13">
        <f t="shared" si="98"/>
        <v>4461.2</v>
      </c>
      <c r="U195" s="47">
        <f t="shared" si="99"/>
        <v>4630.2</v>
      </c>
    </row>
    <row r="196" spans="1:21" ht="22.5" x14ac:dyDescent="0.2">
      <c r="A196" s="69" t="s">
        <v>14</v>
      </c>
      <c r="B196" s="11" t="s">
        <v>145</v>
      </c>
      <c r="C196" s="12" t="s">
        <v>3</v>
      </c>
      <c r="D196" s="11" t="s">
        <v>2</v>
      </c>
      <c r="E196" s="67" t="s">
        <v>11</v>
      </c>
      <c r="F196" s="10">
        <v>200</v>
      </c>
      <c r="G196" s="13">
        <f>G197</f>
        <v>61.9</v>
      </c>
      <c r="H196" s="13">
        <f t="shared" ref="H196:I196" si="129">H197</f>
        <v>61.9</v>
      </c>
      <c r="I196" s="13">
        <f t="shared" si="129"/>
        <v>61.9</v>
      </c>
      <c r="J196" s="13"/>
      <c r="K196" s="13"/>
      <c r="L196" s="13"/>
      <c r="M196" s="13">
        <f t="shared" si="117"/>
        <v>61.9</v>
      </c>
      <c r="N196" s="13">
        <f t="shared" si="118"/>
        <v>61.9</v>
      </c>
      <c r="O196" s="13">
        <f t="shared" si="119"/>
        <v>61.9</v>
      </c>
      <c r="P196" s="13"/>
      <c r="Q196" s="13"/>
      <c r="R196" s="13"/>
      <c r="S196" s="13">
        <f t="shared" si="97"/>
        <v>61.9</v>
      </c>
      <c r="T196" s="13">
        <f t="shared" si="98"/>
        <v>61.9</v>
      </c>
      <c r="U196" s="47">
        <f t="shared" si="99"/>
        <v>61.9</v>
      </c>
    </row>
    <row r="197" spans="1:21" ht="22.5" x14ac:dyDescent="0.2">
      <c r="A197" s="69" t="s">
        <v>13</v>
      </c>
      <c r="B197" s="11" t="s">
        <v>145</v>
      </c>
      <c r="C197" s="12" t="s">
        <v>3</v>
      </c>
      <c r="D197" s="11" t="s">
        <v>2</v>
      </c>
      <c r="E197" s="67" t="s">
        <v>11</v>
      </c>
      <c r="F197" s="10">
        <v>240</v>
      </c>
      <c r="G197" s="13">
        <v>61.9</v>
      </c>
      <c r="H197" s="13">
        <v>61.9</v>
      </c>
      <c r="I197" s="13">
        <v>61.9</v>
      </c>
      <c r="J197" s="13"/>
      <c r="K197" s="13"/>
      <c r="L197" s="13"/>
      <c r="M197" s="13">
        <f t="shared" si="117"/>
        <v>61.9</v>
      </c>
      <c r="N197" s="13">
        <f t="shared" si="118"/>
        <v>61.9</v>
      </c>
      <c r="O197" s="13">
        <f t="shared" si="119"/>
        <v>61.9</v>
      </c>
      <c r="P197" s="13"/>
      <c r="Q197" s="13"/>
      <c r="R197" s="13"/>
      <c r="S197" s="13">
        <f t="shared" si="97"/>
        <v>61.9</v>
      </c>
      <c r="T197" s="13">
        <f t="shared" si="98"/>
        <v>61.9</v>
      </c>
      <c r="U197" s="47">
        <f t="shared" si="99"/>
        <v>61.9</v>
      </c>
    </row>
    <row r="198" spans="1:21" x14ac:dyDescent="0.2">
      <c r="A198" s="69" t="s">
        <v>71</v>
      </c>
      <c r="B198" s="11" t="s">
        <v>145</v>
      </c>
      <c r="C198" s="12" t="s">
        <v>3</v>
      </c>
      <c r="D198" s="11" t="s">
        <v>2</v>
      </c>
      <c r="E198" s="67" t="s">
        <v>11</v>
      </c>
      <c r="F198" s="10">
        <v>800</v>
      </c>
      <c r="G198" s="13">
        <f>G199</f>
        <v>0.5</v>
      </c>
      <c r="H198" s="13">
        <f t="shared" ref="H198:I198" si="130">H199</f>
        <v>0.5</v>
      </c>
      <c r="I198" s="13">
        <f t="shared" si="130"/>
        <v>0.5</v>
      </c>
      <c r="J198" s="13"/>
      <c r="K198" s="13"/>
      <c r="L198" s="13"/>
      <c r="M198" s="13">
        <f t="shared" si="117"/>
        <v>0.5</v>
      </c>
      <c r="N198" s="13">
        <f t="shared" si="118"/>
        <v>0.5</v>
      </c>
      <c r="O198" s="13">
        <f t="shared" si="119"/>
        <v>0.5</v>
      </c>
      <c r="P198" s="13"/>
      <c r="Q198" s="13"/>
      <c r="R198" s="13"/>
      <c r="S198" s="13">
        <f t="shared" si="97"/>
        <v>0.5</v>
      </c>
      <c r="T198" s="13">
        <f t="shared" si="98"/>
        <v>0.5</v>
      </c>
      <c r="U198" s="47">
        <f t="shared" si="99"/>
        <v>0.5</v>
      </c>
    </row>
    <row r="199" spans="1:21" x14ac:dyDescent="0.2">
      <c r="A199" s="69" t="s">
        <v>70</v>
      </c>
      <c r="B199" s="11" t="s">
        <v>145</v>
      </c>
      <c r="C199" s="12" t="s">
        <v>3</v>
      </c>
      <c r="D199" s="11" t="s">
        <v>2</v>
      </c>
      <c r="E199" s="67" t="s">
        <v>11</v>
      </c>
      <c r="F199" s="10">
        <v>850</v>
      </c>
      <c r="G199" s="13">
        <v>0.5</v>
      </c>
      <c r="H199" s="13">
        <v>0.5</v>
      </c>
      <c r="I199" s="13">
        <v>0.5</v>
      </c>
      <c r="J199" s="13"/>
      <c r="K199" s="13"/>
      <c r="L199" s="13"/>
      <c r="M199" s="13">
        <f t="shared" si="117"/>
        <v>0.5</v>
      </c>
      <c r="N199" s="13">
        <f t="shared" si="118"/>
        <v>0.5</v>
      </c>
      <c r="O199" s="13">
        <f t="shared" si="119"/>
        <v>0.5</v>
      </c>
      <c r="P199" s="13"/>
      <c r="Q199" s="13"/>
      <c r="R199" s="13"/>
      <c r="S199" s="13">
        <f t="shared" si="97"/>
        <v>0.5</v>
      </c>
      <c r="T199" s="13">
        <f t="shared" si="98"/>
        <v>0.5</v>
      </c>
      <c r="U199" s="47">
        <f t="shared" si="99"/>
        <v>0.5</v>
      </c>
    </row>
    <row r="200" spans="1:21" ht="22.5" x14ac:dyDescent="0.2">
      <c r="A200" s="69" t="s">
        <v>73</v>
      </c>
      <c r="B200" s="11" t="s">
        <v>145</v>
      </c>
      <c r="C200" s="12" t="s">
        <v>3</v>
      </c>
      <c r="D200" s="11" t="s">
        <v>2</v>
      </c>
      <c r="E200" s="67" t="s">
        <v>69</v>
      </c>
      <c r="F200" s="10" t="s">
        <v>7</v>
      </c>
      <c r="G200" s="14">
        <f>G201+G203+G205</f>
        <v>9807.1</v>
      </c>
      <c r="H200" s="14">
        <f t="shared" ref="H200:I200" si="131">H201+H203+H205</f>
        <v>9896.3000000000011</v>
      </c>
      <c r="I200" s="13">
        <f t="shared" si="131"/>
        <v>10256.5</v>
      </c>
      <c r="J200" s="14"/>
      <c r="K200" s="14"/>
      <c r="L200" s="13"/>
      <c r="M200" s="14">
        <f t="shared" si="117"/>
        <v>9807.1</v>
      </c>
      <c r="N200" s="14">
        <f t="shared" si="118"/>
        <v>9896.3000000000011</v>
      </c>
      <c r="O200" s="13">
        <f t="shared" si="119"/>
        <v>10256.5</v>
      </c>
      <c r="P200" s="14"/>
      <c r="Q200" s="14"/>
      <c r="R200" s="13"/>
      <c r="S200" s="14">
        <f t="shared" si="97"/>
        <v>9807.1</v>
      </c>
      <c r="T200" s="14">
        <f t="shared" si="98"/>
        <v>9896.3000000000011</v>
      </c>
      <c r="U200" s="47">
        <f t="shared" si="99"/>
        <v>10256.5</v>
      </c>
    </row>
    <row r="201" spans="1:21" ht="45" x14ac:dyDescent="0.2">
      <c r="A201" s="69" t="s">
        <v>6</v>
      </c>
      <c r="B201" s="11" t="s">
        <v>145</v>
      </c>
      <c r="C201" s="12" t="s">
        <v>3</v>
      </c>
      <c r="D201" s="11" t="s">
        <v>2</v>
      </c>
      <c r="E201" s="67" t="s">
        <v>69</v>
      </c>
      <c r="F201" s="10">
        <v>100</v>
      </c>
      <c r="G201" s="13">
        <v>9115.4</v>
      </c>
      <c r="H201" s="13">
        <v>9204.6</v>
      </c>
      <c r="I201" s="13">
        <v>9564.7999999999993</v>
      </c>
      <c r="J201" s="13"/>
      <c r="K201" s="13"/>
      <c r="L201" s="13"/>
      <c r="M201" s="13">
        <f t="shared" si="117"/>
        <v>9115.4</v>
      </c>
      <c r="N201" s="13">
        <f t="shared" si="118"/>
        <v>9204.6</v>
      </c>
      <c r="O201" s="13">
        <f t="shared" si="119"/>
        <v>9564.7999999999993</v>
      </c>
      <c r="P201" s="13"/>
      <c r="Q201" s="13"/>
      <c r="R201" s="13"/>
      <c r="S201" s="13">
        <f t="shared" si="97"/>
        <v>9115.4</v>
      </c>
      <c r="T201" s="13">
        <f t="shared" si="98"/>
        <v>9204.6</v>
      </c>
      <c r="U201" s="47">
        <f t="shared" si="99"/>
        <v>9564.7999999999993</v>
      </c>
    </row>
    <row r="202" spans="1:21" x14ac:dyDescent="0.2">
      <c r="A202" s="69" t="s">
        <v>72</v>
      </c>
      <c r="B202" s="11" t="s">
        <v>145</v>
      </c>
      <c r="C202" s="12" t="s">
        <v>3</v>
      </c>
      <c r="D202" s="11" t="s">
        <v>2</v>
      </c>
      <c r="E202" s="67" t="s">
        <v>69</v>
      </c>
      <c r="F202" s="10">
        <v>110</v>
      </c>
      <c r="G202" s="13">
        <v>9115.4</v>
      </c>
      <c r="H202" s="13">
        <v>9204.6</v>
      </c>
      <c r="I202" s="13">
        <v>9564.7999999999993</v>
      </c>
      <c r="J202" s="13"/>
      <c r="K202" s="13"/>
      <c r="L202" s="13"/>
      <c r="M202" s="13">
        <f t="shared" si="117"/>
        <v>9115.4</v>
      </c>
      <c r="N202" s="13">
        <f t="shared" si="118"/>
        <v>9204.6</v>
      </c>
      <c r="O202" s="13">
        <f t="shared" si="119"/>
        <v>9564.7999999999993</v>
      </c>
      <c r="P202" s="13"/>
      <c r="Q202" s="13"/>
      <c r="R202" s="13"/>
      <c r="S202" s="13">
        <f t="shared" si="97"/>
        <v>9115.4</v>
      </c>
      <c r="T202" s="13">
        <f t="shared" si="98"/>
        <v>9204.6</v>
      </c>
      <c r="U202" s="47">
        <f t="shared" si="99"/>
        <v>9564.7999999999993</v>
      </c>
    </row>
    <row r="203" spans="1:21" ht="22.5" x14ac:dyDescent="0.2">
      <c r="A203" s="69" t="s">
        <v>14</v>
      </c>
      <c r="B203" s="11" t="s">
        <v>145</v>
      </c>
      <c r="C203" s="12" t="s">
        <v>3</v>
      </c>
      <c r="D203" s="11" t="s">
        <v>2</v>
      </c>
      <c r="E203" s="67" t="s">
        <v>69</v>
      </c>
      <c r="F203" s="10">
        <v>200</v>
      </c>
      <c r="G203" s="13">
        <v>685.5</v>
      </c>
      <c r="H203" s="13">
        <v>685.5</v>
      </c>
      <c r="I203" s="13">
        <v>685.5</v>
      </c>
      <c r="J203" s="13"/>
      <c r="K203" s="13"/>
      <c r="L203" s="13"/>
      <c r="M203" s="13">
        <f t="shared" si="117"/>
        <v>685.5</v>
      </c>
      <c r="N203" s="13">
        <f t="shared" si="118"/>
        <v>685.5</v>
      </c>
      <c r="O203" s="13">
        <f t="shared" si="119"/>
        <v>685.5</v>
      </c>
      <c r="P203" s="13"/>
      <c r="Q203" s="13"/>
      <c r="R203" s="13"/>
      <c r="S203" s="13">
        <f t="shared" si="97"/>
        <v>685.5</v>
      </c>
      <c r="T203" s="13">
        <f t="shared" si="98"/>
        <v>685.5</v>
      </c>
      <c r="U203" s="47">
        <f t="shared" si="99"/>
        <v>685.5</v>
      </c>
    </row>
    <row r="204" spans="1:21" ht="22.5" x14ac:dyDescent="0.2">
      <c r="A204" s="69" t="s">
        <v>13</v>
      </c>
      <c r="B204" s="11" t="s">
        <v>145</v>
      </c>
      <c r="C204" s="12" t="s">
        <v>3</v>
      </c>
      <c r="D204" s="11" t="s">
        <v>2</v>
      </c>
      <c r="E204" s="67" t="s">
        <v>69</v>
      </c>
      <c r="F204" s="10">
        <v>240</v>
      </c>
      <c r="G204" s="13">
        <v>685.5</v>
      </c>
      <c r="H204" s="13">
        <v>685.5</v>
      </c>
      <c r="I204" s="13">
        <v>685.5</v>
      </c>
      <c r="J204" s="13"/>
      <c r="K204" s="13"/>
      <c r="L204" s="13"/>
      <c r="M204" s="13">
        <f t="shared" si="117"/>
        <v>685.5</v>
      </c>
      <c r="N204" s="13">
        <f t="shared" si="118"/>
        <v>685.5</v>
      </c>
      <c r="O204" s="13">
        <f t="shared" si="119"/>
        <v>685.5</v>
      </c>
      <c r="P204" s="13"/>
      <c r="Q204" s="13"/>
      <c r="R204" s="13"/>
      <c r="S204" s="13">
        <f t="shared" si="97"/>
        <v>685.5</v>
      </c>
      <c r="T204" s="13">
        <f t="shared" si="98"/>
        <v>685.5</v>
      </c>
      <c r="U204" s="47">
        <f t="shared" si="99"/>
        <v>685.5</v>
      </c>
    </row>
    <row r="205" spans="1:21" x14ac:dyDescent="0.2">
      <c r="A205" s="69" t="s">
        <v>71</v>
      </c>
      <c r="B205" s="11" t="s">
        <v>145</v>
      </c>
      <c r="C205" s="12" t="s">
        <v>3</v>
      </c>
      <c r="D205" s="11" t="s">
        <v>2</v>
      </c>
      <c r="E205" s="67" t="s">
        <v>69</v>
      </c>
      <c r="F205" s="10">
        <v>800</v>
      </c>
      <c r="G205" s="13">
        <v>6.2</v>
      </c>
      <c r="H205" s="13">
        <v>6.2</v>
      </c>
      <c r="I205" s="13">
        <v>6.2</v>
      </c>
      <c r="J205" s="13"/>
      <c r="K205" s="13"/>
      <c r="L205" s="13"/>
      <c r="M205" s="13">
        <f t="shared" si="117"/>
        <v>6.2</v>
      </c>
      <c r="N205" s="13">
        <f t="shared" si="118"/>
        <v>6.2</v>
      </c>
      <c r="O205" s="13">
        <f t="shared" si="119"/>
        <v>6.2</v>
      </c>
      <c r="P205" s="13"/>
      <c r="Q205" s="13"/>
      <c r="R205" s="13"/>
      <c r="S205" s="13">
        <f t="shared" si="97"/>
        <v>6.2</v>
      </c>
      <c r="T205" s="13">
        <f t="shared" si="98"/>
        <v>6.2</v>
      </c>
      <c r="U205" s="47">
        <f t="shared" si="99"/>
        <v>6.2</v>
      </c>
    </row>
    <row r="206" spans="1:21" x14ac:dyDescent="0.2">
      <c r="A206" s="69" t="s">
        <v>70</v>
      </c>
      <c r="B206" s="11" t="s">
        <v>145</v>
      </c>
      <c r="C206" s="12" t="s">
        <v>3</v>
      </c>
      <c r="D206" s="11" t="s">
        <v>2</v>
      </c>
      <c r="E206" s="67" t="s">
        <v>69</v>
      </c>
      <c r="F206" s="10">
        <v>850</v>
      </c>
      <c r="G206" s="13">
        <v>6.2</v>
      </c>
      <c r="H206" s="13">
        <v>6.2</v>
      </c>
      <c r="I206" s="13">
        <v>6.2</v>
      </c>
      <c r="J206" s="13"/>
      <c r="K206" s="13"/>
      <c r="L206" s="13"/>
      <c r="M206" s="13">
        <f t="shared" si="117"/>
        <v>6.2</v>
      </c>
      <c r="N206" s="13">
        <f t="shared" si="118"/>
        <v>6.2</v>
      </c>
      <c r="O206" s="13">
        <f t="shared" si="119"/>
        <v>6.2</v>
      </c>
      <c r="P206" s="13"/>
      <c r="Q206" s="13"/>
      <c r="R206" s="13"/>
      <c r="S206" s="13">
        <f t="shared" si="97"/>
        <v>6.2</v>
      </c>
      <c r="T206" s="13">
        <f t="shared" si="98"/>
        <v>6.2</v>
      </c>
      <c r="U206" s="47">
        <f t="shared" si="99"/>
        <v>6.2</v>
      </c>
    </row>
    <row r="207" spans="1:21" ht="22.5" x14ac:dyDescent="0.2">
      <c r="A207" s="69" t="s">
        <v>170</v>
      </c>
      <c r="B207" s="11" t="s">
        <v>145</v>
      </c>
      <c r="C207" s="12" t="s">
        <v>3</v>
      </c>
      <c r="D207" s="11" t="s">
        <v>2</v>
      </c>
      <c r="E207" s="67" t="s">
        <v>169</v>
      </c>
      <c r="F207" s="10" t="s">
        <v>7</v>
      </c>
      <c r="G207" s="14">
        <f t="shared" ref="G207:I207" si="132">G208</f>
        <v>11923.5</v>
      </c>
      <c r="H207" s="14">
        <f t="shared" si="132"/>
        <v>11954.3</v>
      </c>
      <c r="I207" s="13">
        <f t="shared" si="132"/>
        <v>12148.3</v>
      </c>
      <c r="J207" s="14"/>
      <c r="K207" s="14"/>
      <c r="L207" s="13"/>
      <c r="M207" s="14">
        <f t="shared" si="117"/>
        <v>11923.5</v>
      </c>
      <c r="N207" s="14">
        <f t="shared" si="118"/>
        <v>11954.3</v>
      </c>
      <c r="O207" s="13">
        <f t="shared" si="119"/>
        <v>12148.3</v>
      </c>
      <c r="P207" s="14"/>
      <c r="Q207" s="14"/>
      <c r="R207" s="13"/>
      <c r="S207" s="14">
        <f t="shared" si="97"/>
        <v>11923.5</v>
      </c>
      <c r="T207" s="14">
        <f t="shared" si="98"/>
        <v>11954.3</v>
      </c>
      <c r="U207" s="47">
        <f t="shared" si="99"/>
        <v>12148.3</v>
      </c>
    </row>
    <row r="208" spans="1:21" ht="22.5" x14ac:dyDescent="0.2">
      <c r="A208" s="69" t="s">
        <v>77</v>
      </c>
      <c r="B208" s="11" t="s">
        <v>145</v>
      </c>
      <c r="C208" s="12" t="s">
        <v>3</v>
      </c>
      <c r="D208" s="11" t="s">
        <v>2</v>
      </c>
      <c r="E208" s="67" t="s">
        <v>169</v>
      </c>
      <c r="F208" s="10">
        <v>600</v>
      </c>
      <c r="G208" s="14">
        <f t="shared" ref="G208:I208" si="133">G209</f>
        <v>11923.5</v>
      </c>
      <c r="H208" s="14">
        <f t="shared" si="133"/>
        <v>11954.3</v>
      </c>
      <c r="I208" s="13">
        <f t="shared" si="133"/>
        <v>12148.3</v>
      </c>
      <c r="J208" s="14"/>
      <c r="K208" s="14"/>
      <c r="L208" s="13"/>
      <c r="M208" s="14">
        <f t="shared" si="117"/>
        <v>11923.5</v>
      </c>
      <c r="N208" s="14">
        <f t="shared" si="118"/>
        <v>11954.3</v>
      </c>
      <c r="O208" s="13">
        <f t="shared" si="119"/>
        <v>12148.3</v>
      </c>
      <c r="P208" s="14"/>
      <c r="Q208" s="14"/>
      <c r="R208" s="13"/>
      <c r="S208" s="14">
        <f t="shared" si="97"/>
        <v>11923.5</v>
      </c>
      <c r="T208" s="14">
        <f t="shared" si="98"/>
        <v>11954.3</v>
      </c>
      <c r="U208" s="47">
        <f t="shared" si="99"/>
        <v>12148.3</v>
      </c>
    </row>
    <row r="209" spans="1:21" x14ac:dyDescent="0.2">
      <c r="A209" s="69" t="s">
        <v>146</v>
      </c>
      <c r="B209" s="11" t="s">
        <v>145</v>
      </c>
      <c r="C209" s="12" t="s">
        <v>3</v>
      </c>
      <c r="D209" s="11" t="s">
        <v>2</v>
      </c>
      <c r="E209" s="67" t="s">
        <v>169</v>
      </c>
      <c r="F209" s="10">
        <v>610</v>
      </c>
      <c r="G209" s="14">
        <v>11923.5</v>
      </c>
      <c r="H209" s="14">
        <v>11954.3</v>
      </c>
      <c r="I209" s="13">
        <v>12148.3</v>
      </c>
      <c r="J209" s="14"/>
      <c r="K209" s="14"/>
      <c r="L209" s="13"/>
      <c r="M209" s="14">
        <f t="shared" si="117"/>
        <v>11923.5</v>
      </c>
      <c r="N209" s="14">
        <f t="shared" si="118"/>
        <v>11954.3</v>
      </c>
      <c r="O209" s="13">
        <f t="shared" si="119"/>
        <v>12148.3</v>
      </c>
      <c r="P209" s="14"/>
      <c r="Q209" s="14"/>
      <c r="R209" s="13"/>
      <c r="S209" s="14">
        <f t="shared" si="97"/>
        <v>11923.5</v>
      </c>
      <c r="T209" s="14">
        <f t="shared" si="98"/>
        <v>11954.3</v>
      </c>
      <c r="U209" s="47">
        <f t="shared" si="99"/>
        <v>12148.3</v>
      </c>
    </row>
    <row r="210" spans="1:21" x14ac:dyDescent="0.2">
      <c r="A210" s="1" t="s">
        <v>327</v>
      </c>
      <c r="B210" s="11" t="s">
        <v>145</v>
      </c>
      <c r="C210" s="12" t="s">
        <v>3</v>
      </c>
      <c r="D210" s="11" t="s">
        <v>2</v>
      </c>
      <c r="E210" s="67">
        <v>80490</v>
      </c>
      <c r="F210" s="10" t="s">
        <v>7</v>
      </c>
      <c r="G210" s="14">
        <f>G211</f>
        <v>8035.7</v>
      </c>
      <c r="H210" s="14">
        <f t="shared" ref="H210:I211" si="134">H211</f>
        <v>0</v>
      </c>
      <c r="I210" s="13">
        <f t="shared" si="134"/>
        <v>0</v>
      </c>
      <c r="J210" s="14">
        <f>J211</f>
        <v>-4416.2</v>
      </c>
      <c r="K210" s="14"/>
      <c r="L210" s="13"/>
      <c r="M210" s="14">
        <f t="shared" si="117"/>
        <v>3619.5</v>
      </c>
      <c r="N210" s="14">
        <f t="shared" si="118"/>
        <v>0</v>
      </c>
      <c r="O210" s="13">
        <f t="shared" si="119"/>
        <v>0</v>
      </c>
      <c r="P210" s="14"/>
      <c r="Q210" s="14"/>
      <c r="R210" s="13"/>
      <c r="S210" s="14">
        <f t="shared" si="97"/>
        <v>3619.5</v>
      </c>
      <c r="T210" s="14">
        <f t="shared" si="98"/>
        <v>0</v>
      </c>
      <c r="U210" s="14">
        <f t="shared" si="99"/>
        <v>0</v>
      </c>
    </row>
    <row r="211" spans="1:21" ht="22.5" x14ac:dyDescent="0.2">
      <c r="A211" s="1" t="s">
        <v>77</v>
      </c>
      <c r="B211" s="11" t="s">
        <v>145</v>
      </c>
      <c r="C211" s="12" t="s">
        <v>3</v>
      </c>
      <c r="D211" s="11" t="s">
        <v>2</v>
      </c>
      <c r="E211" s="67">
        <v>80490</v>
      </c>
      <c r="F211" s="10">
        <v>600</v>
      </c>
      <c r="G211" s="14">
        <f>G212</f>
        <v>8035.7</v>
      </c>
      <c r="H211" s="14">
        <f t="shared" si="134"/>
        <v>0</v>
      </c>
      <c r="I211" s="13">
        <f t="shared" si="134"/>
        <v>0</v>
      </c>
      <c r="J211" s="14">
        <f>J212</f>
        <v>-4416.2</v>
      </c>
      <c r="K211" s="14"/>
      <c r="L211" s="13"/>
      <c r="M211" s="14">
        <f t="shared" si="117"/>
        <v>3619.5</v>
      </c>
      <c r="N211" s="14">
        <f t="shared" si="118"/>
        <v>0</v>
      </c>
      <c r="O211" s="13">
        <f t="shared" si="119"/>
        <v>0</v>
      </c>
      <c r="P211" s="14"/>
      <c r="Q211" s="14"/>
      <c r="R211" s="13"/>
      <c r="S211" s="14">
        <f t="shared" si="97"/>
        <v>3619.5</v>
      </c>
      <c r="T211" s="14">
        <f t="shared" si="98"/>
        <v>0</v>
      </c>
      <c r="U211" s="14">
        <f t="shared" si="99"/>
        <v>0</v>
      </c>
    </row>
    <row r="212" spans="1:21" x14ac:dyDescent="0.2">
      <c r="A212" s="1" t="s">
        <v>146</v>
      </c>
      <c r="B212" s="11" t="s">
        <v>145</v>
      </c>
      <c r="C212" s="12" t="s">
        <v>3</v>
      </c>
      <c r="D212" s="11" t="s">
        <v>2</v>
      </c>
      <c r="E212" s="67">
        <v>80490</v>
      </c>
      <c r="F212" s="10">
        <v>610</v>
      </c>
      <c r="G212" s="14">
        <v>8035.7</v>
      </c>
      <c r="H212" s="14">
        <v>0</v>
      </c>
      <c r="I212" s="13">
        <v>0</v>
      </c>
      <c r="J212" s="14">
        <f>-2698.7-1717.5</f>
        <v>-4416.2</v>
      </c>
      <c r="K212" s="14"/>
      <c r="L212" s="13"/>
      <c r="M212" s="14">
        <f t="shared" si="117"/>
        <v>3619.5</v>
      </c>
      <c r="N212" s="14">
        <f t="shared" si="118"/>
        <v>0</v>
      </c>
      <c r="O212" s="13">
        <f t="shared" si="119"/>
        <v>0</v>
      </c>
      <c r="P212" s="14"/>
      <c r="Q212" s="14"/>
      <c r="R212" s="13"/>
      <c r="S212" s="14">
        <f t="shared" si="97"/>
        <v>3619.5</v>
      </c>
      <c r="T212" s="14">
        <f t="shared" si="98"/>
        <v>0</v>
      </c>
      <c r="U212" s="47">
        <f t="shared" si="99"/>
        <v>0</v>
      </c>
    </row>
    <row r="213" spans="1:21" x14ac:dyDescent="0.2">
      <c r="A213" s="69" t="s">
        <v>179</v>
      </c>
      <c r="B213" s="11" t="s">
        <v>145</v>
      </c>
      <c r="C213" s="12" t="s">
        <v>3</v>
      </c>
      <c r="D213" s="11" t="s">
        <v>2</v>
      </c>
      <c r="E213" s="67" t="s">
        <v>178</v>
      </c>
      <c r="F213" s="10" t="s">
        <v>7</v>
      </c>
      <c r="G213" s="14">
        <f t="shared" ref="G213:I213" si="135">G214</f>
        <v>300</v>
      </c>
      <c r="H213" s="14">
        <f t="shared" si="135"/>
        <v>300</v>
      </c>
      <c r="I213" s="13">
        <f t="shared" si="135"/>
        <v>300</v>
      </c>
      <c r="J213" s="14"/>
      <c r="K213" s="14"/>
      <c r="L213" s="13"/>
      <c r="M213" s="14">
        <f t="shared" si="117"/>
        <v>300</v>
      </c>
      <c r="N213" s="14">
        <f t="shared" si="118"/>
        <v>300</v>
      </c>
      <c r="O213" s="13">
        <f t="shared" si="119"/>
        <v>300</v>
      </c>
      <c r="P213" s="14"/>
      <c r="Q213" s="14"/>
      <c r="R213" s="13"/>
      <c r="S213" s="14">
        <f t="shared" si="97"/>
        <v>300</v>
      </c>
      <c r="T213" s="14">
        <f t="shared" si="98"/>
        <v>300</v>
      </c>
      <c r="U213" s="47">
        <f t="shared" si="99"/>
        <v>300</v>
      </c>
    </row>
    <row r="214" spans="1:21" ht="22.5" x14ac:dyDescent="0.2">
      <c r="A214" s="69" t="s">
        <v>77</v>
      </c>
      <c r="B214" s="11" t="s">
        <v>145</v>
      </c>
      <c r="C214" s="12" t="s">
        <v>3</v>
      </c>
      <c r="D214" s="11" t="s">
        <v>2</v>
      </c>
      <c r="E214" s="67" t="s">
        <v>178</v>
      </c>
      <c r="F214" s="10">
        <v>600</v>
      </c>
      <c r="G214" s="14">
        <f t="shared" ref="G214:I214" si="136">G215</f>
        <v>300</v>
      </c>
      <c r="H214" s="14">
        <f t="shared" si="136"/>
        <v>300</v>
      </c>
      <c r="I214" s="13">
        <f t="shared" si="136"/>
        <v>300</v>
      </c>
      <c r="J214" s="14"/>
      <c r="K214" s="14"/>
      <c r="L214" s="13"/>
      <c r="M214" s="14">
        <f t="shared" si="117"/>
        <v>300</v>
      </c>
      <c r="N214" s="14">
        <f t="shared" si="118"/>
        <v>300</v>
      </c>
      <c r="O214" s="13">
        <f t="shared" si="119"/>
        <v>300</v>
      </c>
      <c r="P214" s="14"/>
      <c r="Q214" s="14"/>
      <c r="R214" s="13"/>
      <c r="S214" s="14">
        <f t="shared" si="97"/>
        <v>300</v>
      </c>
      <c r="T214" s="14">
        <f t="shared" si="98"/>
        <v>300</v>
      </c>
      <c r="U214" s="47">
        <f t="shared" si="99"/>
        <v>300</v>
      </c>
    </row>
    <row r="215" spans="1:21" x14ac:dyDescent="0.2">
      <c r="A215" s="69" t="s">
        <v>146</v>
      </c>
      <c r="B215" s="11" t="s">
        <v>145</v>
      </c>
      <c r="C215" s="12" t="s">
        <v>3</v>
      </c>
      <c r="D215" s="11" t="s">
        <v>2</v>
      </c>
      <c r="E215" s="67" t="s">
        <v>178</v>
      </c>
      <c r="F215" s="10">
        <v>610</v>
      </c>
      <c r="G215" s="14">
        <v>300</v>
      </c>
      <c r="H215" s="14">
        <v>300</v>
      </c>
      <c r="I215" s="13">
        <v>300</v>
      </c>
      <c r="J215" s="14"/>
      <c r="K215" s="14"/>
      <c r="L215" s="13"/>
      <c r="M215" s="14">
        <f t="shared" si="117"/>
        <v>300</v>
      </c>
      <c r="N215" s="14">
        <f t="shared" si="118"/>
        <v>300</v>
      </c>
      <c r="O215" s="13">
        <f t="shared" si="119"/>
        <v>300</v>
      </c>
      <c r="P215" s="14"/>
      <c r="Q215" s="14"/>
      <c r="R215" s="13"/>
      <c r="S215" s="14">
        <f t="shared" si="97"/>
        <v>300</v>
      </c>
      <c r="T215" s="14">
        <f t="shared" si="98"/>
        <v>300</v>
      </c>
      <c r="U215" s="47">
        <f t="shared" si="99"/>
        <v>300</v>
      </c>
    </row>
    <row r="216" spans="1:21" ht="22.5" x14ac:dyDescent="0.2">
      <c r="A216" s="65" t="s">
        <v>373</v>
      </c>
      <c r="B216" s="11">
        <v>4</v>
      </c>
      <c r="C216" s="12">
        <v>0</v>
      </c>
      <c r="D216" s="11">
        <v>0</v>
      </c>
      <c r="E216" s="67">
        <v>80850</v>
      </c>
      <c r="F216" s="10"/>
      <c r="G216" s="13"/>
      <c r="H216" s="13"/>
      <c r="I216" s="13"/>
      <c r="J216" s="13">
        <f>J217</f>
        <v>4900</v>
      </c>
      <c r="K216" s="13">
        <v>0</v>
      </c>
      <c r="L216" s="13">
        <v>0</v>
      </c>
      <c r="M216" s="13">
        <f>G216+J216</f>
        <v>4900</v>
      </c>
      <c r="N216" s="13">
        <f t="shared" si="118"/>
        <v>0</v>
      </c>
      <c r="O216" s="13">
        <f t="shared" si="119"/>
        <v>0</v>
      </c>
      <c r="P216" s="13"/>
      <c r="Q216" s="13"/>
      <c r="R216" s="13"/>
      <c r="S216" s="13">
        <f t="shared" si="97"/>
        <v>4900</v>
      </c>
      <c r="T216" s="13">
        <f t="shared" si="98"/>
        <v>0</v>
      </c>
      <c r="U216" s="13">
        <f t="shared" si="99"/>
        <v>0</v>
      </c>
    </row>
    <row r="217" spans="1:21" ht="22.5" x14ac:dyDescent="0.2">
      <c r="A217" s="65" t="s">
        <v>14</v>
      </c>
      <c r="B217" s="11">
        <v>4</v>
      </c>
      <c r="C217" s="12">
        <v>0</v>
      </c>
      <c r="D217" s="11">
        <v>0</v>
      </c>
      <c r="E217" s="67">
        <v>80850</v>
      </c>
      <c r="F217" s="10">
        <v>200</v>
      </c>
      <c r="G217" s="13"/>
      <c r="H217" s="13"/>
      <c r="I217" s="13"/>
      <c r="J217" s="13">
        <f>J218</f>
        <v>4900</v>
      </c>
      <c r="K217" s="13">
        <v>0</v>
      </c>
      <c r="L217" s="13">
        <v>0</v>
      </c>
      <c r="M217" s="13">
        <f>G217+J217</f>
        <v>4900</v>
      </c>
      <c r="N217" s="13">
        <f t="shared" ref="N217" si="137">H217+K217</f>
        <v>0</v>
      </c>
      <c r="O217" s="13">
        <f t="shared" ref="O217" si="138">I217+L217</f>
        <v>0</v>
      </c>
      <c r="P217" s="13"/>
      <c r="Q217" s="13"/>
      <c r="R217" s="13"/>
      <c r="S217" s="13">
        <f t="shared" si="97"/>
        <v>4900</v>
      </c>
      <c r="T217" s="13">
        <f t="shared" si="98"/>
        <v>0</v>
      </c>
      <c r="U217" s="13">
        <f t="shared" si="99"/>
        <v>0</v>
      </c>
    </row>
    <row r="218" spans="1:21" ht="22.5" x14ac:dyDescent="0.2">
      <c r="A218" s="65" t="s">
        <v>13</v>
      </c>
      <c r="B218" s="11">
        <v>4</v>
      </c>
      <c r="C218" s="12">
        <v>0</v>
      </c>
      <c r="D218" s="11">
        <v>0</v>
      </c>
      <c r="E218" s="67">
        <v>80850</v>
      </c>
      <c r="F218" s="10">
        <v>240</v>
      </c>
      <c r="G218" s="13"/>
      <c r="H218" s="13"/>
      <c r="I218" s="13"/>
      <c r="J218" s="13">
        <v>4900</v>
      </c>
      <c r="K218" s="13">
        <v>0</v>
      </c>
      <c r="L218" s="13">
        <v>0</v>
      </c>
      <c r="M218" s="13">
        <f>G218+J218</f>
        <v>4900</v>
      </c>
      <c r="N218" s="13">
        <f t="shared" ref="N218:O218" si="139">H218+K218</f>
        <v>0</v>
      </c>
      <c r="O218" s="13">
        <f t="shared" si="139"/>
        <v>0</v>
      </c>
      <c r="P218" s="13"/>
      <c r="Q218" s="13"/>
      <c r="R218" s="13"/>
      <c r="S218" s="13">
        <f t="shared" si="97"/>
        <v>4900</v>
      </c>
      <c r="T218" s="13">
        <f t="shared" si="98"/>
        <v>0</v>
      </c>
      <c r="U218" s="13">
        <f t="shared" si="99"/>
        <v>0</v>
      </c>
    </row>
    <row r="219" spans="1:21" x14ac:dyDescent="0.2">
      <c r="A219" s="69" t="s">
        <v>177</v>
      </c>
      <c r="B219" s="11" t="s">
        <v>145</v>
      </c>
      <c r="C219" s="12" t="s">
        <v>3</v>
      </c>
      <c r="D219" s="11" t="s">
        <v>2</v>
      </c>
      <c r="E219" s="67" t="s">
        <v>176</v>
      </c>
      <c r="F219" s="10" t="s">
        <v>7</v>
      </c>
      <c r="G219" s="13">
        <f>G220+G222</f>
        <v>412</v>
      </c>
      <c r="H219" s="13">
        <f t="shared" ref="H219:I219" si="140">H220+H222</f>
        <v>412</v>
      </c>
      <c r="I219" s="13">
        <f t="shared" si="140"/>
        <v>412</v>
      </c>
      <c r="J219" s="13">
        <f>J220+J222</f>
        <v>3574.5308099999997</v>
      </c>
      <c r="K219" s="13"/>
      <c r="L219" s="13"/>
      <c r="M219" s="13">
        <f t="shared" si="117"/>
        <v>3986.5308099999997</v>
      </c>
      <c r="N219" s="13">
        <f t="shared" si="118"/>
        <v>412</v>
      </c>
      <c r="O219" s="13">
        <f t="shared" si="119"/>
        <v>412</v>
      </c>
      <c r="P219" s="13">
        <f>SUM(P222)</f>
        <v>-71.977910000000008</v>
      </c>
      <c r="Q219" s="13"/>
      <c r="R219" s="13"/>
      <c r="S219" s="13">
        <f t="shared" si="97"/>
        <v>3914.5528999999997</v>
      </c>
      <c r="T219" s="13">
        <f t="shared" si="98"/>
        <v>412</v>
      </c>
      <c r="U219" s="47">
        <f t="shared" si="99"/>
        <v>412</v>
      </c>
    </row>
    <row r="220" spans="1:21" x14ac:dyDescent="0.2">
      <c r="A220" s="69" t="s">
        <v>40</v>
      </c>
      <c r="B220" s="11" t="s">
        <v>145</v>
      </c>
      <c r="C220" s="12" t="s">
        <v>3</v>
      </c>
      <c r="D220" s="11" t="s">
        <v>2</v>
      </c>
      <c r="E220" s="67" t="s">
        <v>176</v>
      </c>
      <c r="F220" s="10">
        <v>300</v>
      </c>
      <c r="G220" s="13">
        <f>G221</f>
        <v>100</v>
      </c>
      <c r="H220" s="13">
        <f t="shared" ref="H220:I220" si="141">H221</f>
        <v>100</v>
      </c>
      <c r="I220" s="13">
        <f t="shared" si="141"/>
        <v>100</v>
      </c>
      <c r="J220" s="13"/>
      <c r="K220" s="13"/>
      <c r="L220" s="13"/>
      <c r="M220" s="13">
        <f t="shared" si="117"/>
        <v>100</v>
      </c>
      <c r="N220" s="13">
        <f t="shared" si="118"/>
        <v>100</v>
      </c>
      <c r="O220" s="13">
        <f t="shared" si="119"/>
        <v>100</v>
      </c>
      <c r="P220" s="13"/>
      <c r="Q220" s="13"/>
      <c r="R220" s="13"/>
      <c r="S220" s="13">
        <f t="shared" si="97"/>
        <v>100</v>
      </c>
      <c r="T220" s="13">
        <f t="shared" si="98"/>
        <v>100</v>
      </c>
      <c r="U220" s="47">
        <f t="shared" si="99"/>
        <v>100</v>
      </c>
    </row>
    <row r="221" spans="1:21" ht="22.5" x14ac:dyDescent="0.2">
      <c r="A221" s="69" t="s">
        <v>44</v>
      </c>
      <c r="B221" s="11" t="s">
        <v>145</v>
      </c>
      <c r="C221" s="12" t="s">
        <v>3</v>
      </c>
      <c r="D221" s="11" t="s">
        <v>2</v>
      </c>
      <c r="E221" s="67" t="s">
        <v>176</v>
      </c>
      <c r="F221" s="10">
        <v>320</v>
      </c>
      <c r="G221" s="13">
        <v>100</v>
      </c>
      <c r="H221" s="13">
        <v>100</v>
      </c>
      <c r="I221" s="13">
        <v>100</v>
      </c>
      <c r="J221" s="13"/>
      <c r="K221" s="13"/>
      <c r="L221" s="13"/>
      <c r="M221" s="13">
        <f t="shared" si="117"/>
        <v>100</v>
      </c>
      <c r="N221" s="13">
        <f t="shared" si="118"/>
        <v>100</v>
      </c>
      <c r="O221" s="13">
        <f t="shared" si="119"/>
        <v>100</v>
      </c>
      <c r="P221" s="13"/>
      <c r="Q221" s="13"/>
      <c r="R221" s="13"/>
      <c r="S221" s="13">
        <f t="shared" si="97"/>
        <v>100</v>
      </c>
      <c r="T221" s="13">
        <f t="shared" si="98"/>
        <v>100</v>
      </c>
      <c r="U221" s="47">
        <f t="shared" si="99"/>
        <v>100</v>
      </c>
    </row>
    <row r="222" spans="1:21" ht="22.5" x14ac:dyDescent="0.2">
      <c r="A222" s="69" t="s">
        <v>77</v>
      </c>
      <c r="B222" s="11" t="s">
        <v>145</v>
      </c>
      <c r="C222" s="12" t="s">
        <v>3</v>
      </c>
      <c r="D222" s="11" t="s">
        <v>2</v>
      </c>
      <c r="E222" s="67" t="s">
        <v>176</v>
      </c>
      <c r="F222" s="10">
        <v>600</v>
      </c>
      <c r="G222" s="13">
        <f>G223</f>
        <v>312</v>
      </c>
      <c r="H222" s="13">
        <f t="shared" ref="H222:I222" si="142">H223</f>
        <v>312</v>
      </c>
      <c r="I222" s="13">
        <f t="shared" si="142"/>
        <v>312</v>
      </c>
      <c r="J222" s="13">
        <f>J223</f>
        <v>3574.5308099999997</v>
      </c>
      <c r="K222" s="13"/>
      <c r="L222" s="13"/>
      <c r="M222" s="13">
        <f t="shared" si="117"/>
        <v>3886.5308099999997</v>
      </c>
      <c r="N222" s="13">
        <f t="shared" si="118"/>
        <v>312</v>
      </c>
      <c r="O222" s="13">
        <f t="shared" si="119"/>
        <v>312</v>
      </c>
      <c r="P222" s="13">
        <f>SUM(P223)</f>
        <v>-71.977910000000008</v>
      </c>
      <c r="Q222" s="13"/>
      <c r="R222" s="13"/>
      <c r="S222" s="13">
        <f t="shared" si="97"/>
        <v>3814.5528999999997</v>
      </c>
      <c r="T222" s="13">
        <f t="shared" si="98"/>
        <v>312</v>
      </c>
      <c r="U222" s="47">
        <f t="shared" si="99"/>
        <v>312</v>
      </c>
    </row>
    <row r="223" spans="1:21" x14ac:dyDescent="0.2">
      <c r="A223" s="69" t="s">
        <v>146</v>
      </c>
      <c r="B223" s="11" t="s">
        <v>145</v>
      </c>
      <c r="C223" s="12" t="s">
        <v>3</v>
      </c>
      <c r="D223" s="11" t="s">
        <v>2</v>
      </c>
      <c r="E223" s="67" t="s">
        <v>176</v>
      </c>
      <c r="F223" s="10">
        <v>610</v>
      </c>
      <c r="G223" s="13">
        <v>312</v>
      </c>
      <c r="H223" s="13">
        <v>312</v>
      </c>
      <c r="I223" s="13">
        <v>312</v>
      </c>
      <c r="J223" s="13">
        <f>352.7605+3143.17031+78.6</f>
        <v>3574.5308099999997</v>
      </c>
      <c r="K223" s="13"/>
      <c r="L223" s="13"/>
      <c r="M223" s="13">
        <f t="shared" si="117"/>
        <v>3886.5308099999997</v>
      </c>
      <c r="N223" s="13">
        <f t="shared" si="118"/>
        <v>312</v>
      </c>
      <c r="O223" s="13">
        <f t="shared" si="119"/>
        <v>312</v>
      </c>
      <c r="P223" s="14">
        <f>103.28242-0.26033+258.99435-258.99435-175</f>
        <v>-71.977910000000008</v>
      </c>
      <c r="Q223" s="13"/>
      <c r="R223" s="13"/>
      <c r="S223" s="13">
        <f t="shared" si="97"/>
        <v>3814.5528999999997</v>
      </c>
      <c r="T223" s="13">
        <f t="shared" si="98"/>
        <v>312</v>
      </c>
      <c r="U223" s="47">
        <f t="shared" si="99"/>
        <v>312</v>
      </c>
    </row>
    <row r="224" spans="1:21" x14ac:dyDescent="0.2">
      <c r="A224" s="69" t="s">
        <v>168</v>
      </c>
      <c r="B224" s="11" t="s">
        <v>145</v>
      </c>
      <c r="C224" s="12" t="s">
        <v>3</v>
      </c>
      <c r="D224" s="11" t="s">
        <v>2</v>
      </c>
      <c r="E224" s="67" t="s">
        <v>167</v>
      </c>
      <c r="F224" s="10" t="s">
        <v>7</v>
      </c>
      <c r="G224" s="14">
        <f t="shared" ref="G224:I224" si="143">G225</f>
        <v>155</v>
      </c>
      <c r="H224" s="14">
        <f t="shared" si="143"/>
        <v>155</v>
      </c>
      <c r="I224" s="13">
        <f t="shared" si="143"/>
        <v>155</v>
      </c>
      <c r="J224" s="14"/>
      <c r="K224" s="14"/>
      <c r="L224" s="13"/>
      <c r="M224" s="14">
        <f t="shared" si="117"/>
        <v>155</v>
      </c>
      <c r="N224" s="14">
        <f t="shared" si="118"/>
        <v>155</v>
      </c>
      <c r="O224" s="13">
        <f t="shared" si="119"/>
        <v>155</v>
      </c>
      <c r="P224" s="14"/>
      <c r="Q224" s="14"/>
      <c r="R224" s="13"/>
      <c r="S224" s="14">
        <f t="shared" ref="S224:S293" si="144">M224+P224</f>
        <v>155</v>
      </c>
      <c r="T224" s="14">
        <f t="shared" ref="T224:T293" si="145">N224+Q224</f>
        <v>155</v>
      </c>
      <c r="U224" s="47">
        <f t="shared" ref="U224:U293" si="146">O224+R224</f>
        <v>155</v>
      </c>
    </row>
    <row r="225" spans="1:21" ht="22.5" x14ac:dyDescent="0.2">
      <c r="A225" s="69" t="s">
        <v>77</v>
      </c>
      <c r="B225" s="11" t="s">
        <v>145</v>
      </c>
      <c r="C225" s="12" t="s">
        <v>3</v>
      </c>
      <c r="D225" s="11" t="s">
        <v>2</v>
      </c>
      <c r="E225" s="67" t="s">
        <v>167</v>
      </c>
      <c r="F225" s="10">
        <v>600</v>
      </c>
      <c r="G225" s="14">
        <f t="shared" ref="G225:I225" si="147">G226</f>
        <v>155</v>
      </c>
      <c r="H225" s="14">
        <f t="shared" si="147"/>
        <v>155</v>
      </c>
      <c r="I225" s="13">
        <f t="shared" si="147"/>
        <v>155</v>
      </c>
      <c r="J225" s="14"/>
      <c r="K225" s="14"/>
      <c r="L225" s="13"/>
      <c r="M225" s="14">
        <f t="shared" si="117"/>
        <v>155</v>
      </c>
      <c r="N225" s="14">
        <f t="shared" si="118"/>
        <v>155</v>
      </c>
      <c r="O225" s="13">
        <f t="shared" si="119"/>
        <v>155</v>
      </c>
      <c r="P225" s="14"/>
      <c r="Q225" s="14"/>
      <c r="R225" s="13"/>
      <c r="S225" s="14">
        <f t="shared" si="144"/>
        <v>155</v>
      </c>
      <c r="T225" s="14">
        <f t="shared" si="145"/>
        <v>155</v>
      </c>
      <c r="U225" s="47">
        <f t="shared" si="146"/>
        <v>155</v>
      </c>
    </row>
    <row r="226" spans="1:21" x14ac:dyDescent="0.2">
      <c r="A226" s="69" t="s">
        <v>146</v>
      </c>
      <c r="B226" s="11" t="s">
        <v>145</v>
      </c>
      <c r="C226" s="12" t="s">
        <v>3</v>
      </c>
      <c r="D226" s="11" t="s">
        <v>2</v>
      </c>
      <c r="E226" s="67" t="s">
        <v>167</v>
      </c>
      <c r="F226" s="10">
        <v>610</v>
      </c>
      <c r="G226" s="14">
        <v>155</v>
      </c>
      <c r="H226" s="14">
        <v>155</v>
      </c>
      <c r="I226" s="13">
        <v>155</v>
      </c>
      <c r="J226" s="14"/>
      <c r="K226" s="14"/>
      <c r="L226" s="13"/>
      <c r="M226" s="14">
        <f t="shared" si="117"/>
        <v>155</v>
      </c>
      <c r="N226" s="14">
        <f t="shared" si="118"/>
        <v>155</v>
      </c>
      <c r="O226" s="13">
        <f t="shared" si="119"/>
        <v>155</v>
      </c>
      <c r="P226" s="14"/>
      <c r="Q226" s="14"/>
      <c r="R226" s="13"/>
      <c r="S226" s="14">
        <f t="shared" si="144"/>
        <v>155</v>
      </c>
      <c r="T226" s="14">
        <f t="shared" si="145"/>
        <v>155</v>
      </c>
      <c r="U226" s="47">
        <f t="shared" si="146"/>
        <v>155</v>
      </c>
    </row>
    <row r="227" spans="1:21" x14ac:dyDescent="0.2">
      <c r="A227" s="69" t="s">
        <v>186</v>
      </c>
      <c r="B227" s="11" t="s">
        <v>145</v>
      </c>
      <c r="C227" s="12" t="s">
        <v>3</v>
      </c>
      <c r="D227" s="11" t="s">
        <v>2</v>
      </c>
      <c r="E227" s="67" t="s">
        <v>185</v>
      </c>
      <c r="F227" s="10" t="s">
        <v>7</v>
      </c>
      <c r="G227" s="14">
        <f t="shared" ref="G227:I227" si="148">G228</f>
        <v>158</v>
      </c>
      <c r="H227" s="14">
        <f t="shared" si="148"/>
        <v>158</v>
      </c>
      <c r="I227" s="13">
        <f t="shared" si="148"/>
        <v>158</v>
      </c>
      <c r="J227" s="14">
        <f>J228</f>
        <v>406.28626000000003</v>
      </c>
      <c r="K227" s="14"/>
      <c r="L227" s="13"/>
      <c r="M227" s="14">
        <f t="shared" si="117"/>
        <v>564.28626000000008</v>
      </c>
      <c r="N227" s="14">
        <f t="shared" si="118"/>
        <v>158</v>
      </c>
      <c r="O227" s="13">
        <f t="shared" si="119"/>
        <v>158</v>
      </c>
      <c r="P227" s="14"/>
      <c r="Q227" s="14"/>
      <c r="R227" s="13"/>
      <c r="S227" s="14">
        <f t="shared" si="144"/>
        <v>564.28626000000008</v>
      </c>
      <c r="T227" s="14">
        <f t="shared" si="145"/>
        <v>158</v>
      </c>
      <c r="U227" s="47">
        <f t="shared" si="146"/>
        <v>158</v>
      </c>
    </row>
    <row r="228" spans="1:21" ht="22.5" x14ac:dyDescent="0.2">
      <c r="A228" s="69" t="s">
        <v>77</v>
      </c>
      <c r="B228" s="11" t="s">
        <v>145</v>
      </c>
      <c r="C228" s="12" t="s">
        <v>3</v>
      </c>
      <c r="D228" s="11" t="s">
        <v>2</v>
      </c>
      <c r="E228" s="67" t="s">
        <v>185</v>
      </c>
      <c r="F228" s="10">
        <v>600</v>
      </c>
      <c r="G228" s="14">
        <f t="shared" ref="G228:I228" si="149">G229</f>
        <v>158</v>
      </c>
      <c r="H228" s="14">
        <f t="shared" si="149"/>
        <v>158</v>
      </c>
      <c r="I228" s="13">
        <f t="shared" si="149"/>
        <v>158</v>
      </c>
      <c r="J228" s="14">
        <f>J229</f>
        <v>406.28626000000003</v>
      </c>
      <c r="K228" s="14"/>
      <c r="L228" s="13"/>
      <c r="M228" s="14">
        <f t="shared" si="117"/>
        <v>564.28626000000008</v>
      </c>
      <c r="N228" s="14">
        <f t="shared" si="118"/>
        <v>158</v>
      </c>
      <c r="O228" s="13">
        <f t="shared" si="119"/>
        <v>158</v>
      </c>
      <c r="P228" s="14"/>
      <c r="Q228" s="14"/>
      <c r="R228" s="13"/>
      <c r="S228" s="14">
        <f t="shared" si="144"/>
        <v>564.28626000000008</v>
      </c>
      <c r="T228" s="14">
        <f t="shared" si="145"/>
        <v>158</v>
      </c>
      <c r="U228" s="47">
        <f t="shared" si="146"/>
        <v>158</v>
      </c>
    </row>
    <row r="229" spans="1:21" x14ac:dyDescent="0.2">
      <c r="A229" s="69" t="s">
        <v>146</v>
      </c>
      <c r="B229" s="11" t="s">
        <v>145</v>
      </c>
      <c r="C229" s="12" t="s">
        <v>3</v>
      </c>
      <c r="D229" s="11" t="s">
        <v>2</v>
      </c>
      <c r="E229" s="67" t="s">
        <v>185</v>
      </c>
      <c r="F229" s="10">
        <v>610</v>
      </c>
      <c r="G229" s="14">
        <v>158</v>
      </c>
      <c r="H229" s="14">
        <v>158</v>
      </c>
      <c r="I229" s="13">
        <v>158</v>
      </c>
      <c r="J229" s="14">
        <f>93.224+190.10254+122.95972</f>
        <v>406.28626000000003</v>
      </c>
      <c r="K229" s="14"/>
      <c r="L229" s="13"/>
      <c r="M229" s="14">
        <f t="shared" si="117"/>
        <v>564.28626000000008</v>
      </c>
      <c r="N229" s="14">
        <f t="shared" si="118"/>
        <v>158</v>
      </c>
      <c r="O229" s="13">
        <f t="shared" si="119"/>
        <v>158</v>
      </c>
      <c r="P229" s="14"/>
      <c r="Q229" s="14"/>
      <c r="R229" s="13"/>
      <c r="S229" s="14">
        <f t="shared" si="144"/>
        <v>564.28626000000008</v>
      </c>
      <c r="T229" s="14">
        <f t="shared" si="145"/>
        <v>158</v>
      </c>
      <c r="U229" s="47">
        <f t="shared" si="146"/>
        <v>158</v>
      </c>
    </row>
    <row r="230" spans="1:21" ht="45" x14ac:dyDescent="0.2">
      <c r="A230" s="1" t="s">
        <v>302</v>
      </c>
      <c r="B230" s="7" t="s">
        <v>145</v>
      </c>
      <c r="C230" s="8" t="s">
        <v>3</v>
      </c>
      <c r="D230" s="7" t="s">
        <v>2</v>
      </c>
      <c r="E230" s="9">
        <v>84060</v>
      </c>
      <c r="F230" s="10"/>
      <c r="G230" s="13">
        <f>G231</f>
        <v>1505</v>
      </c>
      <c r="H230" s="13">
        <f t="shared" ref="H230:I231" si="150">H231</f>
        <v>1505</v>
      </c>
      <c r="I230" s="13">
        <f t="shared" si="150"/>
        <v>1505</v>
      </c>
      <c r="J230" s="13"/>
      <c r="K230" s="13"/>
      <c r="L230" s="13"/>
      <c r="M230" s="13">
        <f t="shared" si="117"/>
        <v>1505</v>
      </c>
      <c r="N230" s="13">
        <f t="shared" si="118"/>
        <v>1505</v>
      </c>
      <c r="O230" s="13">
        <f t="shared" si="119"/>
        <v>1505</v>
      </c>
      <c r="P230" s="13"/>
      <c r="Q230" s="13"/>
      <c r="R230" s="13"/>
      <c r="S230" s="13">
        <f t="shared" si="144"/>
        <v>1505</v>
      </c>
      <c r="T230" s="13">
        <f t="shared" si="145"/>
        <v>1505</v>
      </c>
      <c r="U230" s="47">
        <f t="shared" si="146"/>
        <v>1505</v>
      </c>
    </row>
    <row r="231" spans="1:21" ht="22.5" x14ac:dyDescent="0.2">
      <c r="A231" s="1" t="s">
        <v>77</v>
      </c>
      <c r="B231" s="7" t="s">
        <v>145</v>
      </c>
      <c r="C231" s="8" t="s">
        <v>3</v>
      </c>
      <c r="D231" s="7" t="s">
        <v>2</v>
      </c>
      <c r="E231" s="9">
        <v>84060</v>
      </c>
      <c r="F231" s="10">
        <v>600</v>
      </c>
      <c r="G231" s="13">
        <f>G232</f>
        <v>1505</v>
      </c>
      <c r="H231" s="13">
        <f t="shared" si="150"/>
        <v>1505</v>
      </c>
      <c r="I231" s="13">
        <f t="shared" si="150"/>
        <v>1505</v>
      </c>
      <c r="J231" s="13"/>
      <c r="K231" s="13"/>
      <c r="L231" s="13"/>
      <c r="M231" s="13">
        <f t="shared" si="117"/>
        <v>1505</v>
      </c>
      <c r="N231" s="13">
        <f t="shared" si="118"/>
        <v>1505</v>
      </c>
      <c r="O231" s="13">
        <f t="shared" si="119"/>
        <v>1505</v>
      </c>
      <c r="P231" s="13"/>
      <c r="Q231" s="13"/>
      <c r="R231" s="13"/>
      <c r="S231" s="13">
        <f t="shared" si="144"/>
        <v>1505</v>
      </c>
      <c r="T231" s="13">
        <f t="shared" si="145"/>
        <v>1505</v>
      </c>
      <c r="U231" s="47">
        <f t="shared" si="146"/>
        <v>1505</v>
      </c>
    </row>
    <row r="232" spans="1:21" x14ac:dyDescent="0.2">
      <c r="A232" s="1" t="s">
        <v>146</v>
      </c>
      <c r="B232" s="7" t="s">
        <v>145</v>
      </c>
      <c r="C232" s="8" t="s">
        <v>3</v>
      </c>
      <c r="D232" s="7" t="s">
        <v>2</v>
      </c>
      <c r="E232" s="9">
        <v>84060</v>
      </c>
      <c r="F232" s="10">
        <v>610</v>
      </c>
      <c r="G232" s="13">
        <v>1505</v>
      </c>
      <c r="H232" s="13">
        <v>1505</v>
      </c>
      <c r="I232" s="13">
        <v>1505</v>
      </c>
      <c r="J232" s="13"/>
      <c r="K232" s="13"/>
      <c r="L232" s="13"/>
      <c r="M232" s="13">
        <f t="shared" si="117"/>
        <v>1505</v>
      </c>
      <c r="N232" s="13">
        <f t="shared" si="118"/>
        <v>1505</v>
      </c>
      <c r="O232" s="13">
        <f t="shared" si="119"/>
        <v>1505</v>
      </c>
      <c r="P232" s="13"/>
      <c r="Q232" s="13"/>
      <c r="R232" s="13"/>
      <c r="S232" s="13">
        <f t="shared" si="144"/>
        <v>1505</v>
      </c>
      <c r="T232" s="13">
        <f t="shared" si="145"/>
        <v>1505</v>
      </c>
      <c r="U232" s="47">
        <f t="shared" si="146"/>
        <v>1505</v>
      </c>
    </row>
    <row r="233" spans="1:21" ht="45" x14ac:dyDescent="0.2">
      <c r="A233" s="65" t="s">
        <v>418</v>
      </c>
      <c r="B233" s="11" t="s">
        <v>145</v>
      </c>
      <c r="C233" s="12" t="s">
        <v>3</v>
      </c>
      <c r="D233" s="11" t="s">
        <v>2</v>
      </c>
      <c r="E233" s="67" t="s">
        <v>419</v>
      </c>
      <c r="F233" s="10" t="s">
        <v>7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>
        <f>SUM(P234)</f>
        <v>175</v>
      </c>
      <c r="Q233" s="13"/>
      <c r="R233" s="13"/>
      <c r="S233" s="13">
        <f t="shared" ref="S233:S235" si="151">M233+P233</f>
        <v>175</v>
      </c>
      <c r="T233" s="13">
        <f t="shared" ref="T233:T235" si="152">N233+Q233</f>
        <v>0</v>
      </c>
      <c r="U233" s="47">
        <f t="shared" ref="U233:U235" si="153">O233+R233</f>
        <v>0</v>
      </c>
    </row>
    <row r="234" spans="1:21" ht="22.5" x14ac:dyDescent="0.2">
      <c r="A234" s="65" t="s">
        <v>77</v>
      </c>
      <c r="B234" s="11" t="s">
        <v>145</v>
      </c>
      <c r="C234" s="12" t="s">
        <v>3</v>
      </c>
      <c r="D234" s="11" t="s">
        <v>2</v>
      </c>
      <c r="E234" s="67" t="s">
        <v>419</v>
      </c>
      <c r="F234" s="10">
        <v>600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>
        <f>SUM(P235)</f>
        <v>175</v>
      </c>
      <c r="Q234" s="13"/>
      <c r="R234" s="13"/>
      <c r="S234" s="13">
        <f t="shared" si="151"/>
        <v>175</v>
      </c>
      <c r="T234" s="13">
        <f t="shared" si="152"/>
        <v>0</v>
      </c>
      <c r="U234" s="47">
        <f t="shared" si="153"/>
        <v>0</v>
      </c>
    </row>
    <row r="235" spans="1:21" ht="22.5" x14ac:dyDescent="0.2">
      <c r="A235" s="65" t="s">
        <v>420</v>
      </c>
      <c r="B235" s="11" t="s">
        <v>145</v>
      </c>
      <c r="C235" s="12" t="s">
        <v>3</v>
      </c>
      <c r="D235" s="11" t="s">
        <v>2</v>
      </c>
      <c r="E235" s="67" t="s">
        <v>419</v>
      </c>
      <c r="F235" s="10">
        <v>630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>
        <v>175</v>
      </c>
      <c r="Q235" s="13"/>
      <c r="R235" s="13"/>
      <c r="S235" s="13">
        <f t="shared" si="151"/>
        <v>175</v>
      </c>
      <c r="T235" s="13">
        <f t="shared" si="152"/>
        <v>0</v>
      </c>
      <c r="U235" s="47">
        <f t="shared" si="153"/>
        <v>0</v>
      </c>
    </row>
    <row r="236" spans="1:21" ht="45" x14ac:dyDescent="0.2">
      <c r="A236" s="69" t="s">
        <v>242</v>
      </c>
      <c r="B236" s="11" t="s">
        <v>145</v>
      </c>
      <c r="C236" s="12" t="s">
        <v>3</v>
      </c>
      <c r="D236" s="11" t="s">
        <v>2</v>
      </c>
      <c r="E236" s="67" t="s">
        <v>157</v>
      </c>
      <c r="F236" s="10" t="s">
        <v>7</v>
      </c>
      <c r="G236" s="14">
        <f t="shared" ref="G236:I237" si="154">G237</f>
        <v>279</v>
      </c>
      <c r="H236" s="14">
        <f t="shared" si="154"/>
        <v>279</v>
      </c>
      <c r="I236" s="13">
        <f t="shared" si="154"/>
        <v>279</v>
      </c>
      <c r="J236" s="14"/>
      <c r="K236" s="14"/>
      <c r="L236" s="13"/>
      <c r="M236" s="14">
        <f t="shared" si="117"/>
        <v>279</v>
      </c>
      <c r="N236" s="14">
        <f t="shared" si="118"/>
        <v>279</v>
      </c>
      <c r="O236" s="13">
        <f t="shared" si="119"/>
        <v>279</v>
      </c>
      <c r="P236" s="14"/>
      <c r="Q236" s="14"/>
      <c r="R236" s="13"/>
      <c r="S236" s="14">
        <f t="shared" si="144"/>
        <v>279</v>
      </c>
      <c r="T236" s="14">
        <f t="shared" si="145"/>
        <v>279</v>
      </c>
      <c r="U236" s="47">
        <f t="shared" si="146"/>
        <v>279</v>
      </c>
    </row>
    <row r="237" spans="1:21" ht="22.5" x14ac:dyDescent="0.2">
      <c r="A237" s="69" t="s">
        <v>77</v>
      </c>
      <c r="B237" s="11" t="s">
        <v>145</v>
      </c>
      <c r="C237" s="12" t="s">
        <v>3</v>
      </c>
      <c r="D237" s="11" t="s">
        <v>2</v>
      </c>
      <c r="E237" s="67" t="s">
        <v>157</v>
      </c>
      <c r="F237" s="10">
        <v>600</v>
      </c>
      <c r="G237" s="14">
        <f>G238</f>
        <v>279</v>
      </c>
      <c r="H237" s="14">
        <f t="shared" si="154"/>
        <v>279</v>
      </c>
      <c r="I237" s="13">
        <f t="shared" si="154"/>
        <v>279</v>
      </c>
      <c r="J237" s="14"/>
      <c r="K237" s="14"/>
      <c r="L237" s="13"/>
      <c r="M237" s="14">
        <f t="shared" si="117"/>
        <v>279</v>
      </c>
      <c r="N237" s="14">
        <f t="shared" si="118"/>
        <v>279</v>
      </c>
      <c r="O237" s="13">
        <f t="shared" si="119"/>
        <v>279</v>
      </c>
      <c r="P237" s="14"/>
      <c r="Q237" s="14"/>
      <c r="R237" s="13"/>
      <c r="S237" s="14">
        <f t="shared" si="144"/>
        <v>279</v>
      </c>
      <c r="T237" s="14">
        <f t="shared" si="145"/>
        <v>279</v>
      </c>
      <c r="U237" s="47">
        <f t="shared" si="146"/>
        <v>279</v>
      </c>
    </row>
    <row r="238" spans="1:21" x14ac:dyDescent="0.2">
      <c r="A238" s="69" t="s">
        <v>146</v>
      </c>
      <c r="B238" s="11" t="s">
        <v>145</v>
      </c>
      <c r="C238" s="12" t="s">
        <v>3</v>
      </c>
      <c r="D238" s="11" t="s">
        <v>2</v>
      </c>
      <c r="E238" s="67" t="s">
        <v>157</v>
      </c>
      <c r="F238" s="10">
        <v>610</v>
      </c>
      <c r="G238" s="14">
        <v>279</v>
      </c>
      <c r="H238" s="14">
        <v>279</v>
      </c>
      <c r="I238" s="13">
        <v>279</v>
      </c>
      <c r="J238" s="14"/>
      <c r="K238" s="14"/>
      <c r="L238" s="13"/>
      <c r="M238" s="14">
        <f t="shared" si="117"/>
        <v>279</v>
      </c>
      <c r="N238" s="14">
        <f t="shared" si="118"/>
        <v>279</v>
      </c>
      <c r="O238" s="13">
        <f t="shared" si="119"/>
        <v>279</v>
      </c>
      <c r="P238" s="14"/>
      <c r="Q238" s="14"/>
      <c r="R238" s="13"/>
      <c r="S238" s="14">
        <f t="shared" si="144"/>
        <v>279</v>
      </c>
      <c r="T238" s="14">
        <f t="shared" si="145"/>
        <v>279</v>
      </c>
      <c r="U238" s="47">
        <f t="shared" si="146"/>
        <v>279</v>
      </c>
    </row>
    <row r="239" spans="1:21" ht="33.75" x14ac:dyDescent="0.2">
      <c r="A239" s="69" t="s">
        <v>156</v>
      </c>
      <c r="B239" s="11" t="s">
        <v>145</v>
      </c>
      <c r="C239" s="12" t="s">
        <v>3</v>
      </c>
      <c r="D239" s="11" t="s">
        <v>2</v>
      </c>
      <c r="E239" s="67" t="s">
        <v>154</v>
      </c>
      <c r="F239" s="10" t="s">
        <v>7</v>
      </c>
      <c r="G239" s="14">
        <f t="shared" ref="G239:I239" si="155">G240</f>
        <v>120</v>
      </c>
      <c r="H239" s="14">
        <f t="shared" si="155"/>
        <v>120</v>
      </c>
      <c r="I239" s="13">
        <f t="shared" si="155"/>
        <v>120</v>
      </c>
      <c r="J239" s="14"/>
      <c r="K239" s="14"/>
      <c r="L239" s="13"/>
      <c r="M239" s="14">
        <f t="shared" si="117"/>
        <v>120</v>
      </c>
      <c r="N239" s="14">
        <f t="shared" si="118"/>
        <v>120</v>
      </c>
      <c r="O239" s="13">
        <f t="shared" si="119"/>
        <v>120</v>
      </c>
      <c r="P239" s="14"/>
      <c r="Q239" s="14"/>
      <c r="R239" s="13"/>
      <c r="S239" s="14">
        <f t="shared" si="144"/>
        <v>120</v>
      </c>
      <c r="T239" s="14">
        <f t="shared" si="145"/>
        <v>120</v>
      </c>
      <c r="U239" s="47">
        <f t="shared" si="146"/>
        <v>120</v>
      </c>
    </row>
    <row r="240" spans="1:21" x14ac:dyDescent="0.2">
      <c r="A240" s="69" t="s">
        <v>40</v>
      </c>
      <c r="B240" s="11" t="s">
        <v>145</v>
      </c>
      <c r="C240" s="12" t="s">
        <v>3</v>
      </c>
      <c r="D240" s="11" t="s">
        <v>2</v>
      </c>
      <c r="E240" s="67" t="s">
        <v>154</v>
      </c>
      <c r="F240" s="10">
        <v>300</v>
      </c>
      <c r="G240" s="14">
        <f t="shared" ref="G240:I240" si="156">G241</f>
        <v>120</v>
      </c>
      <c r="H240" s="14">
        <f t="shared" si="156"/>
        <v>120</v>
      </c>
      <c r="I240" s="13">
        <f t="shared" si="156"/>
        <v>120</v>
      </c>
      <c r="J240" s="14"/>
      <c r="K240" s="14"/>
      <c r="L240" s="13"/>
      <c r="M240" s="14">
        <f t="shared" si="117"/>
        <v>120</v>
      </c>
      <c r="N240" s="14">
        <f t="shared" si="118"/>
        <v>120</v>
      </c>
      <c r="O240" s="13">
        <f t="shared" si="119"/>
        <v>120</v>
      </c>
      <c r="P240" s="14"/>
      <c r="Q240" s="14"/>
      <c r="R240" s="13"/>
      <c r="S240" s="14">
        <f t="shared" si="144"/>
        <v>120</v>
      </c>
      <c r="T240" s="14">
        <f t="shared" si="145"/>
        <v>120</v>
      </c>
      <c r="U240" s="47">
        <f t="shared" si="146"/>
        <v>120</v>
      </c>
    </row>
    <row r="241" spans="1:21" x14ac:dyDescent="0.2">
      <c r="A241" s="69" t="s">
        <v>155</v>
      </c>
      <c r="B241" s="11" t="s">
        <v>145</v>
      </c>
      <c r="C241" s="12" t="s">
        <v>3</v>
      </c>
      <c r="D241" s="11" t="s">
        <v>2</v>
      </c>
      <c r="E241" s="67" t="s">
        <v>154</v>
      </c>
      <c r="F241" s="10">
        <v>340</v>
      </c>
      <c r="G241" s="13">
        <v>120</v>
      </c>
      <c r="H241" s="13">
        <v>120</v>
      </c>
      <c r="I241" s="13">
        <v>120</v>
      </c>
      <c r="J241" s="13"/>
      <c r="K241" s="13"/>
      <c r="L241" s="13"/>
      <c r="M241" s="13">
        <f t="shared" si="117"/>
        <v>120</v>
      </c>
      <c r="N241" s="13">
        <f t="shared" si="118"/>
        <v>120</v>
      </c>
      <c r="O241" s="13">
        <f t="shared" si="119"/>
        <v>120</v>
      </c>
      <c r="P241" s="13"/>
      <c r="Q241" s="13"/>
      <c r="R241" s="13"/>
      <c r="S241" s="13">
        <f t="shared" si="144"/>
        <v>120</v>
      </c>
      <c r="T241" s="13">
        <f t="shared" si="145"/>
        <v>120</v>
      </c>
      <c r="U241" s="47">
        <f t="shared" si="146"/>
        <v>120</v>
      </c>
    </row>
    <row r="242" spans="1:21" ht="45" x14ac:dyDescent="0.2">
      <c r="A242" s="69" t="s">
        <v>175</v>
      </c>
      <c r="B242" s="11" t="s">
        <v>145</v>
      </c>
      <c r="C242" s="12" t="s">
        <v>3</v>
      </c>
      <c r="D242" s="11" t="s">
        <v>2</v>
      </c>
      <c r="E242" s="67" t="s">
        <v>174</v>
      </c>
      <c r="F242" s="10" t="s">
        <v>7</v>
      </c>
      <c r="G242" s="14">
        <f t="shared" ref="G242:I242" si="157">G243</f>
        <v>138723.6</v>
      </c>
      <c r="H242" s="14">
        <f t="shared" si="157"/>
        <v>141449</v>
      </c>
      <c r="I242" s="13">
        <f t="shared" si="157"/>
        <v>145355</v>
      </c>
      <c r="J242" s="14"/>
      <c r="K242" s="14"/>
      <c r="L242" s="13"/>
      <c r="M242" s="14">
        <f t="shared" si="117"/>
        <v>138723.6</v>
      </c>
      <c r="N242" s="14">
        <f t="shared" si="118"/>
        <v>141449</v>
      </c>
      <c r="O242" s="13">
        <f t="shared" si="119"/>
        <v>145355</v>
      </c>
      <c r="P242" s="14"/>
      <c r="Q242" s="14"/>
      <c r="R242" s="13"/>
      <c r="S242" s="14">
        <f t="shared" si="144"/>
        <v>138723.6</v>
      </c>
      <c r="T242" s="14">
        <f t="shared" si="145"/>
        <v>141449</v>
      </c>
      <c r="U242" s="47">
        <f t="shared" si="146"/>
        <v>145355</v>
      </c>
    </row>
    <row r="243" spans="1:21" ht="22.5" x14ac:dyDescent="0.2">
      <c r="A243" s="69" t="s">
        <v>77</v>
      </c>
      <c r="B243" s="11" t="s">
        <v>145</v>
      </c>
      <c r="C243" s="12" t="s">
        <v>3</v>
      </c>
      <c r="D243" s="11" t="s">
        <v>2</v>
      </c>
      <c r="E243" s="67" t="s">
        <v>174</v>
      </c>
      <c r="F243" s="10">
        <v>600</v>
      </c>
      <c r="G243" s="14">
        <f t="shared" ref="G243:I243" si="158">G244</f>
        <v>138723.6</v>
      </c>
      <c r="H243" s="14">
        <f t="shared" si="158"/>
        <v>141449</v>
      </c>
      <c r="I243" s="13">
        <f t="shared" si="158"/>
        <v>145355</v>
      </c>
      <c r="J243" s="14"/>
      <c r="K243" s="14"/>
      <c r="L243" s="13"/>
      <c r="M243" s="14">
        <f t="shared" si="117"/>
        <v>138723.6</v>
      </c>
      <c r="N243" s="14">
        <f t="shared" si="118"/>
        <v>141449</v>
      </c>
      <c r="O243" s="13">
        <f t="shared" si="119"/>
        <v>145355</v>
      </c>
      <c r="P243" s="14"/>
      <c r="Q243" s="14"/>
      <c r="R243" s="13"/>
      <c r="S243" s="14">
        <f t="shared" si="144"/>
        <v>138723.6</v>
      </c>
      <c r="T243" s="14">
        <f t="shared" si="145"/>
        <v>141449</v>
      </c>
      <c r="U243" s="47">
        <f t="shared" si="146"/>
        <v>145355</v>
      </c>
    </row>
    <row r="244" spans="1:21" x14ac:dyDescent="0.2">
      <c r="A244" s="69" t="s">
        <v>146</v>
      </c>
      <c r="B244" s="11" t="s">
        <v>145</v>
      </c>
      <c r="C244" s="12" t="s">
        <v>3</v>
      </c>
      <c r="D244" s="11" t="s">
        <v>2</v>
      </c>
      <c r="E244" s="67" t="s">
        <v>174</v>
      </c>
      <c r="F244" s="10">
        <v>610</v>
      </c>
      <c r="G244" s="14">
        <v>138723.6</v>
      </c>
      <c r="H244" s="14">
        <v>141449</v>
      </c>
      <c r="I244" s="13">
        <v>145355</v>
      </c>
      <c r="J244" s="14"/>
      <c r="K244" s="14"/>
      <c r="L244" s="13"/>
      <c r="M244" s="14">
        <f t="shared" si="117"/>
        <v>138723.6</v>
      </c>
      <c r="N244" s="14">
        <f t="shared" si="118"/>
        <v>141449</v>
      </c>
      <c r="O244" s="13">
        <f t="shared" si="119"/>
        <v>145355</v>
      </c>
      <c r="P244" s="14"/>
      <c r="Q244" s="14"/>
      <c r="R244" s="13"/>
      <c r="S244" s="14">
        <f t="shared" si="144"/>
        <v>138723.6</v>
      </c>
      <c r="T244" s="14">
        <f t="shared" si="145"/>
        <v>141449</v>
      </c>
      <c r="U244" s="47">
        <f t="shared" si="146"/>
        <v>145355</v>
      </c>
    </row>
    <row r="245" spans="1:21" ht="45" x14ac:dyDescent="0.2">
      <c r="A245" s="69" t="s">
        <v>166</v>
      </c>
      <c r="B245" s="11" t="s">
        <v>145</v>
      </c>
      <c r="C245" s="12" t="s">
        <v>3</v>
      </c>
      <c r="D245" s="11" t="s">
        <v>2</v>
      </c>
      <c r="E245" s="67" t="s">
        <v>165</v>
      </c>
      <c r="F245" s="10" t="s">
        <v>7</v>
      </c>
      <c r="G245" s="14">
        <f t="shared" ref="G245:I245" si="159">G246</f>
        <v>37450.199999999997</v>
      </c>
      <c r="H245" s="14">
        <f t="shared" si="159"/>
        <v>38024.699999999997</v>
      </c>
      <c r="I245" s="13">
        <f t="shared" si="159"/>
        <v>40665</v>
      </c>
      <c r="J245" s="14"/>
      <c r="K245" s="14"/>
      <c r="L245" s="13"/>
      <c r="M245" s="14">
        <f t="shared" si="117"/>
        <v>37450.199999999997</v>
      </c>
      <c r="N245" s="14">
        <f t="shared" si="118"/>
        <v>38024.699999999997</v>
      </c>
      <c r="O245" s="13">
        <f t="shared" si="119"/>
        <v>40665</v>
      </c>
      <c r="P245" s="14"/>
      <c r="Q245" s="14"/>
      <c r="R245" s="13"/>
      <c r="S245" s="14">
        <f t="shared" si="144"/>
        <v>37450.199999999997</v>
      </c>
      <c r="T245" s="14">
        <f t="shared" si="145"/>
        <v>38024.699999999997</v>
      </c>
      <c r="U245" s="47">
        <f t="shared" si="146"/>
        <v>40665</v>
      </c>
    </row>
    <row r="246" spans="1:21" ht="22.5" x14ac:dyDescent="0.2">
      <c r="A246" s="69" t="s">
        <v>77</v>
      </c>
      <c r="B246" s="11" t="s">
        <v>145</v>
      </c>
      <c r="C246" s="12" t="s">
        <v>3</v>
      </c>
      <c r="D246" s="11" t="s">
        <v>2</v>
      </c>
      <c r="E246" s="67" t="s">
        <v>165</v>
      </c>
      <c r="F246" s="10">
        <v>600</v>
      </c>
      <c r="G246" s="14">
        <f t="shared" ref="G246:I246" si="160">G247</f>
        <v>37450.199999999997</v>
      </c>
      <c r="H246" s="14">
        <f t="shared" si="160"/>
        <v>38024.699999999997</v>
      </c>
      <c r="I246" s="13">
        <f t="shared" si="160"/>
        <v>40665</v>
      </c>
      <c r="J246" s="14"/>
      <c r="K246" s="14"/>
      <c r="L246" s="13"/>
      <c r="M246" s="14">
        <f t="shared" si="117"/>
        <v>37450.199999999997</v>
      </c>
      <c r="N246" s="14">
        <f t="shared" si="118"/>
        <v>38024.699999999997</v>
      </c>
      <c r="O246" s="13">
        <f t="shared" si="119"/>
        <v>40665</v>
      </c>
      <c r="P246" s="14"/>
      <c r="Q246" s="14"/>
      <c r="R246" s="13"/>
      <c r="S246" s="14">
        <f t="shared" si="144"/>
        <v>37450.199999999997</v>
      </c>
      <c r="T246" s="14">
        <f t="shared" si="145"/>
        <v>38024.699999999997</v>
      </c>
      <c r="U246" s="47">
        <f t="shared" si="146"/>
        <v>40665</v>
      </c>
    </row>
    <row r="247" spans="1:21" x14ac:dyDescent="0.2">
      <c r="A247" s="69" t="s">
        <v>146</v>
      </c>
      <c r="B247" s="11" t="s">
        <v>145</v>
      </c>
      <c r="C247" s="12" t="s">
        <v>3</v>
      </c>
      <c r="D247" s="11" t="s">
        <v>2</v>
      </c>
      <c r="E247" s="67" t="s">
        <v>165</v>
      </c>
      <c r="F247" s="10">
        <v>610</v>
      </c>
      <c r="G247" s="13">
        <v>37450.199999999997</v>
      </c>
      <c r="H247" s="13">
        <v>38024.699999999997</v>
      </c>
      <c r="I247" s="13">
        <v>40665</v>
      </c>
      <c r="J247" s="13"/>
      <c r="K247" s="13"/>
      <c r="L247" s="13"/>
      <c r="M247" s="13">
        <f t="shared" si="117"/>
        <v>37450.199999999997</v>
      </c>
      <c r="N247" s="13">
        <f t="shared" si="118"/>
        <v>38024.699999999997</v>
      </c>
      <c r="O247" s="13">
        <f t="shared" si="119"/>
        <v>40665</v>
      </c>
      <c r="P247" s="13"/>
      <c r="Q247" s="13"/>
      <c r="R247" s="13"/>
      <c r="S247" s="13">
        <f t="shared" si="144"/>
        <v>37450.199999999997</v>
      </c>
      <c r="T247" s="13">
        <f t="shared" si="145"/>
        <v>38024.699999999997</v>
      </c>
      <c r="U247" s="47">
        <f t="shared" si="146"/>
        <v>40665</v>
      </c>
    </row>
    <row r="248" spans="1:21" ht="33.75" x14ac:dyDescent="0.2">
      <c r="A248" s="69" t="s">
        <v>184</v>
      </c>
      <c r="B248" s="11" t="s">
        <v>145</v>
      </c>
      <c r="C248" s="12" t="s">
        <v>3</v>
      </c>
      <c r="D248" s="11" t="s">
        <v>2</v>
      </c>
      <c r="E248" s="67" t="s">
        <v>183</v>
      </c>
      <c r="F248" s="10" t="s">
        <v>7</v>
      </c>
      <c r="G248" s="14">
        <f t="shared" ref="G248:I248" si="161">G249</f>
        <v>77907.7</v>
      </c>
      <c r="H248" s="14">
        <f t="shared" si="161"/>
        <v>79405</v>
      </c>
      <c r="I248" s="13">
        <f t="shared" si="161"/>
        <v>82269.399999999994</v>
      </c>
      <c r="J248" s="14"/>
      <c r="K248" s="14"/>
      <c r="L248" s="13"/>
      <c r="M248" s="14">
        <f t="shared" si="117"/>
        <v>77907.7</v>
      </c>
      <c r="N248" s="14">
        <f t="shared" si="118"/>
        <v>79405</v>
      </c>
      <c r="O248" s="13">
        <f t="shared" si="119"/>
        <v>82269.399999999994</v>
      </c>
      <c r="P248" s="14"/>
      <c r="Q248" s="14"/>
      <c r="R248" s="13"/>
      <c r="S248" s="14">
        <f t="shared" si="144"/>
        <v>77907.7</v>
      </c>
      <c r="T248" s="14">
        <f t="shared" si="145"/>
        <v>79405</v>
      </c>
      <c r="U248" s="47">
        <f t="shared" si="146"/>
        <v>82269.399999999994</v>
      </c>
    </row>
    <row r="249" spans="1:21" ht="22.5" x14ac:dyDescent="0.2">
      <c r="A249" s="69" t="s">
        <v>77</v>
      </c>
      <c r="B249" s="11" t="s">
        <v>145</v>
      </c>
      <c r="C249" s="12" t="s">
        <v>3</v>
      </c>
      <c r="D249" s="11" t="s">
        <v>2</v>
      </c>
      <c r="E249" s="67" t="s">
        <v>183</v>
      </c>
      <c r="F249" s="10">
        <v>600</v>
      </c>
      <c r="G249" s="14">
        <f t="shared" ref="G249:I249" si="162">G250</f>
        <v>77907.7</v>
      </c>
      <c r="H249" s="14">
        <f t="shared" si="162"/>
        <v>79405</v>
      </c>
      <c r="I249" s="13">
        <f t="shared" si="162"/>
        <v>82269.399999999994</v>
      </c>
      <c r="J249" s="14"/>
      <c r="K249" s="14"/>
      <c r="L249" s="13"/>
      <c r="M249" s="14">
        <f t="shared" si="117"/>
        <v>77907.7</v>
      </c>
      <c r="N249" s="14">
        <f t="shared" si="118"/>
        <v>79405</v>
      </c>
      <c r="O249" s="13">
        <f t="shared" si="119"/>
        <v>82269.399999999994</v>
      </c>
      <c r="P249" s="14"/>
      <c r="Q249" s="14"/>
      <c r="R249" s="13"/>
      <c r="S249" s="14">
        <f t="shared" si="144"/>
        <v>77907.7</v>
      </c>
      <c r="T249" s="14">
        <f t="shared" si="145"/>
        <v>79405</v>
      </c>
      <c r="U249" s="47">
        <f t="shared" si="146"/>
        <v>82269.399999999994</v>
      </c>
    </row>
    <row r="250" spans="1:21" x14ac:dyDescent="0.2">
      <c r="A250" s="69" t="s">
        <v>146</v>
      </c>
      <c r="B250" s="11" t="s">
        <v>145</v>
      </c>
      <c r="C250" s="12" t="s">
        <v>3</v>
      </c>
      <c r="D250" s="11" t="s">
        <v>2</v>
      </c>
      <c r="E250" s="67" t="s">
        <v>183</v>
      </c>
      <c r="F250" s="10">
        <v>610</v>
      </c>
      <c r="G250" s="13">
        <v>77907.7</v>
      </c>
      <c r="H250" s="13">
        <v>79405</v>
      </c>
      <c r="I250" s="13">
        <v>82269.399999999994</v>
      </c>
      <c r="J250" s="13"/>
      <c r="K250" s="13"/>
      <c r="L250" s="13"/>
      <c r="M250" s="13">
        <f t="shared" si="117"/>
        <v>77907.7</v>
      </c>
      <c r="N250" s="13">
        <f t="shared" si="118"/>
        <v>79405</v>
      </c>
      <c r="O250" s="13">
        <f t="shared" si="119"/>
        <v>82269.399999999994</v>
      </c>
      <c r="P250" s="13"/>
      <c r="Q250" s="13"/>
      <c r="R250" s="13"/>
      <c r="S250" s="13">
        <f t="shared" si="144"/>
        <v>77907.7</v>
      </c>
      <c r="T250" s="13">
        <f t="shared" si="145"/>
        <v>79405</v>
      </c>
      <c r="U250" s="47">
        <f t="shared" si="146"/>
        <v>82269.399999999994</v>
      </c>
    </row>
    <row r="251" spans="1:21" ht="33.75" x14ac:dyDescent="0.2">
      <c r="A251" s="69" t="s">
        <v>147</v>
      </c>
      <c r="B251" s="11" t="s">
        <v>145</v>
      </c>
      <c r="C251" s="12" t="s">
        <v>3</v>
      </c>
      <c r="D251" s="11" t="s">
        <v>2</v>
      </c>
      <c r="E251" s="67" t="s">
        <v>144</v>
      </c>
      <c r="F251" s="10" t="s">
        <v>7</v>
      </c>
      <c r="G251" s="14">
        <f t="shared" ref="G251:I251" si="163">G252</f>
        <v>502</v>
      </c>
      <c r="H251" s="14">
        <f t="shared" si="163"/>
        <v>502</v>
      </c>
      <c r="I251" s="13">
        <f t="shared" si="163"/>
        <v>502</v>
      </c>
      <c r="J251" s="14"/>
      <c r="K251" s="14"/>
      <c r="L251" s="13"/>
      <c r="M251" s="14">
        <f t="shared" si="117"/>
        <v>502</v>
      </c>
      <c r="N251" s="14">
        <f t="shared" si="118"/>
        <v>502</v>
      </c>
      <c r="O251" s="13">
        <f t="shared" si="119"/>
        <v>502</v>
      </c>
      <c r="P251" s="14"/>
      <c r="Q251" s="14"/>
      <c r="R251" s="13"/>
      <c r="S251" s="14">
        <f t="shared" si="144"/>
        <v>502</v>
      </c>
      <c r="T251" s="14">
        <f t="shared" si="145"/>
        <v>502</v>
      </c>
      <c r="U251" s="47">
        <f t="shared" si="146"/>
        <v>502</v>
      </c>
    </row>
    <row r="252" spans="1:21" ht="22.5" x14ac:dyDescent="0.2">
      <c r="A252" s="69" t="s">
        <v>77</v>
      </c>
      <c r="B252" s="11" t="s">
        <v>145</v>
      </c>
      <c r="C252" s="12" t="s">
        <v>3</v>
      </c>
      <c r="D252" s="11" t="s">
        <v>2</v>
      </c>
      <c r="E252" s="67" t="s">
        <v>144</v>
      </c>
      <c r="F252" s="10">
        <v>600</v>
      </c>
      <c r="G252" s="14">
        <f t="shared" ref="G252:I252" si="164">G253</f>
        <v>502</v>
      </c>
      <c r="H252" s="14">
        <f t="shared" si="164"/>
        <v>502</v>
      </c>
      <c r="I252" s="13">
        <f t="shared" si="164"/>
        <v>502</v>
      </c>
      <c r="J252" s="14"/>
      <c r="K252" s="14"/>
      <c r="L252" s="13"/>
      <c r="M252" s="14">
        <f t="shared" ref="M252:M344" si="165">G252+J252</f>
        <v>502</v>
      </c>
      <c r="N252" s="14">
        <f t="shared" ref="N252:N344" si="166">H252+K252</f>
        <v>502</v>
      </c>
      <c r="O252" s="13">
        <f t="shared" ref="O252:O344" si="167">I252+L252</f>
        <v>502</v>
      </c>
      <c r="P252" s="14"/>
      <c r="Q252" s="14"/>
      <c r="R252" s="13"/>
      <c r="S252" s="14">
        <f t="shared" si="144"/>
        <v>502</v>
      </c>
      <c r="T252" s="14">
        <f t="shared" si="145"/>
        <v>502</v>
      </c>
      <c r="U252" s="47">
        <f t="shared" si="146"/>
        <v>502</v>
      </c>
    </row>
    <row r="253" spans="1:21" x14ac:dyDescent="0.2">
      <c r="A253" s="69" t="s">
        <v>146</v>
      </c>
      <c r="B253" s="11" t="s">
        <v>145</v>
      </c>
      <c r="C253" s="12" t="s">
        <v>3</v>
      </c>
      <c r="D253" s="11" t="s">
        <v>2</v>
      </c>
      <c r="E253" s="67" t="s">
        <v>144</v>
      </c>
      <c r="F253" s="10">
        <v>610</v>
      </c>
      <c r="G253" s="13">
        <v>502</v>
      </c>
      <c r="H253" s="13">
        <v>502</v>
      </c>
      <c r="I253" s="13">
        <v>502</v>
      </c>
      <c r="J253" s="13"/>
      <c r="K253" s="13"/>
      <c r="L253" s="13"/>
      <c r="M253" s="13">
        <f t="shared" si="165"/>
        <v>502</v>
      </c>
      <c r="N253" s="13">
        <f t="shared" si="166"/>
        <v>502</v>
      </c>
      <c r="O253" s="13">
        <f t="shared" si="167"/>
        <v>502</v>
      </c>
      <c r="P253" s="13"/>
      <c r="Q253" s="13"/>
      <c r="R253" s="13"/>
      <c r="S253" s="13">
        <f t="shared" si="144"/>
        <v>502</v>
      </c>
      <c r="T253" s="13">
        <f t="shared" si="145"/>
        <v>502</v>
      </c>
      <c r="U253" s="47">
        <f t="shared" si="146"/>
        <v>502</v>
      </c>
    </row>
    <row r="254" spans="1:21" ht="56.25" x14ac:dyDescent="0.2">
      <c r="A254" s="65" t="s">
        <v>369</v>
      </c>
      <c r="B254" s="11" t="s">
        <v>145</v>
      </c>
      <c r="C254" s="12">
        <v>0</v>
      </c>
      <c r="D254" s="11">
        <v>0</v>
      </c>
      <c r="E254" s="9">
        <v>84160</v>
      </c>
      <c r="F254" s="10"/>
      <c r="G254" s="14">
        <f t="shared" ref="G254:I254" si="168">G255</f>
        <v>750</v>
      </c>
      <c r="H254" s="14">
        <f t="shared" si="168"/>
        <v>750</v>
      </c>
      <c r="I254" s="13">
        <f t="shared" si="168"/>
        <v>754.1</v>
      </c>
      <c r="J254" s="14"/>
      <c r="K254" s="14"/>
      <c r="L254" s="13"/>
      <c r="M254" s="14">
        <f t="shared" si="165"/>
        <v>750</v>
      </c>
      <c r="N254" s="14">
        <f t="shared" si="166"/>
        <v>750</v>
      </c>
      <c r="O254" s="13">
        <f t="shared" si="167"/>
        <v>754.1</v>
      </c>
      <c r="P254" s="14"/>
      <c r="Q254" s="14"/>
      <c r="R254" s="13"/>
      <c r="S254" s="14">
        <f t="shared" si="144"/>
        <v>750</v>
      </c>
      <c r="T254" s="14">
        <f t="shared" si="145"/>
        <v>750</v>
      </c>
      <c r="U254" s="47">
        <f t="shared" si="146"/>
        <v>754.1</v>
      </c>
    </row>
    <row r="255" spans="1:21" ht="22.5" x14ac:dyDescent="0.2">
      <c r="A255" s="1" t="s">
        <v>77</v>
      </c>
      <c r="B255" s="11" t="s">
        <v>145</v>
      </c>
      <c r="C255" s="12">
        <v>0</v>
      </c>
      <c r="D255" s="11">
        <v>0</v>
      </c>
      <c r="E255" s="9">
        <v>84160</v>
      </c>
      <c r="F255" s="10">
        <v>600</v>
      </c>
      <c r="G255" s="14">
        <f t="shared" ref="G255:I255" si="169">G256</f>
        <v>750</v>
      </c>
      <c r="H255" s="14">
        <f t="shared" si="169"/>
        <v>750</v>
      </c>
      <c r="I255" s="13">
        <f t="shared" si="169"/>
        <v>754.1</v>
      </c>
      <c r="J255" s="14"/>
      <c r="K255" s="14"/>
      <c r="L255" s="13"/>
      <c r="M255" s="14">
        <f t="shared" si="165"/>
        <v>750</v>
      </c>
      <c r="N255" s="14">
        <f t="shared" si="166"/>
        <v>750</v>
      </c>
      <c r="O255" s="13">
        <f t="shared" si="167"/>
        <v>754.1</v>
      </c>
      <c r="P255" s="14"/>
      <c r="Q255" s="14"/>
      <c r="R255" s="13"/>
      <c r="S255" s="14">
        <f t="shared" si="144"/>
        <v>750</v>
      </c>
      <c r="T255" s="14">
        <f t="shared" si="145"/>
        <v>750</v>
      </c>
      <c r="U255" s="47">
        <f t="shared" si="146"/>
        <v>754.1</v>
      </c>
    </row>
    <row r="256" spans="1:21" x14ac:dyDescent="0.2">
      <c r="A256" s="1" t="s">
        <v>146</v>
      </c>
      <c r="B256" s="11" t="s">
        <v>145</v>
      </c>
      <c r="C256" s="12">
        <v>0</v>
      </c>
      <c r="D256" s="11">
        <v>0</v>
      </c>
      <c r="E256" s="9">
        <v>84160</v>
      </c>
      <c r="F256" s="10">
        <v>610</v>
      </c>
      <c r="G256" s="14">
        <v>750</v>
      </c>
      <c r="H256" s="14">
        <v>750</v>
      </c>
      <c r="I256" s="13">
        <v>754.1</v>
      </c>
      <c r="J256" s="14"/>
      <c r="K256" s="14"/>
      <c r="L256" s="13"/>
      <c r="M256" s="14">
        <f t="shared" si="165"/>
        <v>750</v>
      </c>
      <c r="N256" s="14">
        <f t="shared" si="166"/>
        <v>750</v>
      </c>
      <c r="O256" s="13">
        <f t="shared" si="167"/>
        <v>754.1</v>
      </c>
      <c r="P256" s="14"/>
      <c r="Q256" s="14"/>
      <c r="R256" s="13"/>
      <c r="S256" s="14">
        <f t="shared" si="144"/>
        <v>750</v>
      </c>
      <c r="T256" s="14">
        <f t="shared" si="145"/>
        <v>750</v>
      </c>
      <c r="U256" s="47">
        <f t="shared" si="146"/>
        <v>754.1</v>
      </c>
    </row>
    <row r="257" spans="1:21" ht="33.75" x14ac:dyDescent="0.2">
      <c r="A257" s="1" t="s">
        <v>317</v>
      </c>
      <c r="B257" s="7" t="s">
        <v>145</v>
      </c>
      <c r="C257" s="8" t="s">
        <v>3</v>
      </c>
      <c r="D257" s="7" t="s">
        <v>2</v>
      </c>
      <c r="E257" s="151" t="s">
        <v>357</v>
      </c>
      <c r="F257" s="10"/>
      <c r="G257" s="14">
        <f>G258</f>
        <v>13803.6</v>
      </c>
      <c r="H257" s="14">
        <f t="shared" ref="H257:I258" si="170">H258</f>
        <v>14802.6</v>
      </c>
      <c r="I257" s="13">
        <f t="shared" si="170"/>
        <v>0</v>
      </c>
      <c r="J257" s="14">
        <f>J258</f>
        <v>-13803.6</v>
      </c>
      <c r="K257" s="14">
        <f>K258</f>
        <v>-14802.6</v>
      </c>
      <c r="L257" s="13"/>
      <c r="M257" s="14">
        <f t="shared" si="165"/>
        <v>0</v>
      </c>
      <c r="N257" s="14">
        <f t="shared" si="166"/>
        <v>0</v>
      </c>
      <c r="O257" s="13">
        <f t="shared" si="167"/>
        <v>0</v>
      </c>
      <c r="P257" s="14"/>
      <c r="Q257" s="14"/>
      <c r="R257" s="13"/>
      <c r="S257" s="14">
        <f t="shared" si="144"/>
        <v>0</v>
      </c>
      <c r="T257" s="14">
        <f t="shared" si="145"/>
        <v>0</v>
      </c>
      <c r="U257" s="14">
        <f t="shared" si="146"/>
        <v>0</v>
      </c>
    </row>
    <row r="258" spans="1:21" ht="22.5" x14ac:dyDescent="0.2">
      <c r="A258" s="1" t="s">
        <v>77</v>
      </c>
      <c r="B258" s="7" t="s">
        <v>145</v>
      </c>
      <c r="C258" s="8" t="s">
        <v>3</v>
      </c>
      <c r="D258" s="7" t="s">
        <v>2</v>
      </c>
      <c r="E258" s="9" t="s">
        <v>318</v>
      </c>
      <c r="F258" s="10">
        <v>600</v>
      </c>
      <c r="G258" s="14">
        <f>G259</f>
        <v>13803.6</v>
      </c>
      <c r="H258" s="14">
        <f t="shared" si="170"/>
        <v>14802.6</v>
      </c>
      <c r="I258" s="13">
        <f t="shared" si="170"/>
        <v>0</v>
      </c>
      <c r="J258" s="14">
        <f>J259</f>
        <v>-13803.6</v>
      </c>
      <c r="K258" s="14">
        <f>K259</f>
        <v>-14802.6</v>
      </c>
      <c r="L258" s="13"/>
      <c r="M258" s="14">
        <f t="shared" si="165"/>
        <v>0</v>
      </c>
      <c r="N258" s="14">
        <f t="shared" si="166"/>
        <v>0</v>
      </c>
      <c r="O258" s="13">
        <f t="shared" si="167"/>
        <v>0</v>
      </c>
      <c r="P258" s="14"/>
      <c r="Q258" s="14"/>
      <c r="R258" s="13"/>
      <c r="S258" s="14">
        <f t="shared" si="144"/>
        <v>0</v>
      </c>
      <c r="T258" s="14">
        <f t="shared" si="145"/>
        <v>0</v>
      </c>
      <c r="U258" s="14">
        <f t="shared" si="146"/>
        <v>0</v>
      </c>
    </row>
    <row r="259" spans="1:21" x14ac:dyDescent="0.2">
      <c r="A259" s="1" t="s">
        <v>146</v>
      </c>
      <c r="B259" s="7" t="s">
        <v>145</v>
      </c>
      <c r="C259" s="8" t="s">
        <v>3</v>
      </c>
      <c r="D259" s="7" t="s">
        <v>2</v>
      </c>
      <c r="E259" s="9" t="s">
        <v>318</v>
      </c>
      <c r="F259" s="10">
        <v>610</v>
      </c>
      <c r="G259" s="14">
        <v>13803.6</v>
      </c>
      <c r="H259" s="14">
        <v>14802.6</v>
      </c>
      <c r="I259" s="13">
        <v>0</v>
      </c>
      <c r="J259" s="14">
        <f>-G259</f>
        <v>-13803.6</v>
      </c>
      <c r="K259" s="14">
        <f>-H259</f>
        <v>-14802.6</v>
      </c>
      <c r="L259" s="13"/>
      <c r="M259" s="14">
        <f t="shared" si="165"/>
        <v>0</v>
      </c>
      <c r="N259" s="14">
        <f t="shared" si="166"/>
        <v>0</v>
      </c>
      <c r="O259" s="13">
        <f t="shared" si="167"/>
        <v>0</v>
      </c>
      <c r="P259" s="14"/>
      <c r="Q259" s="14"/>
      <c r="R259" s="13"/>
      <c r="S259" s="14">
        <f t="shared" si="144"/>
        <v>0</v>
      </c>
      <c r="T259" s="14">
        <f t="shared" si="145"/>
        <v>0</v>
      </c>
      <c r="U259" s="14">
        <f t="shared" si="146"/>
        <v>0</v>
      </c>
    </row>
    <row r="260" spans="1:21" s="178" customFormat="1" ht="45" x14ac:dyDescent="0.2">
      <c r="A260" s="65" t="s">
        <v>382</v>
      </c>
      <c r="B260" s="11" t="s">
        <v>145</v>
      </c>
      <c r="C260" s="12" t="s">
        <v>3</v>
      </c>
      <c r="D260" s="11" t="s">
        <v>2</v>
      </c>
      <c r="E260" s="148" t="s">
        <v>381</v>
      </c>
      <c r="F260" s="10"/>
      <c r="G260" s="14"/>
      <c r="H260" s="14"/>
      <c r="I260" s="13"/>
      <c r="J260" s="14">
        <f>J261</f>
        <v>13730.0728</v>
      </c>
      <c r="K260" s="14">
        <f t="shared" ref="K260:L261" si="171">K261</f>
        <v>14632.6867</v>
      </c>
      <c r="L260" s="14">
        <f t="shared" si="171"/>
        <v>15328.0843</v>
      </c>
      <c r="M260" s="14">
        <f t="shared" ref="M260:M262" si="172">G260+J260</f>
        <v>13730.0728</v>
      </c>
      <c r="N260" s="14">
        <f t="shared" ref="N260:N262" si="173">H260+K260</f>
        <v>14632.6867</v>
      </c>
      <c r="O260" s="13">
        <f t="shared" ref="O260:O262" si="174">I260+L260</f>
        <v>15328.0843</v>
      </c>
      <c r="P260" s="14">
        <f>P261</f>
        <v>13.743819999999999</v>
      </c>
      <c r="Q260" s="14">
        <f t="shared" ref="Q260:R261" si="175">Q261</f>
        <v>0</v>
      </c>
      <c r="R260" s="14">
        <f t="shared" si="175"/>
        <v>0</v>
      </c>
      <c r="S260" s="14">
        <f t="shared" si="144"/>
        <v>13743.81662</v>
      </c>
      <c r="T260" s="14">
        <f t="shared" si="145"/>
        <v>14632.6867</v>
      </c>
      <c r="U260" s="14">
        <f t="shared" si="146"/>
        <v>15328.0843</v>
      </c>
    </row>
    <row r="261" spans="1:21" s="178" customFormat="1" ht="22.5" x14ac:dyDescent="0.2">
      <c r="A261" s="65" t="s">
        <v>77</v>
      </c>
      <c r="B261" s="11" t="s">
        <v>145</v>
      </c>
      <c r="C261" s="12" t="s">
        <v>3</v>
      </c>
      <c r="D261" s="11" t="s">
        <v>2</v>
      </c>
      <c r="E261" s="67" t="s">
        <v>381</v>
      </c>
      <c r="F261" s="10">
        <v>600</v>
      </c>
      <c r="G261" s="14"/>
      <c r="H261" s="14"/>
      <c r="I261" s="13"/>
      <c r="J261" s="14">
        <f>J262</f>
        <v>13730.0728</v>
      </c>
      <c r="K261" s="14">
        <f t="shared" si="171"/>
        <v>14632.6867</v>
      </c>
      <c r="L261" s="14">
        <f t="shared" si="171"/>
        <v>15328.0843</v>
      </c>
      <c r="M261" s="14">
        <f t="shared" si="172"/>
        <v>13730.0728</v>
      </c>
      <c r="N261" s="14">
        <f t="shared" si="173"/>
        <v>14632.6867</v>
      </c>
      <c r="O261" s="13">
        <f t="shared" si="174"/>
        <v>15328.0843</v>
      </c>
      <c r="P261" s="14">
        <f>P262</f>
        <v>13.743819999999999</v>
      </c>
      <c r="Q261" s="14">
        <f t="shared" si="175"/>
        <v>0</v>
      </c>
      <c r="R261" s="14">
        <f t="shared" si="175"/>
        <v>0</v>
      </c>
      <c r="S261" s="14">
        <f t="shared" si="144"/>
        <v>13743.81662</v>
      </c>
      <c r="T261" s="14">
        <f t="shared" si="145"/>
        <v>14632.6867</v>
      </c>
      <c r="U261" s="14">
        <f t="shared" si="146"/>
        <v>15328.0843</v>
      </c>
    </row>
    <row r="262" spans="1:21" s="178" customFormat="1" x14ac:dyDescent="0.2">
      <c r="A262" s="65" t="s">
        <v>146</v>
      </c>
      <c r="B262" s="11" t="s">
        <v>145</v>
      </c>
      <c r="C262" s="12" t="s">
        <v>3</v>
      </c>
      <c r="D262" s="11" t="s">
        <v>2</v>
      </c>
      <c r="E262" s="67" t="s">
        <v>381</v>
      </c>
      <c r="F262" s="10">
        <v>610</v>
      </c>
      <c r="G262" s="14"/>
      <c r="H262" s="14"/>
      <c r="I262" s="13"/>
      <c r="J262" s="14">
        <v>13730.0728</v>
      </c>
      <c r="K262" s="14">
        <v>14632.6867</v>
      </c>
      <c r="L262" s="14">
        <v>15328.0843</v>
      </c>
      <c r="M262" s="14">
        <f t="shared" si="172"/>
        <v>13730.0728</v>
      </c>
      <c r="N262" s="14">
        <f t="shared" si="173"/>
        <v>14632.6867</v>
      </c>
      <c r="O262" s="13">
        <f t="shared" si="174"/>
        <v>15328.0843</v>
      </c>
      <c r="P262" s="14">
        <v>13.743819999999999</v>
      </c>
      <c r="Q262" s="14">
        <v>0</v>
      </c>
      <c r="R262" s="13">
        <v>0</v>
      </c>
      <c r="S262" s="14">
        <f t="shared" si="144"/>
        <v>13743.81662</v>
      </c>
      <c r="T262" s="14">
        <f t="shared" si="145"/>
        <v>14632.6867</v>
      </c>
      <c r="U262" s="14">
        <f t="shared" si="146"/>
        <v>15328.0843</v>
      </c>
    </row>
    <row r="263" spans="1:21" s="178" customFormat="1" ht="45" x14ac:dyDescent="0.2">
      <c r="A263" s="65" t="s">
        <v>322</v>
      </c>
      <c r="B263" s="11" t="s">
        <v>145</v>
      </c>
      <c r="C263" s="12" t="s">
        <v>3</v>
      </c>
      <c r="D263" s="11" t="s">
        <v>2</v>
      </c>
      <c r="E263" s="67" t="s">
        <v>407</v>
      </c>
      <c r="F263" s="10" t="s">
        <v>7</v>
      </c>
      <c r="G263" s="14"/>
      <c r="H263" s="14"/>
      <c r="I263" s="13"/>
      <c r="J263" s="14"/>
      <c r="K263" s="14"/>
      <c r="L263" s="13"/>
      <c r="M263" s="14"/>
      <c r="N263" s="14"/>
      <c r="O263" s="13"/>
      <c r="P263" s="14">
        <f>P264</f>
        <v>24.578309999999998</v>
      </c>
      <c r="Q263" s="14">
        <f t="shared" ref="Q263:R264" si="176">Q264</f>
        <v>0</v>
      </c>
      <c r="R263" s="14">
        <f t="shared" si="176"/>
        <v>0</v>
      </c>
      <c r="S263" s="14">
        <f t="shared" ref="S263:S265" si="177">M263+P263</f>
        <v>24.578309999999998</v>
      </c>
      <c r="T263" s="14">
        <f t="shared" ref="T263:T265" si="178">N263+Q263</f>
        <v>0</v>
      </c>
      <c r="U263" s="14">
        <f t="shared" ref="U263:U265" si="179">O263+R263</f>
        <v>0</v>
      </c>
    </row>
    <row r="264" spans="1:21" s="178" customFormat="1" ht="22.5" x14ac:dyDescent="0.2">
      <c r="A264" s="65" t="s">
        <v>77</v>
      </c>
      <c r="B264" s="11" t="s">
        <v>145</v>
      </c>
      <c r="C264" s="12" t="s">
        <v>3</v>
      </c>
      <c r="D264" s="11" t="s">
        <v>2</v>
      </c>
      <c r="E264" s="67" t="s">
        <v>407</v>
      </c>
      <c r="F264" s="10">
        <v>600</v>
      </c>
      <c r="G264" s="14"/>
      <c r="H264" s="14"/>
      <c r="I264" s="13"/>
      <c r="J264" s="14"/>
      <c r="K264" s="14"/>
      <c r="L264" s="13"/>
      <c r="M264" s="14"/>
      <c r="N264" s="14"/>
      <c r="O264" s="13"/>
      <c r="P264" s="14">
        <f>P265</f>
        <v>24.578309999999998</v>
      </c>
      <c r="Q264" s="14">
        <f t="shared" si="176"/>
        <v>0</v>
      </c>
      <c r="R264" s="14">
        <f t="shared" si="176"/>
        <v>0</v>
      </c>
      <c r="S264" s="14">
        <f t="shared" si="177"/>
        <v>24.578309999999998</v>
      </c>
      <c r="T264" s="14">
        <f t="shared" si="178"/>
        <v>0</v>
      </c>
      <c r="U264" s="14">
        <f t="shared" si="179"/>
        <v>0</v>
      </c>
    </row>
    <row r="265" spans="1:21" s="178" customFormat="1" x14ac:dyDescent="0.2">
      <c r="A265" s="65" t="s">
        <v>146</v>
      </c>
      <c r="B265" s="11" t="s">
        <v>145</v>
      </c>
      <c r="C265" s="12" t="s">
        <v>3</v>
      </c>
      <c r="D265" s="11" t="s">
        <v>2</v>
      </c>
      <c r="E265" s="67" t="s">
        <v>407</v>
      </c>
      <c r="F265" s="10">
        <v>610</v>
      </c>
      <c r="G265" s="14"/>
      <c r="H265" s="14"/>
      <c r="I265" s="13"/>
      <c r="J265" s="14"/>
      <c r="K265" s="14"/>
      <c r="L265" s="13"/>
      <c r="M265" s="14"/>
      <c r="N265" s="14"/>
      <c r="O265" s="13"/>
      <c r="P265" s="14">
        <f>20.4+4.17831</f>
        <v>24.578309999999998</v>
      </c>
      <c r="Q265" s="14">
        <v>0</v>
      </c>
      <c r="R265" s="14">
        <v>0</v>
      </c>
      <c r="S265" s="14">
        <f t="shared" si="177"/>
        <v>24.578309999999998</v>
      </c>
      <c r="T265" s="14">
        <f t="shared" si="178"/>
        <v>0</v>
      </c>
      <c r="U265" s="14">
        <f t="shared" si="179"/>
        <v>0</v>
      </c>
    </row>
    <row r="266" spans="1:21" ht="45" x14ac:dyDescent="0.2">
      <c r="A266" s="69" t="s">
        <v>151</v>
      </c>
      <c r="B266" s="11" t="s">
        <v>145</v>
      </c>
      <c r="C266" s="12" t="s">
        <v>3</v>
      </c>
      <c r="D266" s="11" t="s">
        <v>2</v>
      </c>
      <c r="E266" s="67" t="s">
        <v>149</v>
      </c>
      <c r="F266" s="10" t="s">
        <v>7</v>
      </c>
      <c r="G266" s="14">
        <f t="shared" ref="G266:I266" si="180">G267</f>
        <v>325.5</v>
      </c>
      <c r="H266" s="14">
        <f t="shared" si="180"/>
        <v>320</v>
      </c>
      <c r="I266" s="13">
        <f t="shared" si="180"/>
        <v>320</v>
      </c>
      <c r="J266" s="14"/>
      <c r="K266" s="14"/>
      <c r="L266" s="13"/>
      <c r="M266" s="14">
        <f t="shared" si="165"/>
        <v>325.5</v>
      </c>
      <c r="N266" s="14">
        <f t="shared" si="166"/>
        <v>320</v>
      </c>
      <c r="O266" s="13">
        <f t="shared" si="167"/>
        <v>320</v>
      </c>
      <c r="P266" s="14"/>
      <c r="Q266" s="14"/>
      <c r="R266" s="13"/>
      <c r="S266" s="14">
        <f t="shared" si="144"/>
        <v>325.5</v>
      </c>
      <c r="T266" s="14">
        <f t="shared" si="145"/>
        <v>320</v>
      </c>
      <c r="U266" s="47">
        <f t="shared" si="146"/>
        <v>320</v>
      </c>
    </row>
    <row r="267" spans="1:21" ht="22.5" x14ac:dyDescent="0.2">
      <c r="A267" s="69" t="s">
        <v>77</v>
      </c>
      <c r="B267" s="11" t="s">
        <v>145</v>
      </c>
      <c r="C267" s="12" t="s">
        <v>3</v>
      </c>
      <c r="D267" s="11" t="s">
        <v>2</v>
      </c>
      <c r="E267" s="67" t="s">
        <v>149</v>
      </c>
      <c r="F267" s="10">
        <v>600</v>
      </c>
      <c r="G267" s="14">
        <f t="shared" ref="G267:I267" si="181">G268</f>
        <v>325.5</v>
      </c>
      <c r="H267" s="14">
        <f t="shared" si="181"/>
        <v>320</v>
      </c>
      <c r="I267" s="13">
        <f t="shared" si="181"/>
        <v>320</v>
      </c>
      <c r="J267" s="14"/>
      <c r="K267" s="14"/>
      <c r="L267" s="13"/>
      <c r="M267" s="14">
        <f t="shared" si="165"/>
        <v>325.5</v>
      </c>
      <c r="N267" s="14">
        <f t="shared" si="166"/>
        <v>320</v>
      </c>
      <c r="O267" s="13">
        <f t="shared" si="167"/>
        <v>320</v>
      </c>
      <c r="P267" s="14"/>
      <c r="Q267" s="14"/>
      <c r="R267" s="13"/>
      <c r="S267" s="14">
        <f t="shared" si="144"/>
        <v>325.5</v>
      </c>
      <c r="T267" s="14">
        <f t="shared" si="145"/>
        <v>320</v>
      </c>
      <c r="U267" s="47">
        <f t="shared" si="146"/>
        <v>320</v>
      </c>
    </row>
    <row r="268" spans="1:21" x14ac:dyDescent="0.2">
      <c r="A268" s="69" t="s">
        <v>146</v>
      </c>
      <c r="B268" s="11" t="s">
        <v>145</v>
      </c>
      <c r="C268" s="12" t="s">
        <v>3</v>
      </c>
      <c r="D268" s="11" t="s">
        <v>2</v>
      </c>
      <c r="E268" s="67" t="s">
        <v>149</v>
      </c>
      <c r="F268" s="10">
        <v>610</v>
      </c>
      <c r="G268" s="13">
        <v>325.5</v>
      </c>
      <c r="H268" s="13">
        <v>320</v>
      </c>
      <c r="I268" s="13">
        <v>320</v>
      </c>
      <c r="J268" s="13"/>
      <c r="K268" s="13"/>
      <c r="L268" s="13"/>
      <c r="M268" s="13">
        <f t="shared" si="165"/>
        <v>325.5</v>
      </c>
      <c r="N268" s="13">
        <f t="shared" si="166"/>
        <v>320</v>
      </c>
      <c r="O268" s="13">
        <f t="shared" si="167"/>
        <v>320</v>
      </c>
      <c r="P268" s="13"/>
      <c r="Q268" s="13"/>
      <c r="R268" s="13"/>
      <c r="S268" s="13">
        <f t="shared" si="144"/>
        <v>325.5</v>
      </c>
      <c r="T268" s="13">
        <f t="shared" si="145"/>
        <v>320</v>
      </c>
      <c r="U268" s="47">
        <f t="shared" si="146"/>
        <v>320</v>
      </c>
    </row>
    <row r="269" spans="1:21" x14ac:dyDescent="0.2">
      <c r="A269" s="65" t="s">
        <v>330</v>
      </c>
      <c r="B269" s="11">
        <v>4</v>
      </c>
      <c r="C269" s="12">
        <v>0</v>
      </c>
      <c r="D269" s="11" t="s">
        <v>329</v>
      </c>
      <c r="E269" s="67">
        <v>0</v>
      </c>
      <c r="F269" s="10"/>
      <c r="G269" s="13">
        <f>G270</f>
        <v>100</v>
      </c>
      <c r="H269" s="13">
        <f t="shared" ref="H269:I271" si="182">H270</f>
        <v>0</v>
      </c>
      <c r="I269" s="13">
        <f t="shared" si="182"/>
        <v>0</v>
      </c>
      <c r="J269" s="13">
        <f>J270+J273</f>
        <v>5861.8959100000002</v>
      </c>
      <c r="K269" s="13">
        <f t="shared" ref="K269:L269" si="183">K270+K273</f>
        <v>2003.10492</v>
      </c>
      <c r="L269" s="13">
        <f t="shared" si="183"/>
        <v>0</v>
      </c>
      <c r="M269" s="13">
        <f t="shared" si="165"/>
        <v>5961.8959100000002</v>
      </c>
      <c r="N269" s="13">
        <f t="shared" si="166"/>
        <v>2003.10492</v>
      </c>
      <c r="O269" s="13">
        <f t="shared" si="167"/>
        <v>0</v>
      </c>
      <c r="P269" s="13"/>
      <c r="Q269" s="13"/>
      <c r="R269" s="13"/>
      <c r="S269" s="13">
        <f t="shared" si="144"/>
        <v>5961.8959100000002</v>
      </c>
      <c r="T269" s="13">
        <f t="shared" si="145"/>
        <v>2003.10492</v>
      </c>
      <c r="U269" s="13">
        <f t="shared" si="146"/>
        <v>0</v>
      </c>
    </row>
    <row r="270" spans="1:21" ht="67.5" x14ac:dyDescent="0.2">
      <c r="A270" s="65" t="s">
        <v>328</v>
      </c>
      <c r="B270" s="11">
        <v>4</v>
      </c>
      <c r="C270" s="12">
        <v>0</v>
      </c>
      <c r="D270" s="11" t="s">
        <v>329</v>
      </c>
      <c r="E270" s="67">
        <v>55191</v>
      </c>
      <c r="F270" s="10"/>
      <c r="G270" s="13">
        <f>G271</f>
        <v>100</v>
      </c>
      <c r="H270" s="13">
        <f t="shared" si="182"/>
        <v>0</v>
      </c>
      <c r="I270" s="13">
        <f t="shared" si="182"/>
        <v>0</v>
      </c>
      <c r="J270" s="14">
        <f>J271</f>
        <v>1939.9180700000002</v>
      </c>
      <c r="K270" s="13"/>
      <c r="L270" s="13"/>
      <c r="M270" s="13">
        <f t="shared" si="165"/>
        <v>2039.9180700000002</v>
      </c>
      <c r="N270" s="13">
        <f t="shared" si="166"/>
        <v>0</v>
      </c>
      <c r="O270" s="13">
        <f t="shared" si="167"/>
        <v>0</v>
      </c>
      <c r="P270" s="13"/>
      <c r="Q270" s="13"/>
      <c r="R270" s="13"/>
      <c r="S270" s="13">
        <f t="shared" si="144"/>
        <v>2039.9180700000002</v>
      </c>
      <c r="T270" s="13">
        <f t="shared" si="145"/>
        <v>0</v>
      </c>
      <c r="U270" s="13">
        <f t="shared" si="146"/>
        <v>0</v>
      </c>
    </row>
    <row r="271" spans="1:21" ht="22.5" x14ac:dyDescent="0.2">
      <c r="A271" s="65" t="s">
        <v>77</v>
      </c>
      <c r="B271" s="11">
        <v>4</v>
      </c>
      <c r="C271" s="12">
        <v>0</v>
      </c>
      <c r="D271" s="11" t="s">
        <v>329</v>
      </c>
      <c r="E271" s="67">
        <v>55191</v>
      </c>
      <c r="F271" s="10">
        <v>600</v>
      </c>
      <c r="G271" s="13">
        <f>G272</f>
        <v>100</v>
      </c>
      <c r="H271" s="13">
        <f t="shared" si="182"/>
        <v>0</v>
      </c>
      <c r="I271" s="13">
        <f t="shared" si="182"/>
        <v>0</v>
      </c>
      <c r="J271" s="14">
        <f>J272</f>
        <v>1939.9180700000002</v>
      </c>
      <c r="K271" s="13"/>
      <c r="L271" s="13"/>
      <c r="M271" s="13">
        <f t="shared" si="165"/>
        <v>2039.9180700000002</v>
      </c>
      <c r="N271" s="13">
        <f t="shared" si="166"/>
        <v>0</v>
      </c>
      <c r="O271" s="13">
        <f t="shared" si="167"/>
        <v>0</v>
      </c>
      <c r="P271" s="13"/>
      <c r="Q271" s="13"/>
      <c r="R271" s="13"/>
      <c r="S271" s="13">
        <f t="shared" si="144"/>
        <v>2039.9180700000002</v>
      </c>
      <c r="T271" s="13">
        <f t="shared" si="145"/>
        <v>0</v>
      </c>
      <c r="U271" s="13">
        <f t="shared" si="146"/>
        <v>0</v>
      </c>
    </row>
    <row r="272" spans="1:21" x14ac:dyDescent="0.2">
      <c r="A272" s="65" t="s">
        <v>146</v>
      </c>
      <c r="B272" s="11">
        <v>4</v>
      </c>
      <c r="C272" s="12">
        <v>0</v>
      </c>
      <c r="D272" s="11" t="s">
        <v>329</v>
      </c>
      <c r="E272" s="67">
        <v>55191</v>
      </c>
      <c r="F272" s="10">
        <v>610</v>
      </c>
      <c r="G272" s="13">
        <v>100</v>
      </c>
      <c r="H272" s="13">
        <v>0</v>
      </c>
      <c r="I272" s="13">
        <v>0</v>
      </c>
      <c r="J272" s="14">
        <f>246.78607+1693.132</f>
        <v>1939.9180700000002</v>
      </c>
      <c r="K272" s="13"/>
      <c r="L272" s="13"/>
      <c r="M272" s="13">
        <f t="shared" si="165"/>
        <v>2039.9180700000002</v>
      </c>
      <c r="N272" s="13">
        <f t="shared" si="166"/>
        <v>0</v>
      </c>
      <c r="O272" s="13">
        <f t="shared" si="167"/>
        <v>0</v>
      </c>
      <c r="P272" s="13"/>
      <c r="Q272" s="13"/>
      <c r="R272" s="13"/>
      <c r="S272" s="13">
        <f t="shared" si="144"/>
        <v>2039.9180700000002</v>
      </c>
      <c r="T272" s="13">
        <f t="shared" si="145"/>
        <v>0</v>
      </c>
      <c r="U272" s="47">
        <f t="shared" si="146"/>
        <v>0</v>
      </c>
    </row>
    <row r="273" spans="1:21" ht="22.5" x14ac:dyDescent="0.2">
      <c r="A273" s="65" t="s">
        <v>385</v>
      </c>
      <c r="B273" s="11">
        <v>4</v>
      </c>
      <c r="C273" s="12">
        <v>0</v>
      </c>
      <c r="D273" s="11" t="s">
        <v>329</v>
      </c>
      <c r="E273" s="67">
        <v>55195</v>
      </c>
      <c r="F273" s="10"/>
      <c r="G273" s="13"/>
      <c r="H273" s="13"/>
      <c r="I273" s="13"/>
      <c r="J273" s="14">
        <f>J274</f>
        <v>3921.97784</v>
      </c>
      <c r="K273" s="14">
        <f>K274</f>
        <v>2003.10492</v>
      </c>
      <c r="L273" s="13"/>
      <c r="M273" s="13">
        <f t="shared" ref="M273:M275" si="184">G273+J273</f>
        <v>3921.97784</v>
      </c>
      <c r="N273" s="13">
        <f t="shared" ref="N273:N275" si="185">H273+K273</f>
        <v>2003.10492</v>
      </c>
      <c r="O273" s="13">
        <f t="shared" ref="O273:O275" si="186">I273+L273</f>
        <v>0</v>
      </c>
      <c r="P273" s="13"/>
      <c r="Q273" s="13"/>
      <c r="R273" s="13"/>
      <c r="S273" s="13">
        <f t="shared" si="144"/>
        <v>3921.97784</v>
      </c>
      <c r="T273" s="13">
        <f t="shared" si="145"/>
        <v>2003.10492</v>
      </c>
      <c r="U273" s="47">
        <f t="shared" si="146"/>
        <v>0</v>
      </c>
    </row>
    <row r="274" spans="1:21" ht="22.5" x14ac:dyDescent="0.2">
      <c r="A274" s="65" t="s">
        <v>77</v>
      </c>
      <c r="B274" s="11">
        <v>4</v>
      </c>
      <c r="C274" s="12">
        <v>0</v>
      </c>
      <c r="D274" s="11" t="s">
        <v>329</v>
      </c>
      <c r="E274" s="67">
        <v>55195</v>
      </c>
      <c r="F274" s="10">
        <v>600</v>
      </c>
      <c r="G274" s="13"/>
      <c r="H274" s="13"/>
      <c r="I274" s="13"/>
      <c r="J274" s="14">
        <f>J275</f>
        <v>3921.97784</v>
      </c>
      <c r="K274" s="14">
        <f>K275</f>
        <v>2003.10492</v>
      </c>
      <c r="L274" s="13"/>
      <c r="M274" s="13">
        <f t="shared" si="184"/>
        <v>3921.97784</v>
      </c>
      <c r="N274" s="13">
        <f t="shared" si="185"/>
        <v>2003.10492</v>
      </c>
      <c r="O274" s="13">
        <f t="shared" si="186"/>
        <v>0</v>
      </c>
      <c r="P274" s="13"/>
      <c r="Q274" s="13"/>
      <c r="R274" s="13"/>
      <c r="S274" s="13">
        <f t="shared" si="144"/>
        <v>3921.97784</v>
      </c>
      <c r="T274" s="13">
        <f t="shared" si="145"/>
        <v>2003.10492</v>
      </c>
      <c r="U274" s="47">
        <f t="shared" si="146"/>
        <v>0</v>
      </c>
    </row>
    <row r="275" spans="1:21" x14ac:dyDescent="0.2">
      <c r="A275" s="65" t="s">
        <v>146</v>
      </c>
      <c r="B275" s="11">
        <v>4</v>
      </c>
      <c r="C275" s="12">
        <v>0</v>
      </c>
      <c r="D275" s="11" t="s">
        <v>329</v>
      </c>
      <c r="E275" s="67">
        <v>55195</v>
      </c>
      <c r="F275" s="10">
        <v>610</v>
      </c>
      <c r="G275" s="13"/>
      <c r="H275" s="13"/>
      <c r="I275" s="13"/>
      <c r="J275" s="14">
        <f>666.73623+3255.24161</f>
        <v>3921.97784</v>
      </c>
      <c r="K275" s="14">
        <f>340.52784+1662.57708</f>
        <v>2003.10492</v>
      </c>
      <c r="L275" s="13"/>
      <c r="M275" s="13">
        <f t="shared" si="184"/>
        <v>3921.97784</v>
      </c>
      <c r="N275" s="13">
        <f t="shared" si="185"/>
        <v>2003.10492</v>
      </c>
      <c r="O275" s="13">
        <f t="shared" si="186"/>
        <v>0</v>
      </c>
      <c r="P275" s="13"/>
      <c r="Q275" s="13"/>
      <c r="R275" s="13"/>
      <c r="S275" s="13">
        <f t="shared" si="144"/>
        <v>3921.97784</v>
      </c>
      <c r="T275" s="13">
        <f t="shared" si="145"/>
        <v>2003.10492</v>
      </c>
      <c r="U275" s="47">
        <f t="shared" si="146"/>
        <v>0</v>
      </c>
    </row>
    <row r="276" spans="1:21" x14ac:dyDescent="0.2">
      <c r="A276" s="65" t="s">
        <v>391</v>
      </c>
      <c r="B276" s="11">
        <v>4</v>
      </c>
      <c r="C276" s="12">
        <v>0</v>
      </c>
      <c r="D276" s="11" t="s">
        <v>389</v>
      </c>
      <c r="E276" s="67">
        <v>0</v>
      </c>
      <c r="F276" s="10"/>
      <c r="G276" s="13"/>
      <c r="H276" s="13"/>
      <c r="I276" s="13"/>
      <c r="J276" s="14">
        <v>133.86879999999999</v>
      </c>
      <c r="K276" s="13"/>
      <c r="L276" s="13"/>
      <c r="M276" s="13">
        <f t="shared" ref="M276:M279" si="187">G276+J276</f>
        <v>133.86879999999999</v>
      </c>
      <c r="N276" s="13">
        <f t="shared" ref="N276:N279" si="188">H276+K276</f>
        <v>0</v>
      </c>
      <c r="O276" s="13">
        <f t="shared" ref="O276:O279" si="189">I276+L276</f>
        <v>0</v>
      </c>
      <c r="P276" s="13"/>
      <c r="Q276" s="13"/>
      <c r="R276" s="13"/>
      <c r="S276" s="13">
        <f t="shared" si="144"/>
        <v>133.86879999999999</v>
      </c>
      <c r="T276" s="13">
        <f t="shared" si="145"/>
        <v>0</v>
      </c>
      <c r="U276" s="47">
        <f t="shared" si="146"/>
        <v>0</v>
      </c>
    </row>
    <row r="277" spans="1:21" ht="22.5" x14ac:dyDescent="0.2">
      <c r="A277" s="65" t="s">
        <v>390</v>
      </c>
      <c r="B277" s="11">
        <v>4</v>
      </c>
      <c r="C277" s="12">
        <v>0</v>
      </c>
      <c r="D277" s="11" t="s">
        <v>389</v>
      </c>
      <c r="E277" s="67">
        <v>55196</v>
      </c>
      <c r="F277" s="10"/>
      <c r="G277" s="13"/>
      <c r="H277" s="13"/>
      <c r="I277" s="13"/>
      <c r="J277" s="14">
        <v>133.86879999999999</v>
      </c>
      <c r="K277" s="13"/>
      <c r="L277" s="13"/>
      <c r="M277" s="13">
        <f t="shared" si="187"/>
        <v>133.86879999999999</v>
      </c>
      <c r="N277" s="13">
        <f t="shared" si="188"/>
        <v>0</v>
      </c>
      <c r="O277" s="13">
        <f t="shared" si="189"/>
        <v>0</v>
      </c>
      <c r="P277" s="13"/>
      <c r="Q277" s="13"/>
      <c r="R277" s="13"/>
      <c r="S277" s="13">
        <f t="shared" si="144"/>
        <v>133.86879999999999</v>
      </c>
      <c r="T277" s="13">
        <f t="shared" si="145"/>
        <v>0</v>
      </c>
      <c r="U277" s="47">
        <f t="shared" si="146"/>
        <v>0</v>
      </c>
    </row>
    <row r="278" spans="1:21" ht="22.5" x14ac:dyDescent="0.2">
      <c r="A278" s="65" t="s">
        <v>77</v>
      </c>
      <c r="B278" s="11">
        <v>4</v>
      </c>
      <c r="C278" s="12">
        <v>0</v>
      </c>
      <c r="D278" s="11" t="s">
        <v>389</v>
      </c>
      <c r="E278" s="67">
        <v>55196</v>
      </c>
      <c r="F278" s="10">
        <v>600</v>
      </c>
      <c r="G278" s="13"/>
      <c r="H278" s="13"/>
      <c r="I278" s="13"/>
      <c r="J278" s="14">
        <v>133.86879999999999</v>
      </c>
      <c r="K278" s="13"/>
      <c r="L278" s="13"/>
      <c r="M278" s="13">
        <f t="shared" si="187"/>
        <v>133.86879999999999</v>
      </c>
      <c r="N278" s="13">
        <f t="shared" si="188"/>
        <v>0</v>
      </c>
      <c r="O278" s="13">
        <f t="shared" si="189"/>
        <v>0</v>
      </c>
      <c r="P278" s="13"/>
      <c r="Q278" s="13"/>
      <c r="R278" s="13"/>
      <c r="S278" s="13">
        <f t="shared" si="144"/>
        <v>133.86879999999999</v>
      </c>
      <c r="T278" s="13">
        <f t="shared" si="145"/>
        <v>0</v>
      </c>
      <c r="U278" s="47">
        <f t="shared" si="146"/>
        <v>0</v>
      </c>
    </row>
    <row r="279" spans="1:21" x14ac:dyDescent="0.2">
      <c r="A279" s="65" t="s">
        <v>146</v>
      </c>
      <c r="B279" s="11">
        <v>4</v>
      </c>
      <c r="C279" s="12">
        <v>0</v>
      </c>
      <c r="D279" s="11" t="s">
        <v>389</v>
      </c>
      <c r="E279" s="67">
        <v>55196</v>
      </c>
      <c r="F279" s="10">
        <v>610</v>
      </c>
      <c r="G279" s="13"/>
      <c r="H279" s="13"/>
      <c r="I279" s="13"/>
      <c r="J279" s="14">
        <v>133.86879999999999</v>
      </c>
      <c r="K279" s="13"/>
      <c r="L279" s="13"/>
      <c r="M279" s="13">
        <f t="shared" si="187"/>
        <v>133.86879999999999</v>
      </c>
      <c r="N279" s="13">
        <f t="shared" si="188"/>
        <v>0</v>
      </c>
      <c r="O279" s="13">
        <f t="shared" si="189"/>
        <v>0</v>
      </c>
      <c r="P279" s="13"/>
      <c r="Q279" s="13"/>
      <c r="R279" s="13"/>
      <c r="S279" s="13">
        <f t="shared" si="144"/>
        <v>133.86879999999999</v>
      </c>
      <c r="T279" s="13">
        <f t="shared" si="145"/>
        <v>0</v>
      </c>
      <c r="U279" s="47">
        <f t="shared" si="146"/>
        <v>0</v>
      </c>
    </row>
    <row r="280" spans="1:21" x14ac:dyDescent="0.2">
      <c r="A280" s="65" t="s">
        <v>265</v>
      </c>
      <c r="B280" s="11" t="s">
        <v>145</v>
      </c>
      <c r="C280" s="12" t="s">
        <v>3</v>
      </c>
      <c r="D280" s="11" t="s">
        <v>394</v>
      </c>
      <c r="E280" s="67">
        <v>0</v>
      </c>
      <c r="F280" s="10"/>
      <c r="G280" s="13"/>
      <c r="H280" s="13"/>
      <c r="I280" s="13"/>
      <c r="J280" s="14">
        <f>J281</f>
        <v>879.85324000000003</v>
      </c>
      <c r="K280" s="13"/>
      <c r="L280" s="13"/>
      <c r="M280" s="13">
        <f t="shared" ref="M280:M283" si="190">G280+J280</f>
        <v>879.85324000000003</v>
      </c>
      <c r="N280" s="13">
        <f t="shared" ref="N280:N283" si="191">H280+K280</f>
        <v>0</v>
      </c>
      <c r="O280" s="13">
        <f t="shared" ref="O280:O283" si="192">I280+L280</f>
        <v>0</v>
      </c>
      <c r="P280" s="13"/>
      <c r="Q280" s="13"/>
      <c r="R280" s="13"/>
      <c r="S280" s="13">
        <f t="shared" si="144"/>
        <v>879.85324000000003</v>
      </c>
      <c r="T280" s="13">
        <f t="shared" si="145"/>
        <v>0</v>
      </c>
      <c r="U280" s="47">
        <f t="shared" si="146"/>
        <v>0</v>
      </c>
    </row>
    <row r="281" spans="1:21" ht="33.75" x14ac:dyDescent="0.2">
      <c r="A281" s="65" t="s">
        <v>395</v>
      </c>
      <c r="B281" s="11" t="s">
        <v>145</v>
      </c>
      <c r="C281" s="12" t="s">
        <v>3</v>
      </c>
      <c r="D281" s="11" t="s">
        <v>394</v>
      </c>
      <c r="E281" s="67">
        <v>84150</v>
      </c>
      <c r="F281" s="10"/>
      <c r="G281" s="13"/>
      <c r="H281" s="13"/>
      <c r="I281" s="13"/>
      <c r="J281" s="14">
        <f>J282</f>
        <v>879.85324000000003</v>
      </c>
      <c r="K281" s="13"/>
      <c r="L281" s="13"/>
      <c r="M281" s="13">
        <f t="shared" si="190"/>
        <v>879.85324000000003</v>
      </c>
      <c r="N281" s="13">
        <f t="shared" si="191"/>
        <v>0</v>
      </c>
      <c r="O281" s="13">
        <f t="shared" si="192"/>
        <v>0</v>
      </c>
      <c r="P281" s="13"/>
      <c r="Q281" s="13"/>
      <c r="R281" s="13"/>
      <c r="S281" s="13">
        <f t="shared" si="144"/>
        <v>879.85324000000003</v>
      </c>
      <c r="T281" s="13">
        <f t="shared" si="145"/>
        <v>0</v>
      </c>
      <c r="U281" s="47">
        <f t="shared" si="146"/>
        <v>0</v>
      </c>
    </row>
    <row r="282" spans="1:21" ht="22.5" x14ac:dyDescent="0.2">
      <c r="A282" s="65" t="s">
        <v>77</v>
      </c>
      <c r="B282" s="11" t="s">
        <v>145</v>
      </c>
      <c r="C282" s="12" t="s">
        <v>3</v>
      </c>
      <c r="D282" s="11" t="s">
        <v>394</v>
      </c>
      <c r="E282" s="67">
        <v>84150</v>
      </c>
      <c r="F282" s="10">
        <v>600</v>
      </c>
      <c r="G282" s="13"/>
      <c r="H282" s="13"/>
      <c r="I282" s="13"/>
      <c r="J282" s="14">
        <f>J283</f>
        <v>879.85324000000003</v>
      </c>
      <c r="K282" s="13"/>
      <c r="L282" s="13"/>
      <c r="M282" s="13">
        <f t="shared" si="190"/>
        <v>879.85324000000003</v>
      </c>
      <c r="N282" s="13">
        <f t="shared" si="191"/>
        <v>0</v>
      </c>
      <c r="O282" s="13">
        <f t="shared" si="192"/>
        <v>0</v>
      </c>
      <c r="P282" s="13"/>
      <c r="Q282" s="13"/>
      <c r="R282" s="13"/>
      <c r="S282" s="13">
        <f t="shared" si="144"/>
        <v>879.85324000000003</v>
      </c>
      <c r="T282" s="13">
        <f t="shared" si="145"/>
        <v>0</v>
      </c>
      <c r="U282" s="47">
        <f t="shared" si="146"/>
        <v>0</v>
      </c>
    </row>
    <row r="283" spans="1:21" x14ac:dyDescent="0.2">
      <c r="A283" s="65" t="s">
        <v>146</v>
      </c>
      <c r="B283" s="11" t="s">
        <v>145</v>
      </c>
      <c r="C283" s="12" t="s">
        <v>3</v>
      </c>
      <c r="D283" s="11" t="s">
        <v>394</v>
      </c>
      <c r="E283" s="67">
        <v>84150</v>
      </c>
      <c r="F283" s="10">
        <v>610</v>
      </c>
      <c r="G283" s="13"/>
      <c r="H283" s="13"/>
      <c r="I283" s="13"/>
      <c r="J283" s="14">
        <v>879.85324000000003</v>
      </c>
      <c r="K283" s="13"/>
      <c r="L283" s="13"/>
      <c r="M283" s="13">
        <f t="shared" si="190"/>
        <v>879.85324000000003</v>
      </c>
      <c r="N283" s="13">
        <f t="shared" si="191"/>
        <v>0</v>
      </c>
      <c r="O283" s="13">
        <f t="shared" si="192"/>
        <v>0</v>
      </c>
      <c r="P283" s="13"/>
      <c r="Q283" s="13"/>
      <c r="R283" s="13"/>
      <c r="S283" s="13">
        <f t="shared" si="144"/>
        <v>879.85324000000003</v>
      </c>
      <c r="T283" s="13">
        <f t="shared" si="145"/>
        <v>0</v>
      </c>
      <c r="U283" s="47">
        <f t="shared" si="146"/>
        <v>0</v>
      </c>
    </row>
    <row r="284" spans="1:21" x14ac:dyDescent="0.2">
      <c r="A284" s="65" t="s">
        <v>358</v>
      </c>
      <c r="B284" s="11" t="s">
        <v>145</v>
      </c>
      <c r="C284" s="12" t="s">
        <v>3</v>
      </c>
      <c r="D284" s="11" t="s">
        <v>359</v>
      </c>
      <c r="E284" s="67"/>
      <c r="F284" s="10"/>
      <c r="G284" s="13">
        <v>300</v>
      </c>
      <c r="H284" s="13">
        <v>0</v>
      </c>
      <c r="I284" s="13">
        <v>0</v>
      </c>
      <c r="J284" s="13"/>
      <c r="K284" s="13"/>
      <c r="L284" s="13"/>
      <c r="M284" s="13">
        <f t="shared" si="165"/>
        <v>300</v>
      </c>
      <c r="N284" s="13">
        <f t="shared" si="166"/>
        <v>0</v>
      </c>
      <c r="O284" s="13">
        <f t="shared" si="167"/>
        <v>0</v>
      </c>
      <c r="P284" s="13"/>
      <c r="Q284" s="13"/>
      <c r="R284" s="13"/>
      <c r="S284" s="13">
        <f t="shared" si="144"/>
        <v>300</v>
      </c>
      <c r="T284" s="13">
        <f t="shared" si="145"/>
        <v>0</v>
      </c>
      <c r="U284" s="13">
        <f t="shared" si="146"/>
        <v>0</v>
      </c>
    </row>
    <row r="285" spans="1:21" ht="33.75" x14ac:dyDescent="0.2">
      <c r="A285" s="65" t="s">
        <v>360</v>
      </c>
      <c r="B285" s="11" t="s">
        <v>145</v>
      </c>
      <c r="C285" s="12" t="s">
        <v>3</v>
      </c>
      <c r="D285" s="11" t="s">
        <v>359</v>
      </c>
      <c r="E285" s="67">
        <v>50970</v>
      </c>
      <c r="F285" s="10"/>
      <c r="G285" s="13">
        <v>300</v>
      </c>
      <c r="H285" s="13">
        <v>0</v>
      </c>
      <c r="I285" s="13">
        <v>0</v>
      </c>
      <c r="J285" s="13"/>
      <c r="K285" s="13"/>
      <c r="L285" s="13"/>
      <c r="M285" s="13">
        <f t="shared" si="165"/>
        <v>300</v>
      </c>
      <c r="N285" s="13">
        <f t="shared" si="166"/>
        <v>0</v>
      </c>
      <c r="O285" s="13">
        <f t="shared" si="167"/>
        <v>0</v>
      </c>
      <c r="P285" s="13"/>
      <c r="Q285" s="13"/>
      <c r="R285" s="13"/>
      <c r="S285" s="13">
        <f t="shared" si="144"/>
        <v>300</v>
      </c>
      <c r="T285" s="13">
        <f t="shared" si="145"/>
        <v>0</v>
      </c>
      <c r="U285" s="13">
        <f t="shared" si="146"/>
        <v>0</v>
      </c>
    </row>
    <row r="286" spans="1:21" ht="22.5" x14ac:dyDescent="0.2">
      <c r="A286" s="65" t="s">
        <v>77</v>
      </c>
      <c r="B286" s="11" t="s">
        <v>145</v>
      </c>
      <c r="C286" s="12" t="s">
        <v>3</v>
      </c>
      <c r="D286" s="11" t="s">
        <v>359</v>
      </c>
      <c r="E286" s="67">
        <v>50970</v>
      </c>
      <c r="F286" s="10">
        <v>600</v>
      </c>
      <c r="G286" s="13">
        <v>300</v>
      </c>
      <c r="H286" s="13">
        <v>0</v>
      </c>
      <c r="I286" s="13">
        <v>0</v>
      </c>
      <c r="J286" s="13"/>
      <c r="K286" s="13"/>
      <c r="L286" s="13"/>
      <c r="M286" s="13">
        <f t="shared" si="165"/>
        <v>300</v>
      </c>
      <c r="N286" s="13">
        <f t="shared" si="166"/>
        <v>0</v>
      </c>
      <c r="O286" s="13">
        <f t="shared" si="167"/>
        <v>0</v>
      </c>
      <c r="P286" s="13"/>
      <c r="Q286" s="13"/>
      <c r="R286" s="13"/>
      <c r="S286" s="13">
        <f t="shared" si="144"/>
        <v>300</v>
      </c>
      <c r="T286" s="13">
        <f t="shared" si="145"/>
        <v>0</v>
      </c>
      <c r="U286" s="13">
        <f t="shared" si="146"/>
        <v>0</v>
      </c>
    </row>
    <row r="287" spans="1:21" x14ac:dyDescent="0.2">
      <c r="A287" s="65" t="s">
        <v>146</v>
      </c>
      <c r="B287" s="11" t="s">
        <v>145</v>
      </c>
      <c r="C287" s="12" t="s">
        <v>3</v>
      </c>
      <c r="D287" s="11" t="s">
        <v>359</v>
      </c>
      <c r="E287" s="67">
        <v>50970</v>
      </c>
      <c r="F287" s="10">
        <v>610</v>
      </c>
      <c r="G287" s="13">
        <v>300</v>
      </c>
      <c r="H287" s="13">
        <v>0</v>
      </c>
      <c r="I287" s="13">
        <v>0</v>
      </c>
      <c r="J287" s="13"/>
      <c r="K287" s="13"/>
      <c r="L287" s="13"/>
      <c r="M287" s="13">
        <f t="shared" si="165"/>
        <v>300</v>
      </c>
      <c r="N287" s="13">
        <f t="shared" si="166"/>
        <v>0</v>
      </c>
      <c r="O287" s="13">
        <f t="shared" si="167"/>
        <v>0</v>
      </c>
      <c r="P287" s="13"/>
      <c r="Q287" s="13"/>
      <c r="R287" s="13"/>
      <c r="S287" s="13">
        <f t="shared" si="144"/>
        <v>300</v>
      </c>
      <c r="T287" s="13">
        <f t="shared" si="145"/>
        <v>0</v>
      </c>
      <c r="U287" s="13">
        <f t="shared" si="146"/>
        <v>0</v>
      </c>
    </row>
    <row r="288" spans="1:21" ht="33.75" x14ac:dyDescent="0.2">
      <c r="A288" s="45" t="s">
        <v>281</v>
      </c>
      <c r="B288" s="19" t="s">
        <v>189</v>
      </c>
      <c r="C288" s="20" t="s">
        <v>3</v>
      </c>
      <c r="D288" s="19" t="s">
        <v>2</v>
      </c>
      <c r="E288" s="21" t="s">
        <v>9</v>
      </c>
      <c r="F288" s="6" t="s">
        <v>7</v>
      </c>
      <c r="G288" s="27">
        <f>G289+G337+G344</f>
        <v>129001.09999999999</v>
      </c>
      <c r="H288" s="27">
        <f>H289+H337+H344</f>
        <v>126797.29999999999</v>
      </c>
      <c r="I288" s="24">
        <f>I289+I337+I344</f>
        <v>131537.4</v>
      </c>
      <c r="J288" s="27">
        <f>J289+J337+J344</f>
        <v>320.32244999999989</v>
      </c>
      <c r="K288" s="27">
        <f t="shared" ref="K288:L288" si="193">K289</f>
        <v>1506.0241000000001</v>
      </c>
      <c r="L288" s="27">
        <f t="shared" si="193"/>
        <v>1250</v>
      </c>
      <c r="M288" s="27">
        <f t="shared" si="165"/>
        <v>129321.42245</v>
      </c>
      <c r="N288" s="27">
        <f t="shared" si="166"/>
        <v>128303.32409999998</v>
      </c>
      <c r="O288" s="24">
        <f t="shared" si="167"/>
        <v>132787.4</v>
      </c>
      <c r="P288" s="27">
        <f>P289+P337+P344</f>
        <v>161.68824000000004</v>
      </c>
      <c r="Q288" s="27">
        <f t="shared" ref="Q288:R288" si="194">Q289+Q337+Q344</f>
        <v>0</v>
      </c>
      <c r="R288" s="27">
        <f t="shared" si="194"/>
        <v>0</v>
      </c>
      <c r="S288" s="27">
        <f t="shared" si="144"/>
        <v>129483.11069</v>
      </c>
      <c r="T288" s="27">
        <f t="shared" si="145"/>
        <v>128303.32409999998</v>
      </c>
      <c r="U288" s="46">
        <f t="shared" si="146"/>
        <v>132787.4</v>
      </c>
    </row>
    <row r="289" spans="1:21" x14ac:dyDescent="0.2">
      <c r="A289" s="45" t="s">
        <v>282</v>
      </c>
      <c r="B289" s="19">
        <v>5</v>
      </c>
      <c r="C289" s="20">
        <v>1</v>
      </c>
      <c r="D289" s="19">
        <v>0</v>
      </c>
      <c r="E289" s="21">
        <v>0</v>
      </c>
      <c r="F289" s="6"/>
      <c r="G289" s="27">
        <f>G293+G300+G303+G309+G315+G318+G321+G324+G330+G290+G306</f>
        <v>123228.99999999999</v>
      </c>
      <c r="H289" s="27">
        <f t="shared" ref="H289:I289" si="195">H293+H300+H303+H309+H315+H318+H321+H324+H330+H290+H306</f>
        <v>120973.29999999999</v>
      </c>
      <c r="I289" s="24">
        <f t="shared" si="195"/>
        <v>125465.4</v>
      </c>
      <c r="J289" s="27">
        <f>J312+J333+J303+J315+J321+J293+J306+J324</f>
        <v>320.32244999999989</v>
      </c>
      <c r="K289" s="27">
        <f t="shared" ref="K289:L289" si="196">K312+K333+K303+K315+K321+K293+K306+K324</f>
        <v>1506.0241000000001</v>
      </c>
      <c r="L289" s="27">
        <f t="shared" si="196"/>
        <v>1250</v>
      </c>
      <c r="M289" s="27">
        <f t="shared" si="165"/>
        <v>123549.32244999999</v>
      </c>
      <c r="N289" s="27">
        <f t="shared" si="166"/>
        <v>122479.32409999998</v>
      </c>
      <c r="O289" s="24">
        <f t="shared" si="167"/>
        <v>126715.4</v>
      </c>
      <c r="P289" s="27">
        <f>P290+P327+P303</f>
        <v>161.68824000000004</v>
      </c>
      <c r="Q289" s="27">
        <f t="shared" ref="Q289:R289" si="197">Q290+Q327</f>
        <v>0</v>
      </c>
      <c r="R289" s="27">
        <f t="shared" si="197"/>
        <v>0</v>
      </c>
      <c r="S289" s="27">
        <f t="shared" si="144"/>
        <v>123711.01069</v>
      </c>
      <c r="T289" s="27">
        <f t="shared" si="145"/>
        <v>122479.32409999998</v>
      </c>
      <c r="U289" s="27">
        <f t="shared" si="146"/>
        <v>126715.4</v>
      </c>
    </row>
    <row r="290" spans="1:21" ht="33.75" x14ac:dyDescent="0.2">
      <c r="A290" s="1" t="s">
        <v>264</v>
      </c>
      <c r="B290" s="11" t="s">
        <v>189</v>
      </c>
      <c r="C290" s="12">
        <v>1</v>
      </c>
      <c r="D290" s="11" t="s">
        <v>2</v>
      </c>
      <c r="E290" s="67">
        <v>76820</v>
      </c>
      <c r="F290" s="10"/>
      <c r="G290" s="14">
        <f t="shared" ref="G290:I291" si="198">G291</f>
        <v>450.9</v>
      </c>
      <c r="H290" s="14">
        <f t="shared" si="198"/>
        <v>0</v>
      </c>
      <c r="I290" s="13">
        <f t="shared" si="198"/>
        <v>0</v>
      </c>
      <c r="J290" s="14"/>
      <c r="K290" s="14"/>
      <c r="L290" s="13"/>
      <c r="M290" s="14">
        <f t="shared" si="165"/>
        <v>450.9</v>
      </c>
      <c r="N290" s="14">
        <f t="shared" si="166"/>
        <v>0</v>
      </c>
      <c r="O290" s="13">
        <f t="shared" si="167"/>
        <v>0</v>
      </c>
      <c r="P290" s="14">
        <f>P291</f>
        <v>-450.9</v>
      </c>
      <c r="Q290" s="14">
        <f t="shared" ref="Q290:R291" si="199">Q291</f>
        <v>0</v>
      </c>
      <c r="R290" s="14">
        <f t="shared" si="199"/>
        <v>0</v>
      </c>
      <c r="S290" s="14">
        <f t="shared" si="144"/>
        <v>0</v>
      </c>
      <c r="T290" s="14">
        <f t="shared" si="145"/>
        <v>0</v>
      </c>
      <c r="U290" s="14">
        <f t="shared" si="146"/>
        <v>0</v>
      </c>
    </row>
    <row r="291" spans="1:21" ht="22.5" x14ac:dyDescent="0.2">
      <c r="A291" s="1" t="s">
        <v>77</v>
      </c>
      <c r="B291" s="11" t="s">
        <v>189</v>
      </c>
      <c r="C291" s="12">
        <v>1</v>
      </c>
      <c r="D291" s="11" t="s">
        <v>2</v>
      </c>
      <c r="E291" s="67">
        <v>76820</v>
      </c>
      <c r="F291" s="10">
        <v>600</v>
      </c>
      <c r="G291" s="14">
        <f t="shared" si="198"/>
        <v>450.9</v>
      </c>
      <c r="H291" s="14">
        <f t="shared" si="198"/>
        <v>0</v>
      </c>
      <c r="I291" s="13">
        <f t="shared" si="198"/>
        <v>0</v>
      </c>
      <c r="J291" s="14"/>
      <c r="K291" s="14"/>
      <c r="L291" s="13"/>
      <c r="M291" s="14">
        <f t="shared" si="165"/>
        <v>450.9</v>
      </c>
      <c r="N291" s="14">
        <f t="shared" si="166"/>
        <v>0</v>
      </c>
      <c r="O291" s="13">
        <f t="shared" si="167"/>
        <v>0</v>
      </c>
      <c r="P291" s="14">
        <f>P292</f>
        <v>-450.9</v>
      </c>
      <c r="Q291" s="14">
        <f t="shared" si="199"/>
        <v>0</v>
      </c>
      <c r="R291" s="14">
        <f t="shared" si="199"/>
        <v>0</v>
      </c>
      <c r="S291" s="14">
        <f t="shared" si="144"/>
        <v>0</v>
      </c>
      <c r="T291" s="14">
        <f t="shared" si="145"/>
        <v>0</v>
      </c>
      <c r="U291" s="47">
        <f t="shared" si="146"/>
        <v>0</v>
      </c>
    </row>
    <row r="292" spans="1:21" x14ac:dyDescent="0.2">
      <c r="A292" s="1" t="s">
        <v>146</v>
      </c>
      <c r="B292" s="11" t="s">
        <v>189</v>
      </c>
      <c r="C292" s="12">
        <v>1</v>
      </c>
      <c r="D292" s="11" t="s">
        <v>2</v>
      </c>
      <c r="E292" s="67">
        <v>76820</v>
      </c>
      <c r="F292" s="10">
        <v>610</v>
      </c>
      <c r="G292" s="14">
        <v>450.9</v>
      </c>
      <c r="H292" s="14">
        <v>0</v>
      </c>
      <c r="I292" s="13">
        <v>0</v>
      </c>
      <c r="J292" s="14"/>
      <c r="K292" s="14"/>
      <c r="L292" s="13"/>
      <c r="M292" s="14">
        <f t="shared" si="165"/>
        <v>450.9</v>
      </c>
      <c r="N292" s="14">
        <f t="shared" si="166"/>
        <v>0</v>
      </c>
      <c r="O292" s="13">
        <f t="shared" si="167"/>
        <v>0</v>
      </c>
      <c r="P292" s="14">
        <f>-M292</f>
        <v>-450.9</v>
      </c>
      <c r="Q292" s="14">
        <v>0</v>
      </c>
      <c r="R292" s="13">
        <v>0</v>
      </c>
      <c r="S292" s="14">
        <f t="shared" si="144"/>
        <v>0</v>
      </c>
      <c r="T292" s="14">
        <f t="shared" si="145"/>
        <v>0</v>
      </c>
      <c r="U292" s="14">
        <f t="shared" si="146"/>
        <v>0</v>
      </c>
    </row>
    <row r="293" spans="1:21" ht="22.5" x14ac:dyDescent="0.2">
      <c r="A293" s="69" t="s">
        <v>15</v>
      </c>
      <c r="B293" s="11" t="s">
        <v>189</v>
      </c>
      <c r="C293" s="12">
        <v>1</v>
      </c>
      <c r="D293" s="11" t="s">
        <v>2</v>
      </c>
      <c r="E293" s="67" t="s">
        <v>11</v>
      </c>
      <c r="F293" s="10" t="s">
        <v>7</v>
      </c>
      <c r="G293" s="14">
        <f>G294+G296</f>
        <v>2213.5</v>
      </c>
      <c r="H293" s="14">
        <f t="shared" ref="H293:I293" si="200">H294+H296</f>
        <v>2234.3000000000002</v>
      </c>
      <c r="I293" s="13">
        <f t="shared" si="200"/>
        <v>2317.9</v>
      </c>
      <c r="J293" s="14">
        <f>J294+J296+J298</f>
        <v>0</v>
      </c>
      <c r="K293" s="14"/>
      <c r="L293" s="13"/>
      <c r="M293" s="14">
        <f t="shared" si="165"/>
        <v>2213.5</v>
      </c>
      <c r="N293" s="14">
        <f t="shared" si="166"/>
        <v>2234.3000000000002</v>
      </c>
      <c r="O293" s="13">
        <f t="shared" si="167"/>
        <v>2317.9</v>
      </c>
      <c r="P293" s="14"/>
      <c r="Q293" s="14"/>
      <c r="R293" s="13"/>
      <c r="S293" s="14">
        <f t="shared" si="144"/>
        <v>2213.5</v>
      </c>
      <c r="T293" s="14">
        <f t="shared" si="145"/>
        <v>2234.3000000000002</v>
      </c>
      <c r="U293" s="14">
        <f t="shared" si="146"/>
        <v>2317.9</v>
      </c>
    </row>
    <row r="294" spans="1:21" ht="45" x14ac:dyDescent="0.2">
      <c r="A294" s="69" t="s">
        <v>6</v>
      </c>
      <c r="B294" s="11" t="s">
        <v>189</v>
      </c>
      <c r="C294" s="12">
        <v>1</v>
      </c>
      <c r="D294" s="11" t="s">
        <v>2</v>
      </c>
      <c r="E294" s="67" t="s">
        <v>11</v>
      </c>
      <c r="F294" s="10">
        <v>100</v>
      </c>
      <c r="G294" s="14">
        <f t="shared" ref="G294:I294" si="201">G295</f>
        <v>2170.6</v>
      </c>
      <c r="H294" s="14">
        <f t="shared" si="201"/>
        <v>2191.4</v>
      </c>
      <c r="I294" s="13">
        <f t="shared" si="201"/>
        <v>2275</v>
      </c>
      <c r="J294" s="14">
        <f>J295</f>
        <v>-23.535499999999999</v>
      </c>
      <c r="K294" s="14"/>
      <c r="L294" s="13"/>
      <c r="M294" s="14">
        <f t="shared" si="165"/>
        <v>2147.0645</v>
      </c>
      <c r="N294" s="14">
        <f t="shared" si="166"/>
        <v>2191.4</v>
      </c>
      <c r="O294" s="13">
        <f t="shared" si="167"/>
        <v>2275</v>
      </c>
      <c r="P294" s="14"/>
      <c r="Q294" s="14"/>
      <c r="R294" s="13"/>
      <c r="S294" s="14">
        <f t="shared" ref="S294:S360" si="202">M294+P294</f>
        <v>2147.0645</v>
      </c>
      <c r="T294" s="14">
        <f t="shared" ref="T294:T360" si="203">N294+Q294</f>
        <v>2191.4</v>
      </c>
      <c r="U294" s="47">
        <f t="shared" ref="U294:U360" si="204">O294+R294</f>
        <v>2275</v>
      </c>
    </row>
    <row r="295" spans="1:21" ht="22.5" x14ac:dyDescent="0.2">
      <c r="A295" s="69" t="s">
        <v>5</v>
      </c>
      <c r="B295" s="11" t="s">
        <v>189</v>
      </c>
      <c r="C295" s="12">
        <v>1</v>
      </c>
      <c r="D295" s="11" t="s">
        <v>2</v>
      </c>
      <c r="E295" s="67" t="s">
        <v>11</v>
      </c>
      <c r="F295" s="10">
        <v>120</v>
      </c>
      <c r="G295" s="14">
        <f>2070+100.6</f>
        <v>2170.6</v>
      </c>
      <c r="H295" s="14">
        <f>1606+100.6+484.8</f>
        <v>2191.4</v>
      </c>
      <c r="I295" s="13">
        <f>1670+100.6+504.4</f>
        <v>2275</v>
      </c>
      <c r="J295" s="14">
        <v>-23.535499999999999</v>
      </c>
      <c r="K295" s="14"/>
      <c r="L295" s="13"/>
      <c r="M295" s="14">
        <f t="shared" si="165"/>
        <v>2147.0645</v>
      </c>
      <c r="N295" s="14">
        <f t="shared" si="166"/>
        <v>2191.4</v>
      </c>
      <c r="O295" s="13">
        <f t="shared" si="167"/>
        <v>2275</v>
      </c>
      <c r="P295" s="14"/>
      <c r="Q295" s="14"/>
      <c r="R295" s="13"/>
      <c r="S295" s="14">
        <f t="shared" si="202"/>
        <v>2147.0645</v>
      </c>
      <c r="T295" s="14">
        <f t="shared" si="203"/>
        <v>2191.4</v>
      </c>
      <c r="U295" s="47">
        <f t="shared" si="204"/>
        <v>2275</v>
      </c>
    </row>
    <row r="296" spans="1:21" ht="22.5" x14ac:dyDescent="0.2">
      <c r="A296" s="69" t="s">
        <v>14</v>
      </c>
      <c r="B296" s="11" t="s">
        <v>189</v>
      </c>
      <c r="C296" s="12">
        <v>1</v>
      </c>
      <c r="D296" s="11" t="s">
        <v>2</v>
      </c>
      <c r="E296" s="67" t="s">
        <v>11</v>
      </c>
      <c r="F296" s="10">
        <v>200</v>
      </c>
      <c r="G296" s="14">
        <f t="shared" ref="G296:I296" si="205">G297</f>
        <v>42.9</v>
      </c>
      <c r="H296" s="14">
        <f t="shared" si="205"/>
        <v>42.9</v>
      </c>
      <c r="I296" s="13">
        <f t="shared" si="205"/>
        <v>42.9</v>
      </c>
      <c r="J296" s="14"/>
      <c r="K296" s="14"/>
      <c r="L296" s="13"/>
      <c r="M296" s="14">
        <f t="shared" si="165"/>
        <v>42.9</v>
      </c>
      <c r="N296" s="14">
        <f t="shared" si="166"/>
        <v>42.9</v>
      </c>
      <c r="O296" s="13">
        <f t="shared" si="167"/>
        <v>42.9</v>
      </c>
      <c r="P296" s="14"/>
      <c r="Q296" s="14"/>
      <c r="R296" s="13"/>
      <c r="S296" s="14">
        <f t="shared" si="202"/>
        <v>42.9</v>
      </c>
      <c r="T296" s="14">
        <f t="shared" si="203"/>
        <v>42.9</v>
      </c>
      <c r="U296" s="47">
        <f t="shared" si="204"/>
        <v>42.9</v>
      </c>
    </row>
    <row r="297" spans="1:21" ht="22.5" x14ac:dyDescent="0.2">
      <c r="A297" s="69" t="s">
        <v>13</v>
      </c>
      <c r="B297" s="11" t="s">
        <v>189</v>
      </c>
      <c r="C297" s="12">
        <v>1</v>
      </c>
      <c r="D297" s="11" t="s">
        <v>2</v>
      </c>
      <c r="E297" s="67" t="s">
        <v>11</v>
      </c>
      <c r="F297" s="10">
        <v>240</v>
      </c>
      <c r="G297" s="14">
        <v>42.9</v>
      </c>
      <c r="H297" s="14">
        <v>42.9</v>
      </c>
      <c r="I297" s="13">
        <v>42.9</v>
      </c>
      <c r="J297" s="14"/>
      <c r="K297" s="14"/>
      <c r="L297" s="13"/>
      <c r="M297" s="14">
        <f t="shared" si="165"/>
        <v>42.9</v>
      </c>
      <c r="N297" s="14">
        <f t="shared" si="166"/>
        <v>42.9</v>
      </c>
      <c r="O297" s="13">
        <f t="shared" si="167"/>
        <v>42.9</v>
      </c>
      <c r="P297" s="14"/>
      <c r="Q297" s="14"/>
      <c r="R297" s="13"/>
      <c r="S297" s="14">
        <f t="shared" si="202"/>
        <v>42.9</v>
      </c>
      <c r="T297" s="14">
        <f t="shared" si="203"/>
        <v>42.9</v>
      </c>
      <c r="U297" s="47">
        <f t="shared" si="204"/>
        <v>42.9</v>
      </c>
    </row>
    <row r="298" spans="1:21" x14ac:dyDescent="0.2">
      <c r="A298" s="65" t="s">
        <v>71</v>
      </c>
      <c r="B298" s="11" t="s">
        <v>189</v>
      </c>
      <c r="C298" s="12">
        <v>1</v>
      </c>
      <c r="D298" s="11" t="s">
        <v>2</v>
      </c>
      <c r="E298" s="67" t="s">
        <v>11</v>
      </c>
      <c r="F298" s="10">
        <v>800</v>
      </c>
      <c r="G298" s="14"/>
      <c r="H298" s="14"/>
      <c r="I298" s="13"/>
      <c r="J298" s="14">
        <f>J299</f>
        <v>23.535499999999999</v>
      </c>
      <c r="K298" s="14"/>
      <c r="L298" s="13"/>
      <c r="M298" s="14">
        <f t="shared" ref="M298:M299" si="206">G298+J298</f>
        <v>23.535499999999999</v>
      </c>
      <c r="N298" s="14">
        <f t="shared" ref="N298:N299" si="207">H298+K298</f>
        <v>0</v>
      </c>
      <c r="O298" s="13">
        <f t="shared" ref="O298:O299" si="208">I298+L298</f>
        <v>0</v>
      </c>
      <c r="P298" s="14"/>
      <c r="Q298" s="14"/>
      <c r="R298" s="13"/>
      <c r="S298" s="14">
        <f t="shared" si="202"/>
        <v>23.535499999999999</v>
      </c>
      <c r="T298" s="14">
        <f t="shared" si="203"/>
        <v>0</v>
      </c>
      <c r="U298" s="47">
        <f t="shared" si="204"/>
        <v>0</v>
      </c>
    </row>
    <row r="299" spans="1:21" x14ac:dyDescent="0.2">
      <c r="A299" s="65" t="s">
        <v>70</v>
      </c>
      <c r="B299" s="11" t="s">
        <v>189</v>
      </c>
      <c r="C299" s="12">
        <v>1</v>
      </c>
      <c r="D299" s="11" t="s">
        <v>2</v>
      </c>
      <c r="E299" s="67" t="s">
        <v>11</v>
      </c>
      <c r="F299" s="10">
        <v>850</v>
      </c>
      <c r="G299" s="14"/>
      <c r="H299" s="14"/>
      <c r="I299" s="13"/>
      <c r="J299" s="14">
        <v>23.535499999999999</v>
      </c>
      <c r="K299" s="14"/>
      <c r="L299" s="13"/>
      <c r="M299" s="14">
        <f t="shared" si="206"/>
        <v>23.535499999999999</v>
      </c>
      <c r="N299" s="14">
        <f t="shared" si="207"/>
        <v>0</v>
      </c>
      <c r="O299" s="13">
        <f t="shared" si="208"/>
        <v>0</v>
      </c>
      <c r="P299" s="14"/>
      <c r="Q299" s="14"/>
      <c r="R299" s="13"/>
      <c r="S299" s="14">
        <f t="shared" si="202"/>
        <v>23.535499999999999</v>
      </c>
      <c r="T299" s="14">
        <f t="shared" si="203"/>
        <v>0</v>
      </c>
      <c r="U299" s="47">
        <f t="shared" si="204"/>
        <v>0</v>
      </c>
    </row>
    <row r="300" spans="1:21" ht="22.5" x14ac:dyDescent="0.2">
      <c r="A300" s="69" t="s">
        <v>170</v>
      </c>
      <c r="B300" s="11" t="s">
        <v>189</v>
      </c>
      <c r="C300" s="12">
        <v>1</v>
      </c>
      <c r="D300" s="11" t="s">
        <v>2</v>
      </c>
      <c r="E300" s="67" t="s">
        <v>169</v>
      </c>
      <c r="F300" s="10" t="s">
        <v>7</v>
      </c>
      <c r="G300" s="14">
        <f t="shared" ref="G300:I300" si="209">G301</f>
        <v>2432.4</v>
      </c>
      <c r="H300" s="14">
        <f t="shared" si="209"/>
        <v>2597.6</v>
      </c>
      <c r="I300" s="13">
        <f t="shared" si="209"/>
        <v>2464.8000000000002</v>
      </c>
      <c r="J300" s="14"/>
      <c r="K300" s="14"/>
      <c r="L300" s="13"/>
      <c r="M300" s="14">
        <f t="shared" si="165"/>
        <v>2432.4</v>
      </c>
      <c r="N300" s="14">
        <f t="shared" si="166"/>
        <v>2597.6</v>
      </c>
      <c r="O300" s="13">
        <f t="shared" si="167"/>
        <v>2464.8000000000002</v>
      </c>
      <c r="P300" s="14"/>
      <c r="Q300" s="14"/>
      <c r="R300" s="13"/>
      <c r="S300" s="14">
        <f t="shared" si="202"/>
        <v>2432.4</v>
      </c>
      <c r="T300" s="14">
        <f t="shared" si="203"/>
        <v>2597.6</v>
      </c>
      <c r="U300" s="47">
        <f t="shared" si="204"/>
        <v>2464.8000000000002</v>
      </c>
    </row>
    <row r="301" spans="1:21" ht="22.5" x14ac:dyDescent="0.2">
      <c r="A301" s="69" t="s">
        <v>77</v>
      </c>
      <c r="B301" s="11" t="s">
        <v>189</v>
      </c>
      <c r="C301" s="12">
        <v>1</v>
      </c>
      <c r="D301" s="11" t="s">
        <v>2</v>
      </c>
      <c r="E301" s="67" t="s">
        <v>169</v>
      </c>
      <c r="F301" s="10">
        <v>600</v>
      </c>
      <c r="G301" s="14">
        <f t="shared" ref="G301:I301" si="210">G302</f>
        <v>2432.4</v>
      </c>
      <c r="H301" s="14">
        <f t="shared" si="210"/>
        <v>2597.6</v>
      </c>
      <c r="I301" s="13">
        <f t="shared" si="210"/>
        <v>2464.8000000000002</v>
      </c>
      <c r="J301" s="14"/>
      <c r="K301" s="14"/>
      <c r="L301" s="13"/>
      <c r="M301" s="14">
        <f t="shared" si="165"/>
        <v>2432.4</v>
      </c>
      <c r="N301" s="14">
        <f t="shared" si="166"/>
        <v>2597.6</v>
      </c>
      <c r="O301" s="13">
        <f t="shared" si="167"/>
        <v>2464.8000000000002</v>
      </c>
      <c r="P301" s="14"/>
      <c r="Q301" s="14"/>
      <c r="R301" s="13"/>
      <c r="S301" s="14">
        <f t="shared" si="202"/>
        <v>2432.4</v>
      </c>
      <c r="T301" s="14">
        <f t="shared" si="203"/>
        <v>2597.6</v>
      </c>
      <c r="U301" s="47">
        <f t="shared" si="204"/>
        <v>2464.8000000000002</v>
      </c>
    </row>
    <row r="302" spans="1:21" x14ac:dyDescent="0.2">
      <c r="A302" s="69" t="s">
        <v>146</v>
      </c>
      <c r="B302" s="11" t="s">
        <v>189</v>
      </c>
      <c r="C302" s="12">
        <v>1</v>
      </c>
      <c r="D302" s="11" t="s">
        <v>2</v>
      </c>
      <c r="E302" s="67" t="s">
        <v>169</v>
      </c>
      <c r="F302" s="10">
        <v>610</v>
      </c>
      <c r="G302" s="13">
        <v>2432.4</v>
      </c>
      <c r="H302" s="13">
        <v>2597.6</v>
      </c>
      <c r="I302" s="13">
        <v>2464.8000000000002</v>
      </c>
      <c r="J302" s="13"/>
      <c r="K302" s="13"/>
      <c r="L302" s="13"/>
      <c r="M302" s="13">
        <f t="shared" si="165"/>
        <v>2432.4</v>
      </c>
      <c r="N302" s="13">
        <f t="shared" si="166"/>
        <v>2597.6</v>
      </c>
      <c r="O302" s="13">
        <f t="shared" si="167"/>
        <v>2464.8000000000002</v>
      </c>
      <c r="P302" s="13"/>
      <c r="Q302" s="13"/>
      <c r="R302" s="13"/>
      <c r="S302" s="13">
        <f t="shared" si="202"/>
        <v>2432.4</v>
      </c>
      <c r="T302" s="13">
        <f t="shared" si="203"/>
        <v>2597.6</v>
      </c>
      <c r="U302" s="47">
        <f t="shared" si="204"/>
        <v>2464.8000000000002</v>
      </c>
    </row>
    <row r="303" spans="1:21" x14ac:dyDescent="0.2">
      <c r="A303" s="69" t="s">
        <v>199</v>
      </c>
      <c r="B303" s="11" t="s">
        <v>189</v>
      </c>
      <c r="C303" s="12">
        <v>1</v>
      </c>
      <c r="D303" s="11" t="s">
        <v>2</v>
      </c>
      <c r="E303" s="67" t="s">
        <v>198</v>
      </c>
      <c r="F303" s="10" t="s">
        <v>7</v>
      </c>
      <c r="G303" s="13">
        <f>G304</f>
        <v>1101</v>
      </c>
      <c r="H303" s="13">
        <f t="shared" ref="H303:I304" si="211">H304</f>
        <v>461</v>
      </c>
      <c r="I303" s="13">
        <f t="shared" si="211"/>
        <v>461</v>
      </c>
      <c r="J303" s="14">
        <f>J304</f>
        <v>358.11953999999997</v>
      </c>
      <c r="K303" s="13"/>
      <c r="L303" s="13"/>
      <c r="M303" s="13">
        <f t="shared" si="165"/>
        <v>1459.1195399999999</v>
      </c>
      <c r="N303" s="13">
        <f t="shared" si="166"/>
        <v>461</v>
      </c>
      <c r="O303" s="13">
        <f t="shared" si="167"/>
        <v>461</v>
      </c>
      <c r="P303" s="13">
        <f>SUM(P304)</f>
        <v>69.335229999999996</v>
      </c>
      <c r="Q303" s="13"/>
      <c r="R303" s="13"/>
      <c r="S303" s="13">
        <f t="shared" si="202"/>
        <v>1528.4547699999998</v>
      </c>
      <c r="T303" s="13">
        <f t="shared" si="203"/>
        <v>461</v>
      </c>
      <c r="U303" s="47">
        <f t="shared" si="204"/>
        <v>461</v>
      </c>
    </row>
    <row r="304" spans="1:21" ht="22.5" x14ac:dyDescent="0.2">
      <c r="A304" s="69" t="s">
        <v>77</v>
      </c>
      <c r="B304" s="11" t="s">
        <v>189</v>
      </c>
      <c r="C304" s="12">
        <v>1</v>
      </c>
      <c r="D304" s="11" t="s">
        <v>2</v>
      </c>
      <c r="E304" s="67" t="s">
        <v>198</v>
      </c>
      <c r="F304" s="10">
        <v>600</v>
      </c>
      <c r="G304" s="13">
        <f>G305</f>
        <v>1101</v>
      </c>
      <c r="H304" s="13">
        <f t="shared" si="211"/>
        <v>461</v>
      </c>
      <c r="I304" s="13">
        <f t="shared" si="211"/>
        <v>461</v>
      </c>
      <c r="J304" s="14">
        <f>J305</f>
        <v>358.11953999999997</v>
      </c>
      <c r="K304" s="13"/>
      <c r="L304" s="13"/>
      <c r="M304" s="13">
        <f t="shared" si="165"/>
        <v>1459.1195399999999</v>
      </c>
      <c r="N304" s="13">
        <f t="shared" si="166"/>
        <v>461</v>
      </c>
      <c r="O304" s="13">
        <f t="shared" si="167"/>
        <v>461</v>
      </c>
      <c r="P304" s="13">
        <f>SUM(P305)</f>
        <v>69.335229999999996</v>
      </c>
      <c r="Q304" s="13"/>
      <c r="R304" s="13"/>
      <c r="S304" s="13">
        <f t="shared" si="202"/>
        <v>1528.4547699999998</v>
      </c>
      <c r="T304" s="13">
        <f t="shared" si="203"/>
        <v>461</v>
      </c>
      <c r="U304" s="47">
        <f t="shared" si="204"/>
        <v>461</v>
      </c>
    </row>
    <row r="305" spans="1:21" x14ac:dyDescent="0.2">
      <c r="A305" s="69" t="s">
        <v>146</v>
      </c>
      <c r="B305" s="11" t="s">
        <v>189</v>
      </c>
      <c r="C305" s="12">
        <v>1</v>
      </c>
      <c r="D305" s="11" t="s">
        <v>2</v>
      </c>
      <c r="E305" s="67" t="s">
        <v>198</v>
      </c>
      <c r="F305" s="10">
        <v>610</v>
      </c>
      <c r="G305" s="13">
        <v>1101</v>
      </c>
      <c r="H305" s="13">
        <v>461</v>
      </c>
      <c r="I305" s="13">
        <v>461</v>
      </c>
      <c r="J305" s="14">
        <f>286.11954+22+50</f>
        <v>358.11953999999997</v>
      </c>
      <c r="K305" s="13"/>
      <c r="L305" s="13"/>
      <c r="M305" s="13">
        <f t="shared" si="165"/>
        <v>1459.1195399999999</v>
      </c>
      <c r="N305" s="13">
        <f t="shared" si="166"/>
        <v>461</v>
      </c>
      <c r="O305" s="13">
        <f t="shared" si="167"/>
        <v>461</v>
      </c>
      <c r="P305" s="13">
        <v>69.335229999999996</v>
      </c>
      <c r="Q305" s="13"/>
      <c r="R305" s="13"/>
      <c r="S305" s="13">
        <f t="shared" si="202"/>
        <v>1528.4547699999998</v>
      </c>
      <c r="T305" s="13">
        <f t="shared" si="203"/>
        <v>461</v>
      </c>
      <c r="U305" s="47">
        <f t="shared" si="204"/>
        <v>461</v>
      </c>
    </row>
    <row r="306" spans="1:21" x14ac:dyDescent="0.2">
      <c r="A306" s="69" t="s">
        <v>327</v>
      </c>
      <c r="B306" s="7" t="s">
        <v>189</v>
      </c>
      <c r="C306" s="8">
        <v>1</v>
      </c>
      <c r="D306" s="7" t="s">
        <v>2</v>
      </c>
      <c r="E306" s="9">
        <v>80490</v>
      </c>
      <c r="F306" s="10" t="s">
        <v>7</v>
      </c>
      <c r="G306" s="13">
        <f>G307</f>
        <v>2489</v>
      </c>
      <c r="H306" s="13">
        <f t="shared" ref="H306:I307" si="212">H307</f>
        <v>0</v>
      </c>
      <c r="I306" s="13">
        <f t="shared" si="212"/>
        <v>0</v>
      </c>
      <c r="J306" s="13">
        <f>J307</f>
        <v>-2489</v>
      </c>
      <c r="K306" s="13"/>
      <c r="L306" s="13"/>
      <c r="M306" s="13">
        <f t="shared" si="165"/>
        <v>0</v>
      </c>
      <c r="N306" s="13">
        <f t="shared" si="166"/>
        <v>0</v>
      </c>
      <c r="O306" s="13">
        <f t="shared" si="167"/>
        <v>0</v>
      </c>
      <c r="P306" s="13"/>
      <c r="Q306" s="13"/>
      <c r="R306" s="13"/>
      <c r="S306" s="13">
        <f t="shared" si="202"/>
        <v>0</v>
      </c>
      <c r="T306" s="13">
        <f t="shared" si="203"/>
        <v>0</v>
      </c>
      <c r="U306" s="13">
        <f t="shared" si="204"/>
        <v>0</v>
      </c>
    </row>
    <row r="307" spans="1:21" ht="22.5" x14ac:dyDescent="0.2">
      <c r="A307" s="69" t="s">
        <v>77</v>
      </c>
      <c r="B307" s="7" t="s">
        <v>189</v>
      </c>
      <c r="C307" s="8">
        <v>1</v>
      </c>
      <c r="D307" s="7" t="s">
        <v>2</v>
      </c>
      <c r="E307" s="9">
        <v>80490</v>
      </c>
      <c r="F307" s="10">
        <v>600</v>
      </c>
      <c r="G307" s="13">
        <f>G308</f>
        <v>2489</v>
      </c>
      <c r="H307" s="13">
        <f t="shared" si="212"/>
        <v>0</v>
      </c>
      <c r="I307" s="13">
        <f t="shared" si="212"/>
        <v>0</v>
      </c>
      <c r="J307" s="13">
        <f>J308</f>
        <v>-2489</v>
      </c>
      <c r="K307" s="13"/>
      <c r="L307" s="13"/>
      <c r="M307" s="13">
        <f t="shared" si="165"/>
        <v>0</v>
      </c>
      <c r="N307" s="13">
        <f t="shared" si="166"/>
        <v>0</v>
      </c>
      <c r="O307" s="13">
        <f t="shared" si="167"/>
        <v>0</v>
      </c>
      <c r="P307" s="13"/>
      <c r="Q307" s="13"/>
      <c r="R307" s="13"/>
      <c r="S307" s="13">
        <f t="shared" si="202"/>
        <v>0</v>
      </c>
      <c r="T307" s="13">
        <f t="shared" si="203"/>
        <v>0</v>
      </c>
      <c r="U307" s="13">
        <f t="shared" si="204"/>
        <v>0</v>
      </c>
    </row>
    <row r="308" spans="1:21" x14ac:dyDescent="0.2">
      <c r="A308" s="69" t="s">
        <v>146</v>
      </c>
      <c r="B308" s="7" t="s">
        <v>189</v>
      </c>
      <c r="C308" s="8">
        <v>1</v>
      </c>
      <c r="D308" s="7" t="s">
        <v>2</v>
      </c>
      <c r="E308" s="9">
        <v>80490</v>
      </c>
      <c r="F308" s="10">
        <v>610</v>
      </c>
      <c r="G308" s="13">
        <v>2489</v>
      </c>
      <c r="H308" s="13">
        <v>0</v>
      </c>
      <c r="I308" s="13">
        <v>0</v>
      </c>
      <c r="J308" s="13">
        <f>-G308</f>
        <v>-2489</v>
      </c>
      <c r="K308" s="13"/>
      <c r="L308" s="13"/>
      <c r="M308" s="13">
        <f t="shared" si="165"/>
        <v>0</v>
      </c>
      <c r="N308" s="13">
        <f t="shared" si="166"/>
        <v>0</v>
      </c>
      <c r="O308" s="13">
        <f t="shared" si="167"/>
        <v>0</v>
      </c>
      <c r="P308" s="13"/>
      <c r="Q308" s="13"/>
      <c r="R308" s="13"/>
      <c r="S308" s="13">
        <f t="shared" si="202"/>
        <v>0</v>
      </c>
      <c r="T308" s="13">
        <f t="shared" si="203"/>
        <v>0</v>
      </c>
      <c r="U308" s="47">
        <f t="shared" si="204"/>
        <v>0</v>
      </c>
    </row>
    <row r="309" spans="1:21" x14ac:dyDescent="0.2">
      <c r="A309" s="69" t="s">
        <v>179</v>
      </c>
      <c r="B309" s="11" t="s">
        <v>189</v>
      </c>
      <c r="C309" s="12">
        <v>1</v>
      </c>
      <c r="D309" s="11" t="s">
        <v>2</v>
      </c>
      <c r="E309" s="67" t="s">
        <v>178</v>
      </c>
      <c r="F309" s="10" t="s">
        <v>7</v>
      </c>
      <c r="G309" s="14">
        <f t="shared" ref="G309:I309" si="213">G310</f>
        <v>1050</v>
      </c>
      <c r="H309" s="14">
        <f t="shared" si="213"/>
        <v>1050</v>
      </c>
      <c r="I309" s="13">
        <f t="shared" si="213"/>
        <v>1050</v>
      </c>
      <c r="J309" s="14"/>
      <c r="K309" s="14"/>
      <c r="L309" s="13"/>
      <c r="M309" s="14">
        <f t="shared" si="165"/>
        <v>1050</v>
      </c>
      <c r="N309" s="14">
        <f t="shared" si="166"/>
        <v>1050</v>
      </c>
      <c r="O309" s="13">
        <f t="shared" si="167"/>
        <v>1050</v>
      </c>
      <c r="P309" s="14"/>
      <c r="Q309" s="14"/>
      <c r="R309" s="13"/>
      <c r="S309" s="14">
        <f t="shared" si="202"/>
        <v>1050</v>
      </c>
      <c r="T309" s="14">
        <f t="shared" si="203"/>
        <v>1050</v>
      </c>
      <c r="U309" s="47">
        <f t="shared" si="204"/>
        <v>1050</v>
      </c>
    </row>
    <row r="310" spans="1:21" ht="22.5" x14ac:dyDescent="0.2">
      <c r="A310" s="69" t="s">
        <v>77</v>
      </c>
      <c r="B310" s="11" t="s">
        <v>189</v>
      </c>
      <c r="C310" s="12">
        <v>1</v>
      </c>
      <c r="D310" s="11" t="s">
        <v>2</v>
      </c>
      <c r="E310" s="67" t="s">
        <v>178</v>
      </c>
      <c r="F310" s="10">
        <v>600</v>
      </c>
      <c r="G310" s="14">
        <f t="shared" ref="G310:I310" si="214">G311</f>
        <v>1050</v>
      </c>
      <c r="H310" s="14">
        <f t="shared" si="214"/>
        <v>1050</v>
      </c>
      <c r="I310" s="13">
        <f t="shared" si="214"/>
        <v>1050</v>
      </c>
      <c r="J310" s="14"/>
      <c r="K310" s="14"/>
      <c r="L310" s="13"/>
      <c r="M310" s="14">
        <f t="shared" si="165"/>
        <v>1050</v>
      </c>
      <c r="N310" s="14">
        <f t="shared" si="166"/>
        <v>1050</v>
      </c>
      <c r="O310" s="13">
        <f t="shared" si="167"/>
        <v>1050</v>
      </c>
      <c r="P310" s="14"/>
      <c r="Q310" s="14"/>
      <c r="R310" s="13"/>
      <c r="S310" s="14">
        <f t="shared" si="202"/>
        <v>1050</v>
      </c>
      <c r="T310" s="14">
        <f t="shared" si="203"/>
        <v>1050</v>
      </c>
      <c r="U310" s="47">
        <f t="shared" si="204"/>
        <v>1050</v>
      </c>
    </row>
    <row r="311" spans="1:21" x14ac:dyDescent="0.2">
      <c r="A311" s="69" t="s">
        <v>146</v>
      </c>
      <c r="B311" s="11" t="s">
        <v>189</v>
      </c>
      <c r="C311" s="12">
        <v>1</v>
      </c>
      <c r="D311" s="11" t="s">
        <v>2</v>
      </c>
      <c r="E311" s="67" t="s">
        <v>178</v>
      </c>
      <c r="F311" s="10">
        <v>610</v>
      </c>
      <c r="G311" s="13">
        <v>1050</v>
      </c>
      <c r="H311" s="13">
        <v>1050</v>
      </c>
      <c r="I311" s="13">
        <v>1050</v>
      </c>
      <c r="J311" s="13"/>
      <c r="K311" s="13"/>
      <c r="L311" s="13"/>
      <c r="M311" s="13">
        <f t="shared" si="165"/>
        <v>1050</v>
      </c>
      <c r="N311" s="13">
        <f t="shared" si="166"/>
        <v>1050</v>
      </c>
      <c r="O311" s="13">
        <f t="shared" si="167"/>
        <v>1050</v>
      </c>
      <c r="P311" s="13"/>
      <c r="Q311" s="13"/>
      <c r="R311" s="13"/>
      <c r="S311" s="13">
        <f t="shared" si="202"/>
        <v>1050</v>
      </c>
      <c r="T311" s="13">
        <f t="shared" si="203"/>
        <v>1050</v>
      </c>
      <c r="U311" s="47">
        <f t="shared" si="204"/>
        <v>1050</v>
      </c>
    </row>
    <row r="312" spans="1:21" ht="22.5" x14ac:dyDescent="0.2">
      <c r="A312" s="65" t="s">
        <v>373</v>
      </c>
      <c r="B312" s="11">
        <v>5</v>
      </c>
      <c r="C312" s="12">
        <v>1</v>
      </c>
      <c r="D312" s="11">
        <v>0</v>
      </c>
      <c r="E312" s="67">
        <v>80850</v>
      </c>
      <c r="F312" s="10"/>
      <c r="G312" s="13"/>
      <c r="H312" s="13"/>
      <c r="I312" s="13"/>
      <c r="J312" s="13">
        <f>J313</f>
        <v>995</v>
      </c>
      <c r="K312" s="13">
        <v>0</v>
      </c>
      <c r="L312" s="13">
        <v>0</v>
      </c>
      <c r="M312" s="13">
        <f>G312+J312</f>
        <v>995</v>
      </c>
      <c r="N312" s="13">
        <f t="shared" si="166"/>
        <v>0</v>
      </c>
      <c r="O312" s="13">
        <f t="shared" si="167"/>
        <v>0</v>
      </c>
      <c r="P312" s="13"/>
      <c r="Q312" s="13"/>
      <c r="R312" s="13"/>
      <c r="S312" s="13">
        <f t="shared" si="202"/>
        <v>995</v>
      </c>
      <c r="T312" s="13">
        <f t="shared" si="203"/>
        <v>0</v>
      </c>
      <c r="U312" s="13">
        <f t="shared" si="204"/>
        <v>0</v>
      </c>
    </row>
    <row r="313" spans="1:21" ht="22.5" x14ac:dyDescent="0.2">
      <c r="A313" s="65" t="s">
        <v>14</v>
      </c>
      <c r="B313" s="11">
        <v>5</v>
      </c>
      <c r="C313" s="12">
        <v>1</v>
      </c>
      <c r="D313" s="11">
        <v>0</v>
      </c>
      <c r="E313" s="67">
        <v>80850</v>
      </c>
      <c r="F313" s="10">
        <v>200</v>
      </c>
      <c r="G313" s="13"/>
      <c r="H313" s="13"/>
      <c r="I313" s="13"/>
      <c r="J313" s="13">
        <f>J314</f>
        <v>995</v>
      </c>
      <c r="K313" s="13">
        <v>0</v>
      </c>
      <c r="L313" s="13">
        <v>0</v>
      </c>
      <c r="M313" s="13">
        <f t="shared" ref="M313:M314" si="215">G313+J313</f>
        <v>995</v>
      </c>
      <c r="N313" s="13">
        <f t="shared" ref="N313:N314" si="216">H313+K313</f>
        <v>0</v>
      </c>
      <c r="O313" s="13">
        <f t="shared" ref="O313:O314" si="217">I313+L313</f>
        <v>0</v>
      </c>
      <c r="P313" s="13"/>
      <c r="Q313" s="13"/>
      <c r="R313" s="13"/>
      <c r="S313" s="13">
        <f t="shared" si="202"/>
        <v>995</v>
      </c>
      <c r="T313" s="13">
        <f t="shared" si="203"/>
        <v>0</v>
      </c>
      <c r="U313" s="13">
        <f t="shared" si="204"/>
        <v>0</v>
      </c>
    </row>
    <row r="314" spans="1:21" ht="22.5" x14ac:dyDescent="0.2">
      <c r="A314" s="65" t="s">
        <v>13</v>
      </c>
      <c r="B314" s="11">
        <v>5</v>
      </c>
      <c r="C314" s="12">
        <v>1</v>
      </c>
      <c r="D314" s="11">
        <v>0</v>
      </c>
      <c r="E314" s="67">
        <v>80850</v>
      </c>
      <c r="F314" s="10">
        <v>240</v>
      </c>
      <c r="G314" s="13"/>
      <c r="H314" s="13"/>
      <c r="I314" s="13"/>
      <c r="J314" s="13">
        <v>995</v>
      </c>
      <c r="K314" s="13">
        <v>0</v>
      </c>
      <c r="L314" s="13">
        <v>0</v>
      </c>
      <c r="M314" s="13">
        <f t="shared" si="215"/>
        <v>995</v>
      </c>
      <c r="N314" s="13">
        <f t="shared" si="216"/>
        <v>0</v>
      </c>
      <c r="O314" s="13">
        <f t="shared" si="217"/>
        <v>0</v>
      </c>
      <c r="P314" s="13"/>
      <c r="Q314" s="13"/>
      <c r="R314" s="13"/>
      <c r="S314" s="13">
        <f t="shared" si="202"/>
        <v>995</v>
      </c>
      <c r="T314" s="13">
        <f t="shared" si="203"/>
        <v>0</v>
      </c>
      <c r="U314" s="13">
        <f t="shared" si="204"/>
        <v>0</v>
      </c>
    </row>
    <row r="315" spans="1:21" ht="45" x14ac:dyDescent="0.2">
      <c r="A315" s="69" t="s">
        <v>197</v>
      </c>
      <c r="B315" s="11" t="s">
        <v>189</v>
      </c>
      <c r="C315" s="12">
        <v>1</v>
      </c>
      <c r="D315" s="11" t="s">
        <v>2</v>
      </c>
      <c r="E315" s="67" t="s">
        <v>196</v>
      </c>
      <c r="F315" s="10" t="s">
        <v>7</v>
      </c>
      <c r="G315" s="14">
        <f t="shared" ref="G315:I315" si="218">G316</f>
        <v>80966.100000000006</v>
      </c>
      <c r="H315" s="14">
        <f t="shared" si="218"/>
        <v>82072.600000000006</v>
      </c>
      <c r="I315" s="13">
        <f t="shared" si="218"/>
        <v>85325.7</v>
      </c>
      <c r="J315" s="14">
        <f>J316</f>
        <v>190.00800000000001</v>
      </c>
      <c r="K315" s="14"/>
      <c r="L315" s="13"/>
      <c r="M315" s="14">
        <f t="shared" si="165"/>
        <v>81156.108000000007</v>
      </c>
      <c r="N315" s="14">
        <f t="shared" si="166"/>
        <v>82072.600000000006</v>
      </c>
      <c r="O315" s="13">
        <f t="shared" si="167"/>
        <v>85325.7</v>
      </c>
      <c r="P315" s="14"/>
      <c r="Q315" s="14"/>
      <c r="R315" s="13"/>
      <c r="S315" s="14">
        <f t="shared" si="202"/>
        <v>81156.108000000007</v>
      </c>
      <c r="T315" s="14">
        <f t="shared" si="203"/>
        <v>82072.600000000006</v>
      </c>
      <c r="U315" s="47">
        <f t="shared" si="204"/>
        <v>85325.7</v>
      </c>
    </row>
    <row r="316" spans="1:21" ht="22.5" x14ac:dyDescent="0.2">
      <c r="A316" s="69" t="s">
        <v>77</v>
      </c>
      <c r="B316" s="11" t="s">
        <v>189</v>
      </c>
      <c r="C316" s="12">
        <v>1</v>
      </c>
      <c r="D316" s="11" t="s">
        <v>2</v>
      </c>
      <c r="E316" s="67" t="s">
        <v>196</v>
      </c>
      <c r="F316" s="10">
        <v>600</v>
      </c>
      <c r="G316" s="14">
        <f t="shared" ref="G316:I316" si="219">G317</f>
        <v>80966.100000000006</v>
      </c>
      <c r="H316" s="14">
        <f t="shared" si="219"/>
        <v>82072.600000000006</v>
      </c>
      <c r="I316" s="13">
        <f t="shared" si="219"/>
        <v>85325.7</v>
      </c>
      <c r="J316" s="14">
        <f>J317</f>
        <v>190.00800000000001</v>
      </c>
      <c r="K316" s="14"/>
      <c r="L316" s="13"/>
      <c r="M316" s="14">
        <f t="shared" si="165"/>
        <v>81156.108000000007</v>
      </c>
      <c r="N316" s="14">
        <f t="shared" si="166"/>
        <v>82072.600000000006</v>
      </c>
      <c r="O316" s="13">
        <f t="shared" si="167"/>
        <v>85325.7</v>
      </c>
      <c r="P316" s="14"/>
      <c r="Q316" s="14"/>
      <c r="R316" s="13"/>
      <c r="S316" s="14">
        <f t="shared" si="202"/>
        <v>81156.108000000007</v>
      </c>
      <c r="T316" s="14">
        <f t="shared" si="203"/>
        <v>82072.600000000006</v>
      </c>
      <c r="U316" s="47">
        <f t="shared" si="204"/>
        <v>85325.7</v>
      </c>
    </row>
    <row r="317" spans="1:21" x14ac:dyDescent="0.2">
      <c r="A317" s="69" t="s">
        <v>146</v>
      </c>
      <c r="B317" s="11" t="s">
        <v>189</v>
      </c>
      <c r="C317" s="12">
        <v>1</v>
      </c>
      <c r="D317" s="11" t="s">
        <v>2</v>
      </c>
      <c r="E317" s="67" t="s">
        <v>196</v>
      </c>
      <c r="F317" s="10">
        <v>610</v>
      </c>
      <c r="G317" s="14">
        <v>80966.100000000006</v>
      </c>
      <c r="H317" s="14">
        <v>82072.600000000006</v>
      </c>
      <c r="I317" s="13">
        <v>85325.7</v>
      </c>
      <c r="J317" s="14">
        <v>190.00800000000001</v>
      </c>
      <c r="K317" s="14"/>
      <c r="L317" s="13"/>
      <c r="M317" s="14">
        <f t="shared" si="165"/>
        <v>81156.108000000007</v>
      </c>
      <c r="N317" s="14">
        <f t="shared" si="166"/>
        <v>82072.600000000006</v>
      </c>
      <c r="O317" s="13">
        <f t="shared" si="167"/>
        <v>85325.7</v>
      </c>
      <c r="P317" s="14"/>
      <c r="Q317" s="14"/>
      <c r="R317" s="13"/>
      <c r="S317" s="14">
        <f t="shared" si="202"/>
        <v>81156.108000000007</v>
      </c>
      <c r="T317" s="14">
        <f t="shared" si="203"/>
        <v>82072.600000000006</v>
      </c>
      <c r="U317" s="47">
        <f t="shared" si="204"/>
        <v>85325.7</v>
      </c>
    </row>
    <row r="318" spans="1:21" ht="33.75" x14ac:dyDescent="0.2">
      <c r="A318" s="69" t="s">
        <v>195</v>
      </c>
      <c r="B318" s="11" t="s">
        <v>189</v>
      </c>
      <c r="C318" s="12">
        <v>1</v>
      </c>
      <c r="D318" s="11" t="s">
        <v>2</v>
      </c>
      <c r="E318" s="67" t="s">
        <v>194</v>
      </c>
      <c r="F318" s="10" t="s">
        <v>7</v>
      </c>
      <c r="G318" s="14">
        <f t="shared" ref="G318:I318" si="220">G319</f>
        <v>7823.9</v>
      </c>
      <c r="H318" s="14">
        <f t="shared" si="220"/>
        <v>7926.2</v>
      </c>
      <c r="I318" s="13">
        <f t="shared" si="220"/>
        <v>8234.1</v>
      </c>
      <c r="J318" s="14"/>
      <c r="K318" s="14"/>
      <c r="L318" s="13"/>
      <c r="M318" s="14">
        <f t="shared" si="165"/>
        <v>7823.9</v>
      </c>
      <c r="N318" s="14">
        <f t="shared" si="166"/>
        <v>7926.2</v>
      </c>
      <c r="O318" s="13">
        <f t="shared" si="167"/>
        <v>8234.1</v>
      </c>
      <c r="P318" s="14"/>
      <c r="Q318" s="14"/>
      <c r="R318" s="13"/>
      <c r="S318" s="14">
        <f t="shared" si="202"/>
        <v>7823.9</v>
      </c>
      <c r="T318" s="14">
        <f t="shared" si="203"/>
        <v>7926.2</v>
      </c>
      <c r="U318" s="47">
        <f t="shared" si="204"/>
        <v>8234.1</v>
      </c>
    </row>
    <row r="319" spans="1:21" ht="22.5" x14ac:dyDescent="0.2">
      <c r="A319" s="69" t="s">
        <v>77</v>
      </c>
      <c r="B319" s="11" t="s">
        <v>189</v>
      </c>
      <c r="C319" s="12">
        <v>1</v>
      </c>
      <c r="D319" s="11" t="s">
        <v>2</v>
      </c>
      <c r="E319" s="67" t="s">
        <v>194</v>
      </c>
      <c r="F319" s="10">
        <v>600</v>
      </c>
      <c r="G319" s="14">
        <f t="shared" ref="G319:I319" si="221">G320</f>
        <v>7823.9</v>
      </c>
      <c r="H319" s="14">
        <f t="shared" si="221"/>
        <v>7926.2</v>
      </c>
      <c r="I319" s="13">
        <f t="shared" si="221"/>
        <v>8234.1</v>
      </c>
      <c r="J319" s="14"/>
      <c r="K319" s="14"/>
      <c r="L319" s="13"/>
      <c r="M319" s="14">
        <f t="shared" si="165"/>
        <v>7823.9</v>
      </c>
      <c r="N319" s="14">
        <f t="shared" si="166"/>
        <v>7926.2</v>
      </c>
      <c r="O319" s="13">
        <f t="shared" si="167"/>
        <v>8234.1</v>
      </c>
      <c r="P319" s="14"/>
      <c r="Q319" s="14"/>
      <c r="R319" s="13"/>
      <c r="S319" s="14">
        <f t="shared" si="202"/>
        <v>7823.9</v>
      </c>
      <c r="T319" s="14">
        <f t="shared" si="203"/>
        <v>7926.2</v>
      </c>
      <c r="U319" s="47">
        <f t="shared" si="204"/>
        <v>8234.1</v>
      </c>
    </row>
    <row r="320" spans="1:21" x14ac:dyDescent="0.2">
      <c r="A320" s="69" t="s">
        <v>146</v>
      </c>
      <c r="B320" s="11" t="s">
        <v>189</v>
      </c>
      <c r="C320" s="12">
        <v>1</v>
      </c>
      <c r="D320" s="11" t="s">
        <v>2</v>
      </c>
      <c r="E320" s="67" t="s">
        <v>194</v>
      </c>
      <c r="F320" s="10">
        <v>610</v>
      </c>
      <c r="G320" s="13">
        <v>7823.9</v>
      </c>
      <c r="H320" s="13">
        <v>7926.2</v>
      </c>
      <c r="I320" s="13">
        <v>8234.1</v>
      </c>
      <c r="J320" s="13"/>
      <c r="K320" s="13"/>
      <c r="L320" s="13"/>
      <c r="M320" s="13">
        <f t="shared" si="165"/>
        <v>7823.9</v>
      </c>
      <c r="N320" s="13">
        <f t="shared" si="166"/>
        <v>7926.2</v>
      </c>
      <c r="O320" s="13">
        <f t="shared" si="167"/>
        <v>8234.1</v>
      </c>
      <c r="P320" s="13"/>
      <c r="Q320" s="13"/>
      <c r="R320" s="13"/>
      <c r="S320" s="13">
        <f t="shared" si="202"/>
        <v>7823.9</v>
      </c>
      <c r="T320" s="13">
        <f t="shared" si="203"/>
        <v>7926.2</v>
      </c>
      <c r="U320" s="47">
        <f t="shared" si="204"/>
        <v>8234.1</v>
      </c>
    </row>
    <row r="321" spans="1:21" ht="45" x14ac:dyDescent="0.2">
      <c r="A321" s="69" t="s">
        <v>193</v>
      </c>
      <c r="B321" s="11" t="s">
        <v>189</v>
      </c>
      <c r="C321" s="12">
        <v>1</v>
      </c>
      <c r="D321" s="11" t="s">
        <v>2</v>
      </c>
      <c r="E321" s="67" t="s">
        <v>192</v>
      </c>
      <c r="F321" s="10" t="s">
        <v>7</v>
      </c>
      <c r="G321" s="14">
        <f t="shared" ref="G321:I321" si="222">G322</f>
        <v>23680</v>
      </c>
      <c r="H321" s="14">
        <f t="shared" si="222"/>
        <v>23996.6</v>
      </c>
      <c r="I321" s="13">
        <f t="shared" si="222"/>
        <v>24951.5</v>
      </c>
      <c r="J321" s="14">
        <f>J322</f>
        <v>38.002000000000002</v>
      </c>
      <c r="K321" s="14"/>
      <c r="L321" s="13"/>
      <c r="M321" s="14">
        <f t="shared" si="165"/>
        <v>23718.002</v>
      </c>
      <c r="N321" s="14">
        <f t="shared" si="166"/>
        <v>23996.6</v>
      </c>
      <c r="O321" s="13">
        <f t="shared" si="167"/>
        <v>24951.5</v>
      </c>
      <c r="P321" s="14"/>
      <c r="Q321" s="14"/>
      <c r="R321" s="13"/>
      <c r="S321" s="14">
        <f t="shared" si="202"/>
        <v>23718.002</v>
      </c>
      <c r="T321" s="14">
        <f t="shared" si="203"/>
        <v>23996.6</v>
      </c>
      <c r="U321" s="47">
        <f t="shared" si="204"/>
        <v>24951.5</v>
      </c>
    </row>
    <row r="322" spans="1:21" ht="22.5" x14ac:dyDescent="0.2">
      <c r="A322" s="69" t="s">
        <v>77</v>
      </c>
      <c r="B322" s="11" t="s">
        <v>189</v>
      </c>
      <c r="C322" s="12">
        <v>1</v>
      </c>
      <c r="D322" s="11" t="s">
        <v>2</v>
      </c>
      <c r="E322" s="67" t="s">
        <v>192</v>
      </c>
      <c r="F322" s="10">
        <v>600</v>
      </c>
      <c r="G322" s="14">
        <f t="shared" ref="G322:I322" si="223">G323</f>
        <v>23680</v>
      </c>
      <c r="H322" s="14">
        <f t="shared" si="223"/>
        <v>23996.6</v>
      </c>
      <c r="I322" s="13">
        <f t="shared" si="223"/>
        <v>24951.5</v>
      </c>
      <c r="J322" s="14">
        <f>J323</f>
        <v>38.002000000000002</v>
      </c>
      <c r="K322" s="14"/>
      <c r="L322" s="13"/>
      <c r="M322" s="14">
        <f t="shared" si="165"/>
        <v>23718.002</v>
      </c>
      <c r="N322" s="14">
        <f t="shared" si="166"/>
        <v>23996.6</v>
      </c>
      <c r="O322" s="13">
        <f t="shared" si="167"/>
        <v>24951.5</v>
      </c>
      <c r="P322" s="14"/>
      <c r="Q322" s="14"/>
      <c r="R322" s="13"/>
      <c r="S322" s="14">
        <f t="shared" si="202"/>
        <v>23718.002</v>
      </c>
      <c r="T322" s="14">
        <f t="shared" si="203"/>
        <v>23996.6</v>
      </c>
      <c r="U322" s="47">
        <f t="shared" si="204"/>
        <v>24951.5</v>
      </c>
    </row>
    <row r="323" spans="1:21" x14ac:dyDescent="0.2">
      <c r="A323" s="69" t="s">
        <v>146</v>
      </c>
      <c r="B323" s="11" t="s">
        <v>189</v>
      </c>
      <c r="C323" s="12">
        <v>1</v>
      </c>
      <c r="D323" s="11" t="s">
        <v>2</v>
      </c>
      <c r="E323" s="67" t="s">
        <v>192</v>
      </c>
      <c r="F323" s="10">
        <v>610</v>
      </c>
      <c r="G323" s="14">
        <v>23680</v>
      </c>
      <c r="H323" s="14">
        <v>23996.6</v>
      </c>
      <c r="I323" s="13">
        <v>24951.5</v>
      </c>
      <c r="J323" s="14">
        <v>38.002000000000002</v>
      </c>
      <c r="K323" s="14"/>
      <c r="L323" s="13"/>
      <c r="M323" s="14">
        <f t="shared" si="165"/>
        <v>23718.002</v>
      </c>
      <c r="N323" s="14">
        <f t="shared" si="166"/>
        <v>23996.6</v>
      </c>
      <c r="O323" s="13">
        <f t="shared" si="167"/>
        <v>24951.5</v>
      </c>
      <c r="P323" s="14"/>
      <c r="Q323" s="14"/>
      <c r="R323" s="13"/>
      <c r="S323" s="14">
        <f t="shared" si="202"/>
        <v>23718.002</v>
      </c>
      <c r="T323" s="14">
        <f t="shared" si="203"/>
        <v>23996.6</v>
      </c>
      <c r="U323" s="47">
        <f t="shared" si="204"/>
        <v>24951.5</v>
      </c>
    </row>
    <row r="324" spans="1:21" ht="33.75" x14ac:dyDescent="0.2">
      <c r="A324" s="69" t="s">
        <v>254</v>
      </c>
      <c r="B324" s="11" t="s">
        <v>189</v>
      </c>
      <c r="C324" s="12">
        <v>1</v>
      </c>
      <c r="D324" s="11" t="s">
        <v>2</v>
      </c>
      <c r="E324" s="67" t="s">
        <v>191</v>
      </c>
      <c r="F324" s="10" t="s">
        <v>7</v>
      </c>
      <c r="G324" s="14">
        <f t="shared" ref="G324:I324" si="224">G325</f>
        <v>411.7</v>
      </c>
      <c r="H324" s="14">
        <f t="shared" si="224"/>
        <v>0</v>
      </c>
      <c r="I324" s="13">
        <f t="shared" si="224"/>
        <v>0</v>
      </c>
      <c r="J324" s="14">
        <f>J325</f>
        <v>1094.3241</v>
      </c>
      <c r="K324" s="14">
        <f t="shared" ref="K324:L325" si="225">K325</f>
        <v>1506.0241000000001</v>
      </c>
      <c r="L324" s="14">
        <f t="shared" si="225"/>
        <v>1250</v>
      </c>
      <c r="M324" s="14">
        <f t="shared" si="165"/>
        <v>1506.0241000000001</v>
      </c>
      <c r="N324" s="14">
        <f t="shared" si="166"/>
        <v>1506.0241000000001</v>
      </c>
      <c r="O324" s="13">
        <f t="shared" si="167"/>
        <v>1250</v>
      </c>
      <c r="P324" s="14"/>
      <c r="Q324" s="14"/>
      <c r="R324" s="13"/>
      <c r="S324" s="14">
        <f t="shared" si="202"/>
        <v>1506.0241000000001</v>
      </c>
      <c r="T324" s="14">
        <f t="shared" si="203"/>
        <v>1506.0241000000001</v>
      </c>
      <c r="U324" s="47">
        <f t="shared" si="204"/>
        <v>1250</v>
      </c>
    </row>
    <row r="325" spans="1:21" ht="22.5" x14ac:dyDescent="0.2">
      <c r="A325" s="69" t="s">
        <v>77</v>
      </c>
      <c r="B325" s="11" t="s">
        <v>189</v>
      </c>
      <c r="C325" s="12">
        <v>1</v>
      </c>
      <c r="D325" s="11" t="s">
        <v>2</v>
      </c>
      <c r="E325" s="67" t="s">
        <v>191</v>
      </c>
      <c r="F325" s="10">
        <v>600</v>
      </c>
      <c r="G325" s="14">
        <f t="shared" ref="G325:I325" si="226">G326</f>
        <v>411.7</v>
      </c>
      <c r="H325" s="14">
        <f t="shared" si="226"/>
        <v>0</v>
      </c>
      <c r="I325" s="13">
        <f t="shared" si="226"/>
        <v>0</v>
      </c>
      <c r="J325" s="14">
        <f>J326</f>
        <v>1094.3241</v>
      </c>
      <c r="K325" s="14">
        <f t="shared" si="225"/>
        <v>1506.0241000000001</v>
      </c>
      <c r="L325" s="14">
        <f t="shared" si="225"/>
        <v>1250</v>
      </c>
      <c r="M325" s="14">
        <f t="shared" si="165"/>
        <v>1506.0241000000001</v>
      </c>
      <c r="N325" s="14">
        <f t="shared" si="166"/>
        <v>1506.0241000000001</v>
      </c>
      <c r="O325" s="13">
        <f t="shared" si="167"/>
        <v>1250</v>
      </c>
      <c r="P325" s="14"/>
      <c r="Q325" s="14"/>
      <c r="R325" s="13"/>
      <c r="S325" s="14">
        <f t="shared" si="202"/>
        <v>1506.0241000000001</v>
      </c>
      <c r="T325" s="14">
        <f t="shared" si="203"/>
        <v>1506.0241000000001</v>
      </c>
      <c r="U325" s="47">
        <f t="shared" si="204"/>
        <v>1250</v>
      </c>
    </row>
    <row r="326" spans="1:21" x14ac:dyDescent="0.2">
      <c r="A326" s="69" t="s">
        <v>146</v>
      </c>
      <c r="B326" s="11" t="s">
        <v>189</v>
      </c>
      <c r="C326" s="12">
        <v>1</v>
      </c>
      <c r="D326" s="11" t="s">
        <v>2</v>
      </c>
      <c r="E326" s="67" t="s">
        <v>191</v>
      </c>
      <c r="F326" s="10">
        <v>610</v>
      </c>
      <c r="G326" s="14">
        <v>411.7</v>
      </c>
      <c r="H326" s="14">
        <v>0</v>
      </c>
      <c r="I326" s="13">
        <v>0</v>
      </c>
      <c r="J326" s="14">
        <f>-155.6759+1250</f>
        <v>1094.3241</v>
      </c>
      <c r="K326" s="14">
        <f>1250+256.0241</f>
        <v>1506.0241000000001</v>
      </c>
      <c r="L326" s="14">
        <f>1037.5+212.5</f>
        <v>1250</v>
      </c>
      <c r="M326" s="14">
        <f t="shared" si="165"/>
        <v>1506.0241000000001</v>
      </c>
      <c r="N326" s="14">
        <f t="shared" si="166"/>
        <v>1506.0241000000001</v>
      </c>
      <c r="O326" s="13">
        <f t="shared" si="167"/>
        <v>1250</v>
      </c>
      <c r="P326" s="14"/>
      <c r="Q326" s="14"/>
      <c r="R326" s="13"/>
      <c r="S326" s="14">
        <f t="shared" si="202"/>
        <v>1506.0241000000001</v>
      </c>
      <c r="T326" s="14">
        <f t="shared" si="203"/>
        <v>1506.0241000000001</v>
      </c>
      <c r="U326" s="47">
        <f t="shared" si="204"/>
        <v>1250</v>
      </c>
    </row>
    <row r="327" spans="1:21" ht="31.9" customHeight="1" x14ac:dyDescent="0.2">
      <c r="A327" s="65" t="s">
        <v>264</v>
      </c>
      <c r="B327" s="11" t="s">
        <v>189</v>
      </c>
      <c r="C327" s="12">
        <v>1</v>
      </c>
      <c r="D327" s="11" t="s">
        <v>2</v>
      </c>
      <c r="E327" s="67" t="s">
        <v>408</v>
      </c>
      <c r="F327" s="10"/>
      <c r="G327" s="14"/>
      <c r="H327" s="14"/>
      <c r="I327" s="13"/>
      <c r="J327" s="14"/>
      <c r="K327" s="14"/>
      <c r="L327" s="13"/>
      <c r="M327" s="14"/>
      <c r="N327" s="14"/>
      <c r="O327" s="13"/>
      <c r="P327" s="14">
        <f>P328</f>
        <v>543.25301000000002</v>
      </c>
      <c r="Q327" s="14">
        <f t="shared" ref="Q327:R328" si="227">Q328</f>
        <v>0</v>
      </c>
      <c r="R327" s="14">
        <f t="shared" si="227"/>
        <v>0</v>
      </c>
      <c r="S327" s="14">
        <f t="shared" ref="S327:S329" si="228">M327+P327</f>
        <v>543.25301000000002</v>
      </c>
      <c r="T327" s="14">
        <f t="shared" ref="T327:T329" si="229">N327+Q327</f>
        <v>0</v>
      </c>
      <c r="U327" s="47">
        <f t="shared" ref="U327:U329" si="230">O327+R327</f>
        <v>0</v>
      </c>
    </row>
    <row r="328" spans="1:21" ht="28.9" customHeight="1" x14ac:dyDescent="0.2">
      <c r="A328" s="65" t="s">
        <v>77</v>
      </c>
      <c r="B328" s="11" t="s">
        <v>189</v>
      </c>
      <c r="C328" s="12">
        <v>1</v>
      </c>
      <c r="D328" s="11" t="s">
        <v>2</v>
      </c>
      <c r="E328" s="67" t="s">
        <v>408</v>
      </c>
      <c r="F328" s="10">
        <v>600</v>
      </c>
      <c r="G328" s="14"/>
      <c r="H328" s="14"/>
      <c r="I328" s="13"/>
      <c r="J328" s="14"/>
      <c r="K328" s="14"/>
      <c r="L328" s="13"/>
      <c r="M328" s="14"/>
      <c r="N328" s="14"/>
      <c r="O328" s="13"/>
      <c r="P328" s="14">
        <f>P329</f>
        <v>543.25301000000002</v>
      </c>
      <c r="Q328" s="14">
        <f t="shared" si="227"/>
        <v>0</v>
      </c>
      <c r="R328" s="14">
        <f t="shared" si="227"/>
        <v>0</v>
      </c>
      <c r="S328" s="14">
        <f t="shared" si="228"/>
        <v>543.25301000000002</v>
      </c>
      <c r="T328" s="14">
        <f t="shared" si="229"/>
        <v>0</v>
      </c>
      <c r="U328" s="47">
        <f t="shared" si="230"/>
        <v>0</v>
      </c>
    </row>
    <row r="329" spans="1:21" x14ac:dyDescent="0.2">
      <c r="A329" s="65" t="s">
        <v>146</v>
      </c>
      <c r="B329" s="11" t="s">
        <v>189</v>
      </c>
      <c r="C329" s="12">
        <v>1</v>
      </c>
      <c r="D329" s="11" t="s">
        <v>2</v>
      </c>
      <c r="E329" s="67" t="s">
        <v>408</v>
      </c>
      <c r="F329" s="10">
        <v>610</v>
      </c>
      <c r="G329" s="14"/>
      <c r="H329" s="14"/>
      <c r="I329" s="13"/>
      <c r="J329" s="14"/>
      <c r="K329" s="14"/>
      <c r="L329" s="13"/>
      <c r="M329" s="14"/>
      <c r="N329" s="14"/>
      <c r="O329" s="13"/>
      <c r="P329" s="14">
        <f>450.9+92.35301</f>
        <v>543.25301000000002</v>
      </c>
      <c r="Q329" s="14">
        <v>0</v>
      </c>
      <c r="R329" s="14">
        <v>0</v>
      </c>
      <c r="S329" s="14">
        <f t="shared" si="228"/>
        <v>543.25301000000002</v>
      </c>
      <c r="T329" s="14">
        <f t="shared" si="229"/>
        <v>0</v>
      </c>
      <c r="U329" s="47">
        <f t="shared" si="230"/>
        <v>0</v>
      </c>
    </row>
    <row r="330" spans="1:21" ht="67.5" x14ac:dyDescent="0.2">
      <c r="A330" s="69" t="s">
        <v>200</v>
      </c>
      <c r="B330" s="11" t="s">
        <v>189</v>
      </c>
      <c r="C330" s="12">
        <v>1</v>
      </c>
      <c r="D330" s="11" t="s">
        <v>2</v>
      </c>
      <c r="E330" s="67" t="s">
        <v>263</v>
      </c>
      <c r="F330" s="10"/>
      <c r="G330" s="14">
        <f t="shared" ref="G330:I330" si="231">G331</f>
        <v>610.5</v>
      </c>
      <c r="H330" s="14">
        <f t="shared" si="231"/>
        <v>635</v>
      </c>
      <c r="I330" s="13">
        <f t="shared" si="231"/>
        <v>660.4</v>
      </c>
      <c r="J330" s="14"/>
      <c r="K330" s="14"/>
      <c r="L330" s="13"/>
      <c r="M330" s="14">
        <f t="shared" si="165"/>
        <v>610.5</v>
      </c>
      <c r="N330" s="14">
        <f t="shared" si="166"/>
        <v>635</v>
      </c>
      <c r="O330" s="13">
        <f t="shared" si="167"/>
        <v>660.4</v>
      </c>
      <c r="P330" s="14"/>
      <c r="Q330" s="14"/>
      <c r="R330" s="13"/>
      <c r="S330" s="14">
        <f t="shared" si="202"/>
        <v>610.5</v>
      </c>
      <c r="T330" s="14">
        <f t="shared" si="203"/>
        <v>635</v>
      </c>
      <c r="U330" s="47">
        <f t="shared" si="204"/>
        <v>660.4</v>
      </c>
    </row>
    <row r="331" spans="1:21" ht="22.5" x14ac:dyDescent="0.2">
      <c r="A331" s="69" t="s">
        <v>77</v>
      </c>
      <c r="B331" s="11" t="s">
        <v>189</v>
      </c>
      <c r="C331" s="12">
        <v>1</v>
      </c>
      <c r="D331" s="11" t="s">
        <v>2</v>
      </c>
      <c r="E331" s="67" t="s">
        <v>263</v>
      </c>
      <c r="F331" s="10">
        <v>600</v>
      </c>
      <c r="G331" s="14">
        <f t="shared" ref="G331:I331" si="232">G332</f>
        <v>610.5</v>
      </c>
      <c r="H331" s="14">
        <f t="shared" si="232"/>
        <v>635</v>
      </c>
      <c r="I331" s="13">
        <f t="shared" si="232"/>
        <v>660.4</v>
      </c>
      <c r="J331" s="14"/>
      <c r="K331" s="14"/>
      <c r="L331" s="13"/>
      <c r="M331" s="14">
        <f t="shared" si="165"/>
        <v>610.5</v>
      </c>
      <c r="N331" s="14">
        <f t="shared" si="166"/>
        <v>635</v>
      </c>
      <c r="O331" s="13">
        <f t="shared" si="167"/>
        <v>660.4</v>
      </c>
      <c r="P331" s="14"/>
      <c r="Q331" s="14"/>
      <c r="R331" s="13"/>
      <c r="S331" s="14">
        <f t="shared" si="202"/>
        <v>610.5</v>
      </c>
      <c r="T331" s="14">
        <f t="shared" si="203"/>
        <v>635</v>
      </c>
      <c r="U331" s="47">
        <f t="shared" si="204"/>
        <v>660.4</v>
      </c>
    </row>
    <row r="332" spans="1:21" x14ac:dyDescent="0.2">
      <c r="A332" s="69" t="s">
        <v>146</v>
      </c>
      <c r="B332" s="11" t="s">
        <v>189</v>
      </c>
      <c r="C332" s="12">
        <v>1</v>
      </c>
      <c r="D332" s="11" t="s">
        <v>2</v>
      </c>
      <c r="E332" s="67" t="s">
        <v>263</v>
      </c>
      <c r="F332" s="10">
        <v>610</v>
      </c>
      <c r="G332" s="14">
        <v>610.5</v>
      </c>
      <c r="H332" s="14">
        <v>635</v>
      </c>
      <c r="I332" s="13">
        <v>660.4</v>
      </c>
      <c r="J332" s="14"/>
      <c r="K332" s="14"/>
      <c r="L332" s="13"/>
      <c r="M332" s="14">
        <f t="shared" si="165"/>
        <v>610.5</v>
      </c>
      <c r="N332" s="14">
        <f t="shared" si="166"/>
        <v>635</v>
      </c>
      <c r="O332" s="13">
        <f t="shared" si="167"/>
        <v>660.4</v>
      </c>
      <c r="P332" s="14"/>
      <c r="Q332" s="14"/>
      <c r="R332" s="13"/>
      <c r="S332" s="14">
        <f t="shared" si="202"/>
        <v>610.5</v>
      </c>
      <c r="T332" s="14">
        <f t="shared" si="203"/>
        <v>635</v>
      </c>
      <c r="U332" s="47">
        <f t="shared" si="204"/>
        <v>660.4</v>
      </c>
    </row>
    <row r="333" spans="1:21" x14ac:dyDescent="0.2">
      <c r="A333" s="69" t="s">
        <v>391</v>
      </c>
      <c r="B333" s="11" t="s">
        <v>189</v>
      </c>
      <c r="C333" s="12">
        <v>1</v>
      </c>
      <c r="D333" s="11" t="s">
        <v>389</v>
      </c>
      <c r="E333" s="67">
        <v>0</v>
      </c>
      <c r="F333" s="10"/>
      <c r="G333" s="14"/>
      <c r="H333" s="14"/>
      <c r="I333" s="13"/>
      <c r="J333" s="14">
        <f>J334</f>
        <v>133.86881</v>
      </c>
      <c r="K333" s="14"/>
      <c r="L333" s="13"/>
      <c r="M333" s="14">
        <f t="shared" ref="M333:M336" si="233">G333+J333</f>
        <v>133.86881</v>
      </c>
      <c r="N333" s="14">
        <f t="shared" ref="N333:N336" si="234">H333+K333</f>
        <v>0</v>
      </c>
      <c r="O333" s="13">
        <f t="shared" ref="O333:O336" si="235">I333+L333</f>
        <v>0</v>
      </c>
      <c r="P333" s="14"/>
      <c r="Q333" s="14"/>
      <c r="R333" s="13"/>
      <c r="S333" s="14">
        <f t="shared" si="202"/>
        <v>133.86881</v>
      </c>
      <c r="T333" s="14">
        <f t="shared" si="203"/>
        <v>0</v>
      </c>
      <c r="U333" s="47">
        <f t="shared" si="204"/>
        <v>0</v>
      </c>
    </row>
    <row r="334" spans="1:21" ht="22.5" x14ac:dyDescent="0.2">
      <c r="A334" s="69" t="s">
        <v>390</v>
      </c>
      <c r="B334" s="11" t="s">
        <v>189</v>
      </c>
      <c r="C334" s="12">
        <v>1</v>
      </c>
      <c r="D334" s="11" t="s">
        <v>389</v>
      </c>
      <c r="E334" s="67">
        <v>55196</v>
      </c>
      <c r="F334" s="10"/>
      <c r="G334" s="14"/>
      <c r="H334" s="14"/>
      <c r="I334" s="13"/>
      <c r="J334" s="14">
        <f>J335</f>
        <v>133.86881</v>
      </c>
      <c r="K334" s="14"/>
      <c r="L334" s="13"/>
      <c r="M334" s="14">
        <f t="shared" si="233"/>
        <v>133.86881</v>
      </c>
      <c r="N334" s="14">
        <f t="shared" si="234"/>
        <v>0</v>
      </c>
      <c r="O334" s="13">
        <f t="shared" si="235"/>
        <v>0</v>
      </c>
      <c r="P334" s="14"/>
      <c r="Q334" s="14"/>
      <c r="R334" s="13"/>
      <c r="S334" s="14">
        <f t="shared" si="202"/>
        <v>133.86881</v>
      </c>
      <c r="T334" s="14">
        <f t="shared" si="203"/>
        <v>0</v>
      </c>
      <c r="U334" s="47">
        <f t="shared" si="204"/>
        <v>0</v>
      </c>
    </row>
    <row r="335" spans="1:21" ht="22.5" x14ac:dyDescent="0.2">
      <c r="A335" s="69" t="s">
        <v>77</v>
      </c>
      <c r="B335" s="11" t="s">
        <v>189</v>
      </c>
      <c r="C335" s="12">
        <v>1</v>
      </c>
      <c r="D335" s="11" t="s">
        <v>389</v>
      </c>
      <c r="E335" s="67">
        <v>55196</v>
      </c>
      <c r="F335" s="10">
        <v>600</v>
      </c>
      <c r="G335" s="14"/>
      <c r="H335" s="14"/>
      <c r="I335" s="13"/>
      <c r="J335" s="14">
        <f>J336</f>
        <v>133.86881</v>
      </c>
      <c r="K335" s="14"/>
      <c r="L335" s="13"/>
      <c r="M335" s="14">
        <f t="shared" si="233"/>
        <v>133.86881</v>
      </c>
      <c r="N335" s="14">
        <f t="shared" si="234"/>
        <v>0</v>
      </c>
      <c r="O335" s="13">
        <f t="shared" si="235"/>
        <v>0</v>
      </c>
      <c r="P335" s="14"/>
      <c r="Q335" s="14"/>
      <c r="R335" s="13"/>
      <c r="S335" s="14">
        <f t="shared" si="202"/>
        <v>133.86881</v>
      </c>
      <c r="T335" s="14">
        <f t="shared" si="203"/>
        <v>0</v>
      </c>
      <c r="U335" s="47">
        <f t="shared" si="204"/>
        <v>0</v>
      </c>
    </row>
    <row r="336" spans="1:21" x14ac:dyDescent="0.2">
      <c r="A336" s="69" t="s">
        <v>146</v>
      </c>
      <c r="B336" s="11" t="s">
        <v>189</v>
      </c>
      <c r="C336" s="12">
        <v>1</v>
      </c>
      <c r="D336" s="11" t="s">
        <v>389</v>
      </c>
      <c r="E336" s="67">
        <v>55196</v>
      </c>
      <c r="F336" s="10">
        <v>610</v>
      </c>
      <c r="G336" s="14"/>
      <c r="H336" s="14"/>
      <c r="I336" s="13"/>
      <c r="J336" s="14">
        <f>22.7577+111.11111</f>
        <v>133.86881</v>
      </c>
      <c r="K336" s="14"/>
      <c r="L336" s="13"/>
      <c r="M336" s="14">
        <f t="shared" si="233"/>
        <v>133.86881</v>
      </c>
      <c r="N336" s="14">
        <f t="shared" si="234"/>
        <v>0</v>
      </c>
      <c r="O336" s="13">
        <f t="shared" si="235"/>
        <v>0</v>
      </c>
      <c r="P336" s="14"/>
      <c r="Q336" s="14"/>
      <c r="R336" s="13"/>
      <c r="S336" s="14">
        <f t="shared" si="202"/>
        <v>133.86881</v>
      </c>
      <c r="T336" s="14">
        <f t="shared" si="203"/>
        <v>0</v>
      </c>
      <c r="U336" s="47">
        <f t="shared" si="204"/>
        <v>0</v>
      </c>
    </row>
    <row r="337" spans="1:21" x14ac:dyDescent="0.2">
      <c r="A337" s="45" t="s">
        <v>276</v>
      </c>
      <c r="B337" s="19" t="s">
        <v>189</v>
      </c>
      <c r="C337" s="20">
        <v>2</v>
      </c>
      <c r="D337" s="19" t="s">
        <v>2</v>
      </c>
      <c r="E337" s="21">
        <v>0</v>
      </c>
      <c r="F337" s="6"/>
      <c r="G337" s="27">
        <f>G341+G338</f>
        <v>903</v>
      </c>
      <c r="H337" s="27">
        <f t="shared" ref="H337:I337" si="236">H341+H338</f>
        <v>889</v>
      </c>
      <c r="I337" s="24">
        <f t="shared" si="236"/>
        <v>946</v>
      </c>
      <c r="J337" s="27"/>
      <c r="K337" s="27"/>
      <c r="L337" s="24"/>
      <c r="M337" s="27">
        <f t="shared" si="165"/>
        <v>903</v>
      </c>
      <c r="N337" s="27">
        <f t="shared" si="166"/>
        <v>889</v>
      </c>
      <c r="O337" s="24">
        <f t="shared" si="167"/>
        <v>946</v>
      </c>
      <c r="P337" s="27"/>
      <c r="Q337" s="27"/>
      <c r="R337" s="24"/>
      <c r="S337" s="27">
        <f t="shared" si="202"/>
        <v>903</v>
      </c>
      <c r="T337" s="27">
        <f t="shared" si="203"/>
        <v>889</v>
      </c>
      <c r="U337" s="27">
        <f t="shared" si="204"/>
        <v>946</v>
      </c>
    </row>
    <row r="338" spans="1:21" ht="22.5" x14ac:dyDescent="0.2">
      <c r="A338" s="69" t="s">
        <v>170</v>
      </c>
      <c r="B338" s="11" t="s">
        <v>189</v>
      </c>
      <c r="C338" s="12">
        <v>2</v>
      </c>
      <c r="D338" s="11" t="s">
        <v>2</v>
      </c>
      <c r="E338" s="9">
        <v>80300</v>
      </c>
      <c r="F338" s="10"/>
      <c r="G338" s="14">
        <f>G339</f>
        <v>25</v>
      </c>
      <c r="H338" s="14">
        <f t="shared" ref="H338:I338" si="237">H339</f>
        <v>0</v>
      </c>
      <c r="I338" s="13">
        <f t="shared" si="237"/>
        <v>25</v>
      </c>
      <c r="J338" s="14"/>
      <c r="K338" s="14"/>
      <c r="L338" s="13"/>
      <c r="M338" s="14">
        <f t="shared" si="165"/>
        <v>25</v>
      </c>
      <c r="N338" s="14">
        <f t="shared" si="166"/>
        <v>0</v>
      </c>
      <c r="O338" s="13">
        <f t="shared" si="167"/>
        <v>25</v>
      </c>
      <c r="P338" s="14"/>
      <c r="Q338" s="14"/>
      <c r="R338" s="13"/>
      <c r="S338" s="14">
        <f t="shared" si="202"/>
        <v>25</v>
      </c>
      <c r="T338" s="14">
        <f t="shared" si="203"/>
        <v>0</v>
      </c>
      <c r="U338" s="47">
        <f t="shared" si="204"/>
        <v>25</v>
      </c>
    </row>
    <row r="339" spans="1:21" ht="22.5" x14ac:dyDescent="0.2">
      <c r="A339" s="1" t="s">
        <v>77</v>
      </c>
      <c r="B339" s="11" t="s">
        <v>189</v>
      </c>
      <c r="C339" s="12">
        <v>2</v>
      </c>
      <c r="D339" s="11" t="s">
        <v>2</v>
      </c>
      <c r="E339" s="9">
        <v>80300</v>
      </c>
      <c r="F339" s="10">
        <v>600</v>
      </c>
      <c r="G339" s="14">
        <f>G340</f>
        <v>25</v>
      </c>
      <c r="H339" s="14">
        <f t="shared" ref="H339:I339" si="238">H340</f>
        <v>0</v>
      </c>
      <c r="I339" s="13">
        <f t="shared" si="238"/>
        <v>25</v>
      </c>
      <c r="J339" s="14"/>
      <c r="K339" s="14"/>
      <c r="L339" s="13"/>
      <c r="M339" s="14">
        <f t="shared" si="165"/>
        <v>25</v>
      </c>
      <c r="N339" s="14">
        <f t="shared" si="166"/>
        <v>0</v>
      </c>
      <c r="O339" s="13">
        <f t="shared" si="167"/>
        <v>25</v>
      </c>
      <c r="P339" s="14"/>
      <c r="Q339" s="14"/>
      <c r="R339" s="13"/>
      <c r="S339" s="14">
        <f t="shared" si="202"/>
        <v>25</v>
      </c>
      <c r="T339" s="14">
        <f t="shared" si="203"/>
        <v>0</v>
      </c>
      <c r="U339" s="47">
        <f t="shared" si="204"/>
        <v>25</v>
      </c>
    </row>
    <row r="340" spans="1:21" x14ac:dyDescent="0.2">
      <c r="A340" s="1" t="s">
        <v>146</v>
      </c>
      <c r="B340" s="11" t="s">
        <v>189</v>
      </c>
      <c r="C340" s="12">
        <v>2</v>
      </c>
      <c r="D340" s="11" t="s">
        <v>2</v>
      </c>
      <c r="E340" s="9">
        <v>80300</v>
      </c>
      <c r="F340" s="10">
        <v>610</v>
      </c>
      <c r="G340" s="14">
        <v>25</v>
      </c>
      <c r="H340" s="14">
        <v>0</v>
      </c>
      <c r="I340" s="13">
        <v>25</v>
      </c>
      <c r="J340" s="14"/>
      <c r="K340" s="14"/>
      <c r="L340" s="13"/>
      <c r="M340" s="14">
        <f t="shared" si="165"/>
        <v>25</v>
      </c>
      <c r="N340" s="14">
        <f t="shared" si="166"/>
        <v>0</v>
      </c>
      <c r="O340" s="13">
        <f t="shared" si="167"/>
        <v>25</v>
      </c>
      <c r="P340" s="14"/>
      <c r="Q340" s="14"/>
      <c r="R340" s="13"/>
      <c r="S340" s="14">
        <f t="shared" si="202"/>
        <v>25</v>
      </c>
      <c r="T340" s="14">
        <f t="shared" si="203"/>
        <v>0</v>
      </c>
      <c r="U340" s="47">
        <f t="shared" si="204"/>
        <v>25</v>
      </c>
    </row>
    <row r="341" spans="1:21" ht="45" x14ac:dyDescent="0.2">
      <c r="A341" s="69" t="s">
        <v>204</v>
      </c>
      <c r="B341" s="11" t="s">
        <v>189</v>
      </c>
      <c r="C341" s="12">
        <v>2</v>
      </c>
      <c r="D341" s="11" t="s">
        <v>2</v>
      </c>
      <c r="E341" s="67" t="s">
        <v>203</v>
      </c>
      <c r="F341" s="10" t="s">
        <v>7</v>
      </c>
      <c r="G341" s="14">
        <f t="shared" ref="G341:I341" si="239">G342</f>
        <v>878</v>
      </c>
      <c r="H341" s="14">
        <f t="shared" si="239"/>
        <v>889</v>
      </c>
      <c r="I341" s="13">
        <f t="shared" si="239"/>
        <v>921</v>
      </c>
      <c r="J341" s="14"/>
      <c r="K341" s="14"/>
      <c r="L341" s="13"/>
      <c r="M341" s="14">
        <f t="shared" si="165"/>
        <v>878</v>
      </c>
      <c r="N341" s="14">
        <f t="shared" si="166"/>
        <v>889</v>
      </c>
      <c r="O341" s="13">
        <f t="shared" si="167"/>
        <v>921</v>
      </c>
      <c r="P341" s="14"/>
      <c r="Q341" s="14"/>
      <c r="R341" s="13"/>
      <c r="S341" s="14">
        <f t="shared" si="202"/>
        <v>878</v>
      </c>
      <c r="T341" s="14">
        <f t="shared" si="203"/>
        <v>889</v>
      </c>
      <c r="U341" s="47">
        <f t="shared" si="204"/>
        <v>921</v>
      </c>
    </row>
    <row r="342" spans="1:21" ht="22.5" x14ac:dyDescent="0.2">
      <c r="A342" s="69" t="s">
        <v>77</v>
      </c>
      <c r="B342" s="11" t="s">
        <v>189</v>
      </c>
      <c r="C342" s="12">
        <v>2</v>
      </c>
      <c r="D342" s="11" t="s">
        <v>2</v>
      </c>
      <c r="E342" s="67" t="s">
        <v>203</v>
      </c>
      <c r="F342" s="10">
        <v>600</v>
      </c>
      <c r="G342" s="14">
        <f t="shared" ref="G342:I342" si="240">G343</f>
        <v>878</v>
      </c>
      <c r="H342" s="14">
        <f t="shared" si="240"/>
        <v>889</v>
      </c>
      <c r="I342" s="13">
        <f t="shared" si="240"/>
        <v>921</v>
      </c>
      <c r="J342" s="14"/>
      <c r="K342" s="14"/>
      <c r="L342" s="13"/>
      <c r="M342" s="14">
        <f t="shared" si="165"/>
        <v>878</v>
      </c>
      <c r="N342" s="14">
        <f t="shared" si="166"/>
        <v>889</v>
      </c>
      <c r="O342" s="13">
        <f t="shared" si="167"/>
        <v>921</v>
      </c>
      <c r="P342" s="14"/>
      <c r="Q342" s="14"/>
      <c r="R342" s="13"/>
      <c r="S342" s="14">
        <f t="shared" si="202"/>
        <v>878</v>
      </c>
      <c r="T342" s="14">
        <f t="shared" si="203"/>
        <v>889</v>
      </c>
      <c r="U342" s="47">
        <f t="shared" si="204"/>
        <v>921</v>
      </c>
    </row>
    <row r="343" spans="1:21" x14ac:dyDescent="0.2">
      <c r="A343" s="69" t="s">
        <v>146</v>
      </c>
      <c r="B343" s="11" t="s">
        <v>189</v>
      </c>
      <c r="C343" s="12">
        <v>2</v>
      </c>
      <c r="D343" s="11" t="s">
        <v>2</v>
      </c>
      <c r="E343" s="67" t="s">
        <v>203</v>
      </c>
      <c r="F343" s="10">
        <v>610</v>
      </c>
      <c r="G343" s="14">
        <v>878</v>
      </c>
      <c r="H343" s="14">
        <v>889</v>
      </c>
      <c r="I343" s="13">
        <v>921</v>
      </c>
      <c r="J343" s="14"/>
      <c r="K343" s="14"/>
      <c r="L343" s="13"/>
      <c r="M343" s="14">
        <f t="shared" si="165"/>
        <v>878</v>
      </c>
      <c r="N343" s="14">
        <f t="shared" si="166"/>
        <v>889</v>
      </c>
      <c r="O343" s="13">
        <f t="shared" si="167"/>
        <v>921</v>
      </c>
      <c r="P343" s="14"/>
      <c r="Q343" s="14"/>
      <c r="R343" s="13"/>
      <c r="S343" s="14">
        <f t="shared" si="202"/>
        <v>878</v>
      </c>
      <c r="T343" s="14">
        <f t="shared" si="203"/>
        <v>889</v>
      </c>
      <c r="U343" s="47">
        <f t="shared" si="204"/>
        <v>921</v>
      </c>
    </row>
    <row r="344" spans="1:21" x14ac:dyDescent="0.2">
      <c r="A344" s="45" t="s">
        <v>277</v>
      </c>
      <c r="B344" s="19" t="s">
        <v>189</v>
      </c>
      <c r="C344" s="20">
        <v>3</v>
      </c>
      <c r="D344" s="19" t="s">
        <v>2</v>
      </c>
      <c r="E344" s="21">
        <v>0</v>
      </c>
      <c r="F344" s="6"/>
      <c r="G344" s="27">
        <f>G348+G345</f>
        <v>4869.1000000000004</v>
      </c>
      <c r="H344" s="27">
        <f t="shared" ref="H344:I344" si="241">H348+H345</f>
        <v>4935</v>
      </c>
      <c r="I344" s="24">
        <f t="shared" si="241"/>
        <v>5126</v>
      </c>
      <c r="J344" s="27"/>
      <c r="K344" s="27"/>
      <c r="L344" s="24"/>
      <c r="M344" s="27">
        <f t="shared" si="165"/>
        <v>4869.1000000000004</v>
      </c>
      <c r="N344" s="27">
        <f t="shared" si="166"/>
        <v>4935</v>
      </c>
      <c r="O344" s="24">
        <f t="shared" si="167"/>
        <v>5126</v>
      </c>
      <c r="P344" s="27"/>
      <c r="Q344" s="27"/>
      <c r="R344" s="24"/>
      <c r="S344" s="27">
        <f t="shared" si="202"/>
        <v>4869.1000000000004</v>
      </c>
      <c r="T344" s="27">
        <f t="shared" si="203"/>
        <v>4935</v>
      </c>
      <c r="U344" s="46">
        <f t="shared" si="204"/>
        <v>5126</v>
      </c>
    </row>
    <row r="345" spans="1:21" ht="22.5" x14ac:dyDescent="0.2">
      <c r="A345" s="69" t="s">
        <v>170</v>
      </c>
      <c r="B345" s="7">
        <v>5</v>
      </c>
      <c r="C345" s="8">
        <v>3</v>
      </c>
      <c r="D345" s="7" t="s">
        <v>2</v>
      </c>
      <c r="E345" s="9">
        <v>80300</v>
      </c>
      <c r="F345" s="10"/>
      <c r="G345" s="14">
        <f>G346</f>
        <v>75</v>
      </c>
      <c r="H345" s="14">
        <f t="shared" ref="H345:I345" si="242">H346</f>
        <v>75</v>
      </c>
      <c r="I345" s="13">
        <f t="shared" si="242"/>
        <v>75</v>
      </c>
      <c r="J345" s="14"/>
      <c r="K345" s="14"/>
      <c r="L345" s="13"/>
      <c r="M345" s="14">
        <f t="shared" ref="M345:M418" si="243">G345+J345</f>
        <v>75</v>
      </c>
      <c r="N345" s="14">
        <f t="shared" ref="N345:N418" si="244">H345+K345</f>
        <v>75</v>
      </c>
      <c r="O345" s="13">
        <f t="shared" ref="O345:O418" si="245">I345+L345</f>
        <v>75</v>
      </c>
      <c r="P345" s="14"/>
      <c r="Q345" s="14"/>
      <c r="R345" s="13"/>
      <c r="S345" s="14">
        <f t="shared" si="202"/>
        <v>75</v>
      </c>
      <c r="T345" s="14">
        <f t="shared" si="203"/>
        <v>75</v>
      </c>
      <c r="U345" s="47">
        <f t="shared" si="204"/>
        <v>75</v>
      </c>
    </row>
    <row r="346" spans="1:21" ht="22.5" x14ac:dyDescent="0.2">
      <c r="A346" s="1" t="s">
        <v>77</v>
      </c>
      <c r="B346" s="7">
        <v>5</v>
      </c>
      <c r="C346" s="8">
        <v>3</v>
      </c>
      <c r="D346" s="7" t="s">
        <v>2</v>
      </c>
      <c r="E346" s="9">
        <v>80300</v>
      </c>
      <c r="F346" s="10">
        <v>600</v>
      </c>
      <c r="G346" s="14">
        <f>G347</f>
        <v>75</v>
      </c>
      <c r="H346" s="14">
        <f t="shared" ref="H346:I346" si="246">H347</f>
        <v>75</v>
      </c>
      <c r="I346" s="13">
        <f t="shared" si="246"/>
        <v>75</v>
      </c>
      <c r="J346" s="14"/>
      <c r="K346" s="14"/>
      <c r="L346" s="13"/>
      <c r="M346" s="14">
        <f t="shared" si="243"/>
        <v>75</v>
      </c>
      <c r="N346" s="14">
        <f t="shared" si="244"/>
        <v>75</v>
      </c>
      <c r="O346" s="13">
        <f t="shared" si="245"/>
        <v>75</v>
      </c>
      <c r="P346" s="14"/>
      <c r="Q346" s="14"/>
      <c r="R346" s="13"/>
      <c r="S346" s="14">
        <f t="shared" si="202"/>
        <v>75</v>
      </c>
      <c r="T346" s="14">
        <f t="shared" si="203"/>
        <v>75</v>
      </c>
      <c r="U346" s="47">
        <f t="shared" si="204"/>
        <v>75</v>
      </c>
    </row>
    <row r="347" spans="1:21" x14ac:dyDescent="0.2">
      <c r="A347" s="1" t="s">
        <v>146</v>
      </c>
      <c r="B347" s="7">
        <v>5</v>
      </c>
      <c r="C347" s="8">
        <v>3</v>
      </c>
      <c r="D347" s="7" t="s">
        <v>2</v>
      </c>
      <c r="E347" s="9">
        <v>80300</v>
      </c>
      <c r="F347" s="10">
        <v>610</v>
      </c>
      <c r="G347" s="14">
        <v>75</v>
      </c>
      <c r="H347" s="14">
        <v>75</v>
      </c>
      <c r="I347" s="13">
        <v>75</v>
      </c>
      <c r="J347" s="14"/>
      <c r="K347" s="14"/>
      <c r="L347" s="13"/>
      <c r="M347" s="14">
        <f t="shared" si="243"/>
        <v>75</v>
      </c>
      <c r="N347" s="14">
        <f t="shared" si="244"/>
        <v>75</v>
      </c>
      <c r="O347" s="13">
        <f t="shared" si="245"/>
        <v>75</v>
      </c>
      <c r="P347" s="14"/>
      <c r="Q347" s="14"/>
      <c r="R347" s="13"/>
      <c r="S347" s="14">
        <f t="shared" si="202"/>
        <v>75</v>
      </c>
      <c r="T347" s="14">
        <f t="shared" si="203"/>
        <v>75</v>
      </c>
      <c r="U347" s="47">
        <f t="shared" si="204"/>
        <v>75</v>
      </c>
    </row>
    <row r="348" spans="1:21" ht="33.75" x14ac:dyDescent="0.2">
      <c r="A348" s="1" t="s">
        <v>206</v>
      </c>
      <c r="B348" s="11" t="s">
        <v>189</v>
      </c>
      <c r="C348" s="12">
        <v>3</v>
      </c>
      <c r="D348" s="11" t="s">
        <v>2</v>
      </c>
      <c r="E348" s="67">
        <v>85150</v>
      </c>
      <c r="F348" s="10"/>
      <c r="G348" s="14">
        <f t="shared" ref="G348:I348" si="247">G349</f>
        <v>4794.1000000000004</v>
      </c>
      <c r="H348" s="14">
        <f t="shared" si="247"/>
        <v>4860</v>
      </c>
      <c r="I348" s="13">
        <f t="shared" si="247"/>
        <v>5051</v>
      </c>
      <c r="J348" s="14"/>
      <c r="K348" s="14"/>
      <c r="L348" s="13"/>
      <c r="M348" s="14">
        <f t="shared" si="243"/>
        <v>4794.1000000000004</v>
      </c>
      <c r="N348" s="14">
        <f t="shared" si="244"/>
        <v>4860</v>
      </c>
      <c r="O348" s="13">
        <f t="shared" si="245"/>
        <v>5051</v>
      </c>
      <c r="P348" s="14"/>
      <c r="Q348" s="14"/>
      <c r="R348" s="13"/>
      <c r="S348" s="14">
        <f t="shared" si="202"/>
        <v>4794.1000000000004</v>
      </c>
      <c r="T348" s="14">
        <f t="shared" si="203"/>
        <v>4860</v>
      </c>
      <c r="U348" s="47">
        <f t="shared" si="204"/>
        <v>5051</v>
      </c>
    </row>
    <row r="349" spans="1:21" ht="22.5" x14ac:dyDescent="0.2">
      <c r="A349" s="1" t="s">
        <v>77</v>
      </c>
      <c r="B349" s="11" t="s">
        <v>189</v>
      </c>
      <c r="C349" s="12">
        <v>3</v>
      </c>
      <c r="D349" s="11" t="s">
        <v>2</v>
      </c>
      <c r="E349" s="67">
        <v>85150</v>
      </c>
      <c r="F349" s="10">
        <v>600</v>
      </c>
      <c r="G349" s="14">
        <f t="shared" ref="G349:I349" si="248">G350</f>
        <v>4794.1000000000004</v>
      </c>
      <c r="H349" s="14">
        <f t="shared" si="248"/>
        <v>4860</v>
      </c>
      <c r="I349" s="13">
        <f t="shared" si="248"/>
        <v>5051</v>
      </c>
      <c r="J349" s="14"/>
      <c r="K349" s="14"/>
      <c r="L349" s="13"/>
      <c r="M349" s="14">
        <f t="shared" si="243"/>
        <v>4794.1000000000004</v>
      </c>
      <c r="N349" s="14">
        <f t="shared" si="244"/>
        <v>4860</v>
      </c>
      <c r="O349" s="13">
        <f t="shared" si="245"/>
        <v>5051</v>
      </c>
      <c r="P349" s="14"/>
      <c r="Q349" s="14"/>
      <c r="R349" s="13"/>
      <c r="S349" s="14">
        <f t="shared" si="202"/>
        <v>4794.1000000000004</v>
      </c>
      <c r="T349" s="14">
        <f t="shared" si="203"/>
        <v>4860</v>
      </c>
      <c r="U349" s="47">
        <f t="shared" si="204"/>
        <v>5051</v>
      </c>
    </row>
    <row r="350" spans="1:21" x14ac:dyDescent="0.2">
      <c r="A350" s="1" t="s">
        <v>146</v>
      </c>
      <c r="B350" s="11" t="s">
        <v>189</v>
      </c>
      <c r="C350" s="12">
        <v>3</v>
      </c>
      <c r="D350" s="11" t="s">
        <v>2</v>
      </c>
      <c r="E350" s="67">
        <v>85150</v>
      </c>
      <c r="F350" s="10">
        <v>610</v>
      </c>
      <c r="G350" s="13">
        <v>4794.1000000000004</v>
      </c>
      <c r="H350" s="13">
        <v>4860</v>
      </c>
      <c r="I350" s="13">
        <v>5051</v>
      </c>
      <c r="J350" s="13"/>
      <c r="K350" s="13"/>
      <c r="L350" s="13"/>
      <c r="M350" s="13">
        <f t="shared" si="243"/>
        <v>4794.1000000000004</v>
      </c>
      <c r="N350" s="13">
        <f t="shared" si="244"/>
        <v>4860</v>
      </c>
      <c r="O350" s="13">
        <f t="shared" si="245"/>
        <v>5051</v>
      </c>
      <c r="P350" s="13"/>
      <c r="Q350" s="13"/>
      <c r="R350" s="13"/>
      <c r="S350" s="13">
        <f t="shared" si="202"/>
        <v>4794.1000000000004</v>
      </c>
      <c r="T350" s="13">
        <f t="shared" si="203"/>
        <v>4860</v>
      </c>
      <c r="U350" s="47">
        <f t="shared" si="204"/>
        <v>5051</v>
      </c>
    </row>
    <row r="351" spans="1:21" ht="45" x14ac:dyDescent="0.2">
      <c r="A351" s="45" t="s">
        <v>274</v>
      </c>
      <c r="B351" s="19" t="s">
        <v>36</v>
      </c>
      <c r="C351" s="20" t="s">
        <v>3</v>
      </c>
      <c r="D351" s="19" t="s">
        <v>2</v>
      </c>
      <c r="E351" s="21" t="s">
        <v>9</v>
      </c>
      <c r="F351" s="6" t="s">
        <v>7</v>
      </c>
      <c r="G351" s="27">
        <f>G352+G362+G368</f>
        <v>6777.7532100000008</v>
      </c>
      <c r="H351" s="27">
        <f>H352+H362+H368</f>
        <v>6454.7657900000004</v>
      </c>
      <c r="I351" s="24">
        <f>I352+I362+I368</f>
        <v>5651.7639200000003</v>
      </c>
      <c r="J351" s="27">
        <f>J352+J362+J368</f>
        <v>473.25592999999998</v>
      </c>
      <c r="K351" s="27"/>
      <c r="L351" s="24"/>
      <c r="M351" s="27">
        <f t="shared" si="243"/>
        <v>7251.009140000001</v>
      </c>
      <c r="N351" s="27">
        <f t="shared" si="244"/>
        <v>6454.7657900000004</v>
      </c>
      <c r="O351" s="24">
        <f t="shared" si="245"/>
        <v>5651.7639200000003</v>
      </c>
      <c r="P351" s="27">
        <f>P352+P362+P368</f>
        <v>2276.2808500000001</v>
      </c>
      <c r="Q351" s="27">
        <f t="shared" ref="Q351:R351" si="249">Q352+Q362+Q368</f>
        <v>0</v>
      </c>
      <c r="R351" s="27">
        <f t="shared" si="249"/>
        <v>0</v>
      </c>
      <c r="S351" s="27">
        <f t="shared" si="202"/>
        <v>9527.2899900000011</v>
      </c>
      <c r="T351" s="27">
        <f t="shared" si="203"/>
        <v>6454.7657900000004</v>
      </c>
      <c r="U351" s="46">
        <f t="shared" si="204"/>
        <v>5651.7639200000003</v>
      </c>
    </row>
    <row r="352" spans="1:21" x14ac:dyDescent="0.2">
      <c r="A352" s="45" t="s">
        <v>288</v>
      </c>
      <c r="B352" s="19">
        <v>6</v>
      </c>
      <c r="C352" s="20">
        <v>1</v>
      </c>
      <c r="D352" s="19">
        <v>0</v>
      </c>
      <c r="E352" s="21">
        <v>0</v>
      </c>
      <c r="F352" s="6"/>
      <c r="G352" s="27">
        <f>G353+G358</f>
        <v>724.1</v>
      </c>
      <c r="H352" s="27">
        <f t="shared" ref="H352:I352" si="250">H353+H358</f>
        <v>724.1</v>
      </c>
      <c r="I352" s="24">
        <f t="shared" si="250"/>
        <v>724.1</v>
      </c>
      <c r="J352" s="27"/>
      <c r="K352" s="27"/>
      <c r="L352" s="24"/>
      <c r="M352" s="27">
        <f t="shared" si="243"/>
        <v>724.1</v>
      </c>
      <c r="N352" s="27">
        <f t="shared" si="244"/>
        <v>724.1</v>
      </c>
      <c r="O352" s="24">
        <f t="shared" si="245"/>
        <v>724.1</v>
      </c>
      <c r="P352" s="27"/>
      <c r="Q352" s="27"/>
      <c r="R352" s="24"/>
      <c r="S352" s="27">
        <f t="shared" si="202"/>
        <v>724.1</v>
      </c>
      <c r="T352" s="27">
        <f t="shared" si="203"/>
        <v>724.1</v>
      </c>
      <c r="U352" s="46">
        <f t="shared" si="204"/>
        <v>724.1</v>
      </c>
    </row>
    <row r="353" spans="1:21" x14ac:dyDescent="0.2">
      <c r="A353" s="69" t="s">
        <v>37</v>
      </c>
      <c r="B353" s="11" t="s">
        <v>36</v>
      </c>
      <c r="C353" s="12">
        <v>1</v>
      </c>
      <c r="D353" s="11" t="s">
        <v>2</v>
      </c>
      <c r="E353" s="67" t="s">
        <v>35</v>
      </c>
      <c r="F353" s="10" t="s">
        <v>7</v>
      </c>
      <c r="G353" s="13">
        <f>G354+G356</f>
        <v>483.7</v>
      </c>
      <c r="H353" s="13">
        <f t="shared" ref="H353:I353" si="251">H354+H356</f>
        <v>483.7</v>
      </c>
      <c r="I353" s="13">
        <f t="shared" si="251"/>
        <v>483.7</v>
      </c>
      <c r="J353" s="13"/>
      <c r="K353" s="13"/>
      <c r="L353" s="13"/>
      <c r="M353" s="13">
        <f t="shared" si="243"/>
        <v>483.7</v>
      </c>
      <c r="N353" s="13">
        <f t="shared" si="244"/>
        <v>483.7</v>
      </c>
      <c r="O353" s="13">
        <f t="shared" si="245"/>
        <v>483.7</v>
      </c>
      <c r="P353" s="13"/>
      <c r="Q353" s="13"/>
      <c r="R353" s="13"/>
      <c r="S353" s="13">
        <f t="shared" si="202"/>
        <v>483.7</v>
      </c>
      <c r="T353" s="13">
        <f t="shared" si="203"/>
        <v>483.7</v>
      </c>
      <c r="U353" s="47">
        <f t="shared" si="204"/>
        <v>483.7</v>
      </c>
    </row>
    <row r="354" spans="1:21" ht="45" x14ac:dyDescent="0.2">
      <c r="A354" s="69" t="s">
        <v>6</v>
      </c>
      <c r="B354" s="11" t="s">
        <v>36</v>
      </c>
      <c r="C354" s="12">
        <v>1</v>
      </c>
      <c r="D354" s="11" t="s">
        <v>2</v>
      </c>
      <c r="E354" s="67" t="s">
        <v>35</v>
      </c>
      <c r="F354" s="10">
        <v>100</v>
      </c>
      <c r="G354" s="13">
        <f>G355</f>
        <v>400</v>
      </c>
      <c r="H354" s="13">
        <f t="shared" ref="H354:I354" si="252">H355</f>
        <v>400</v>
      </c>
      <c r="I354" s="13">
        <f t="shared" si="252"/>
        <v>400</v>
      </c>
      <c r="J354" s="13"/>
      <c r="K354" s="13"/>
      <c r="L354" s="13"/>
      <c r="M354" s="13">
        <f t="shared" si="243"/>
        <v>400</v>
      </c>
      <c r="N354" s="13">
        <f t="shared" si="244"/>
        <v>400</v>
      </c>
      <c r="O354" s="13">
        <f t="shared" si="245"/>
        <v>400</v>
      </c>
      <c r="P354" s="13"/>
      <c r="Q354" s="13"/>
      <c r="R354" s="13"/>
      <c r="S354" s="13">
        <f t="shared" si="202"/>
        <v>400</v>
      </c>
      <c r="T354" s="13">
        <f t="shared" si="203"/>
        <v>400</v>
      </c>
      <c r="U354" s="47">
        <f t="shared" si="204"/>
        <v>400</v>
      </c>
    </row>
    <row r="355" spans="1:21" ht="22.5" x14ac:dyDescent="0.2">
      <c r="A355" s="69" t="s">
        <v>5</v>
      </c>
      <c r="B355" s="11" t="s">
        <v>36</v>
      </c>
      <c r="C355" s="12">
        <v>1</v>
      </c>
      <c r="D355" s="11" t="s">
        <v>2</v>
      </c>
      <c r="E355" s="67" t="s">
        <v>35</v>
      </c>
      <c r="F355" s="10">
        <v>120</v>
      </c>
      <c r="G355" s="13">
        <v>400</v>
      </c>
      <c r="H355" s="13">
        <v>400</v>
      </c>
      <c r="I355" s="13">
        <v>400</v>
      </c>
      <c r="J355" s="13"/>
      <c r="K355" s="13"/>
      <c r="L355" s="13"/>
      <c r="M355" s="13">
        <f t="shared" si="243"/>
        <v>400</v>
      </c>
      <c r="N355" s="13">
        <f t="shared" si="244"/>
        <v>400</v>
      </c>
      <c r="O355" s="13">
        <f t="shared" si="245"/>
        <v>400</v>
      </c>
      <c r="P355" s="13"/>
      <c r="Q355" s="13"/>
      <c r="R355" s="13"/>
      <c r="S355" s="13">
        <f t="shared" si="202"/>
        <v>400</v>
      </c>
      <c r="T355" s="13">
        <f t="shared" si="203"/>
        <v>400</v>
      </c>
      <c r="U355" s="47">
        <f t="shared" si="204"/>
        <v>400</v>
      </c>
    </row>
    <row r="356" spans="1:21" ht="22.5" x14ac:dyDescent="0.2">
      <c r="A356" s="69" t="s">
        <v>14</v>
      </c>
      <c r="B356" s="11" t="s">
        <v>36</v>
      </c>
      <c r="C356" s="12">
        <v>1</v>
      </c>
      <c r="D356" s="11" t="s">
        <v>2</v>
      </c>
      <c r="E356" s="67" t="s">
        <v>35</v>
      </c>
      <c r="F356" s="10">
        <v>200</v>
      </c>
      <c r="G356" s="13">
        <f>G357</f>
        <v>83.7</v>
      </c>
      <c r="H356" s="13">
        <f t="shared" ref="H356:I356" si="253">H357</f>
        <v>83.7</v>
      </c>
      <c r="I356" s="13">
        <f t="shared" si="253"/>
        <v>83.7</v>
      </c>
      <c r="J356" s="13"/>
      <c r="K356" s="13"/>
      <c r="L356" s="13"/>
      <c r="M356" s="13">
        <f t="shared" si="243"/>
        <v>83.7</v>
      </c>
      <c r="N356" s="13">
        <f t="shared" si="244"/>
        <v>83.7</v>
      </c>
      <c r="O356" s="13">
        <f t="shared" si="245"/>
        <v>83.7</v>
      </c>
      <c r="P356" s="13"/>
      <c r="Q356" s="13"/>
      <c r="R356" s="13"/>
      <c r="S356" s="13">
        <f t="shared" si="202"/>
        <v>83.7</v>
      </c>
      <c r="T356" s="13">
        <f t="shared" si="203"/>
        <v>83.7</v>
      </c>
      <c r="U356" s="47">
        <f t="shared" si="204"/>
        <v>83.7</v>
      </c>
    </row>
    <row r="357" spans="1:21" ht="22.5" x14ac:dyDescent="0.2">
      <c r="A357" s="69" t="s">
        <v>13</v>
      </c>
      <c r="B357" s="11" t="s">
        <v>36</v>
      </c>
      <c r="C357" s="12">
        <v>1</v>
      </c>
      <c r="D357" s="11" t="s">
        <v>2</v>
      </c>
      <c r="E357" s="67" t="s">
        <v>35</v>
      </c>
      <c r="F357" s="10">
        <v>240</v>
      </c>
      <c r="G357" s="13">
        <v>83.7</v>
      </c>
      <c r="H357" s="13">
        <v>83.7</v>
      </c>
      <c r="I357" s="13">
        <v>83.7</v>
      </c>
      <c r="J357" s="13"/>
      <c r="K357" s="13"/>
      <c r="L357" s="13"/>
      <c r="M357" s="13">
        <f t="shared" si="243"/>
        <v>83.7</v>
      </c>
      <c r="N357" s="13">
        <f t="shared" si="244"/>
        <v>83.7</v>
      </c>
      <c r="O357" s="13">
        <f t="shared" si="245"/>
        <v>83.7</v>
      </c>
      <c r="P357" s="13"/>
      <c r="Q357" s="13"/>
      <c r="R357" s="13"/>
      <c r="S357" s="13">
        <f t="shared" si="202"/>
        <v>83.7</v>
      </c>
      <c r="T357" s="13">
        <f t="shared" si="203"/>
        <v>83.7</v>
      </c>
      <c r="U357" s="47">
        <f t="shared" si="204"/>
        <v>83.7</v>
      </c>
    </row>
    <row r="358" spans="1:21" x14ac:dyDescent="0.2">
      <c r="A358" s="1" t="s">
        <v>313</v>
      </c>
      <c r="B358" s="7" t="s">
        <v>36</v>
      </c>
      <c r="C358" s="8">
        <v>1</v>
      </c>
      <c r="D358" s="7" t="s">
        <v>312</v>
      </c>
      <c r="E358" s="9"/>
      <c r="F358" s="10"/>
      <c r="G358" s="13">
        <f>G359</f>
        <v>240.4</v>
      </c>
      <c r="H358" s="13">
        <f t="shared" ref="H358:I359" si="254">H359</f>
        <v>240.4</v>
      </c>
      <c r="I358" s="13">
        <f t="shared" si="254"/>
        <v>240.4</v>
      </c>
      <c r="J358" s="13"/>
      <c r="K358" s="13"/>
      <c r="L358" s="13"/>
      <c r="M358" s="13">
        <f t="shared" si="243"/>
        <v>240.4</v>
      </c>
      <c r="N358" s="13">
        <f t="shared" si="244"/>
        <v>240.4</v>
      </c>
      <c r="O358" s="13">
        <f t="shared" si="245"/>
        <v>240.4</v>
      </c>
      <c r="P358" s="13"/>
      <c r="Q358" s="13"/>
      <c r="R358" s="13"/>
      <c r="S358" s="13">
        <f t="shared" si="202"/>
        <v>240.4</v>
      </c>
      <c r="T358" s="13">
        <f t="shared" si="203"/>
        <v>240.4</v>
      </c>
      <c r="U358" s="47">
        <f t="shared" si="204"/>
        <v>240.4</v>
      </c>
    </row>
    <row r="359" spans="1:21" ht="33.75" x14ac:dyDescent="0.2">
      <c r="A359" s="1" t="s">
        <v>314</v>
      </c>
      <c r="B359" s="7" t="s">
        <v>36</v>
      </c>
      <c r="C359" s="8">
        <v>1</v>
      </c>
      <c r="D359" s="7" t="s">
        <v>312</v>
      </c>
      <c r="E359" s="9">
        <v>80440</v>
      </c>
      <c r="F359" s="10"/>
      <c r="G359" s="13">
        <f>G360</f>
        <v>240.4</v>
      </c>
      <c r="H359" s="13">
        <f t="shared" si="254"/>
        <v>240.4</v>
      </c>
      <c r="I359" s="13">
        <f t="shared" si="254"/>
        <v>240.4</v>
      </c>
      <c r="J359" s="13"/>
      <c r="K359" s="13"/>
      <c r="L359" s="13"/>
      <c r="M359" s="13">
        <f t="shared" si="243"/>
        <v>240.4</v>
      </c>
      <c r="N359" s="13">
        <f t="shared" si="244"/>
        <v>240.4</v>
      </c>
      <c r="O359" s="13">
        <f t="shared" si="245"/>
        <v>240.4</v>
      </c>
      <c r="P359" s="13"/>
      <c r="Q359" s="13"/>
      <c r="R359" s="13"/>
      <c r="S359" s="13">
        <f t="shared" si="202"/>
        <v>240.4</v>
      </c>
      <c r="T359" s="13">
        <f t="shared" si="203"/>
        <v>240.4</v>
      </c>
      <c r="U359" s="13">
        <f t="shared" si="204"/>
        <v>240.4</v>
      </c>
    </row>
    <row r="360" spans="1:21" ht="22.5" x14ac:dyDescent="0.2">
      <c r="A360" s="1" t="s">
        <v>14</v>
      </c>
      <c r="B360" s="7" t="s">
        <v>36</v>
      </c>
      <c r="C360" s="8">
        <v>1</v>
      </c>
      <c r="D360" s="7" t="s">
        <v>312</v>
      </c>
      <c r="E360" s="9">
        <v>80440</v>
      </c>
      <c r="F360" s="10">
        <v>200</v>
      </c>
      <c r="G360" s="13">
        <f>G361</f>
        <v>240.4</v>
      </c>
      <c r="H360" s="13">
        <f t="shared" ref="H360:I360" si="255">H361</f>
        <v>240.4</v>
      </c>
      <c r="I360" s="13">
        <f t="shared" si="255"/>
        <v>240.4</v>
      </c>
      <c r="J360" s="13"/>
      <c r="K360" s="13"/>
      <c r="L360" s="13"/>
      <c r="M360" s="13">
        <f t="shared" si="243"/>
        <v>240.4</v>
      </c>
      <c r="N360" s="13">
        <f t="shared" si="244"/>
        <v>240.4</v>
      </c>
      <c r="O360" s="13">
        <f t="shared" si="245"/>
        <v>240.4</v>
      </c>
      <c r="P360" s="13"/>
      <c r="Q360" s="13"/>
      <c r="R360" s="13"/>
      <c r="S360" s="13">
        <f t="shared" si="202"/>
        <v>240.4</v>
      </c>
      <c r="T360" s="13">
        <f t="shared" si="203"/>
        <v>240.4</v>
      </c>
      <c r="U360" s="47">
        <f t="shared" si="204"/>
        <v>240.4</v>
      </c>
    </row>
    <row r="361" spans="1:21" ht="22.5" x14ac:dyDescent="0.2">
      <c r="A361" s="1" t="s">
        <v>13</v>
      </c>
      <c r="B361" s="7" t="s">
        <v>36</v>
      </c>
      <c r="C361" s="8">
        <v>1</v>
      </c>
      <c r="D361" s="7" t="s">
        <v>312</v>
      </c>
      <c r="E361" s="9">
        <v>80440</v>
      </c>
      <c r="F361" s="10">
        <v>240</v>
      </c>
      <c r="G361" s="13">
        <v>240.4</v>
      </c>
      <c r="H361" s="13">
        <v>240.4</v>
      </c>
      <c r="I361" s="13">
        <v>240.4</v>
      </c>
      <c r="J361" s="13"/>
      <c r="K361" s="13"/>
      <c r="L361" s="13"/>
      <c r="M361" s="13">
        <f t="shared" si="243"/>
        <v>240.4</v>
      </c>
      <c r="N361" s="13">
        <f t="shared" si="244"/>
        <v>240.4</v>
      </c>
      <c r="O361" s="13">
        <f t="shared" si="245"/>
        <v>240.4</v>
      </c>
      <c r="P361" s="13"/>
      <c r="Q361" s="13"/>
      <c r="R361" s="13"/>
      <c r="S361" s="13">
        <f t="shared" ref="S361:S428" si="256">M361+P361</f>
        <v>240.4</v>
      </c>
      <c r="T361" s="13">
        <f t="shared" ref="T361:T428" si="257">N361+Q361</f>
        <v>240.4</v>
      </c>
      <c r="U361" s="47">
        <f t="shared" ref="U361:U428" si="258">O361+R361</f>
        <v>240.4</v>
      </c>
    </row>
    <row r="362" spans="1:21" x14ac:dyDescent="0.2">
      <c r="A362" s="45" t="s">
        <v>287</v>
      </c>
      <c r="B362" s="19" t="s">
        <v>36</v>
      </c>
      <c r="C362" s="20">
        <v>2</v>
      </c>
      <c r="D362" s="19" t="s">
        <v>2</v>
      </c>
      <c r="E362" s="21">
        <v>0</v>
      </c>
      <c r="F362" s="34"/>
      <c r="G362" s="27">
        <f>G363</f>
        <v>157</v>
      </c>
      <c r="H362" s="27">
        <f t="shared" ref="H362:I362" si="259">H363</f>
        <v>157</v>
      </c>
      <c r="I362" s="24">
        <f t="shared" si="259"/>
        <v>157</v>
      </c>
      <c r="J362" s="27"/>
      <c r="K362" s="27"/>
      <c r="L362" s="24"/>
      <c r="M362" s="27">
        <f t="shared" si="243"/>
        <v>157</v>
      </c>
      <c r="N362" s="27">
        <f t="shared" si="244"/>
        <v>157</v>
      </c>
      <c r="O362" s="24">
        <f t="shared" si="245"/>
        <v>157</v>
      </c>
      <c r="P362" s="27"/>
      <c r="Q362" s="27"/>
      <c r="R362" s="24"/>
      <c r="S362" s="27">
        <f t="shared" si="256"/>
        <v>157</v>
      </c>
      <c r="T362" s="27">
        <f t="shared" si="257"/>
        <v>157</v>
      </c>
      <c r="U362" s="27">
        <f t="shared" si="258"/>
        <v>157</v>
      </c>
    </row>
    <row r="363" spans="1:21" x14ac:dyDescent="0.2">
      <c r="A363" s="69" t="s">
        <v>59</v>
      </c>
      <c r="B363" s="11" t="s">
        <v>36</v>
      </c>
      <c r="C363" s="12">
        <v>2</v>
      </c>
      <c r="D363" s="11" t="s">
        <v>2</v>
      </c>
      <c r="E363" s="67" t="s">
        <v>58</v>
      </c>
      <c r="F363" s="10" t="s">
        <v>7</v>
      </c>
      <c r="G363" s="14">
        <f>G364+G366</f>
        <v>157</v>
      </c>
      <c r="H363" s="14">
        <f t="shared" ref="H363:I363" si="260">H364+H366</f>
        <v>157</v>
      </c>
      <c r="I363" s="13">
        <f t="shared" si="260"/>
        <v>157</v>
      </c>
      <c r="J363" s="14"/>
      <c r="K363" s="14"/>
      <c r="L363" s="13"/>
      <c r="M363" s="14">
        <f t="shared" si="243"/>
        <v>157</v>
      </c>
      <c r="N363" s="14">
        <f t="shared" si="244"/>
        <v>157</v>
      </c>
      <c r="O363" s="13">
        <f t="shared" si="245"/>
        <v>157</v>
      </c>
      <c r="P363" s="14"/>
      <c r="Q363" s="14"/>
      <c r="R363" s="13"/>
      <c r="S363" s="14">
        <f t="shared" si="256"/>
        <v>157</v>
      </c>
      <c r="T363" s="14">
        <f t="shared" si="257"/>
        <v>157</v>
      </c>
      <c r="U363" s="47">
        <f t="shared" si="258"/>
        <v>157</v>
      </c>
    </row>
    <row r="364" spans="1:21" ht="45" x14ac:dyDescent="0.2">
      <c r="A364" s="69" t="s">
        <v>6</v>
      </c>
      <c r="B364" s="11" t="s">
        <v>36</v>
      </c>
      <c r="C364" s="12">
        <v>2</v>
      </c>
      <c r="D364" s="11" t="s">
        <v>2</v>
      </c>
      <c r="E364" s="67" t="s">
        <v>58</v>
      </c>
      <c r="F364" s="10">
        <v>100</v>
      </c>
      <c r="G364" s="13">
        <f>G365</f>
        <v>20</v>
      </c>
      <c r="H364" s="13">
        <f t="shared" ref="H364:I364" si="261">H365</f>
        <v>20</v>
      </c>
      <c r="I364" s="13">
        <f t="shared" si="261"/>
        <v>20</v>
      </c>
      <c r="J364" s="13"/>
      <c r="K364" s="13"/>
      <c r="L364" s="13"/>
      <c r="M364" s="13">
        <f t="shared" si="243"/>
        <v>20</v>
      </c>
      <c r="N364" s="13">
        <f t="shared" si="244"/>
        <v>20</v>
      </c>
      <c r="O364" s="13">
        <f t="shared" si="245"/>
        <v>20</v>
      </c>
      <c r="P364" s="13"/>
      <c r="Q364" s="13"/>
      <c r="R364" s="13"/>
      <c r="S364" s="13">
        <f t="shared" si="256"/>
        <v>20</v>
      </c>
      <c r="T364" s="13">
        <f t="shared" si="257"/>
        <v>20</v>
      </c>
      <c r="U364" s="47">
        <f t="shared" si="258"/>
        <v>20</v>
      </c>
    </row>
    <row r="365" spans="1:21" ht="22.5" x14ac:dyDescent="0.2">
      <c r="A365" s="69" t="s">
        <v>5</v>
      </c>
      <c r="B365" s="11" t="s">
        <v>36</v>
      </c>
      <c r="C365" s="12">
        <v>2</v>
      </c>
      <c r="D365" s="11" t="s">
        <v>2</v>
      </c>
      <c r="E365" s="67" t="s">
        <v>58</v>
      </c>
      <c r="F365" s="10">
        <v>120</v>
      </c>
      <c r="G365" s="13">
        <v>20</v>
      </c>
      <c r="H365" s="13">
        <v>20</v>
      </c>
      <c r="I365" s="13">
        <v>20</v>
      </c>
      <c r="J365" s="13"/>
      <c r="K365" s="13"/>
      <c r="L365" s="13"/>
      <c r="M365" s="13">
        <f t="shared" si="243"/>
        <v>20</v>
      </c>
      <c r="N365" s="13">
        <f t="shared" si="244"/>
        <v>20</v>
      </c>
      <c r="O365" s="13">
        <f t="shared" si="245"/>
        <v>20</v>
      </c>
      <c r="P365" s="13"/>
      <c r="Q365" s="13"/>
      <c r="R365" s="13"/>
      <c r="S365" s="13">
        <f t="shared" si="256"/>
        <v>20</v>
      </c>
      <c r="T365" s="13">
        <f t="shared" si="257"/>
        <v>20</v>
      </c>
      <c r="U365" s="47">
        <f t="shared" si="258"/>
        <v>20</v>
      </c>
    </row>
    <row r="366" spans="1:21" ht="22.5" x14ac:dyDescent="0.2">
      <c r="A366" s="69" t="s">
        <v>14</v>
      </c>
      <c r="B366" s="11" t="s">
        <v>36</v>
      </c>
      <c r="C366" s="12">
        <v>2</v>
      </c>
      <c r="D366" s="11" t="s">
        <v>2</v>
      </c>
      <c r="E366" s="67" t="s">
        <v>58</v>
      </c>
      <c r="F366" s="10">
        <v>200</v>
      </c>
      <c r="G366" s="13">
        <f>G367</f>
        <v>137</v>
      </c>
      <c r="H366" s="13">
        <f t="shared" ref="H366:I366" si="262">H367</f>
        <v>137</v>
      </c>
      <c r="I366" s="13">
        <f t="shared" si="262"/>
        <v>137</v>
      </c>
      <c r="J366" s="13"/>
      <c r="K366" s="13"/>
      <c r="L366" s="13"/>
      <c r="M366" s="13">
        <f t="shared" si="243"/>
        <v>137</v>
      </c>
      <c r="N366" s="13">
        <f t="shared" si="244"/>
        <v>137</v>
      </c>
      <c r="O366" s="13">
        <f t="shared" si="245"/>
        <v>137</v>
      </c>
      <c r="P366" s="13"/>
      <c r="Q366" s="13"/>
      <c r="R366" s="13"/>
      <c r="S366" s="13">
        <f t="shared" si="256"/>
        <v>137</v>
      </c>
      <c r="T366" s="13">
        <f t="shared" si="257"/>
        <v>137</v>
      </c>
      <c r="U366" s="47">
        <f t="shared" si="258"/>
        <v>137</v>
      </c>
    </row>
    <row r="367" spans="1:21" ht="22.5" x14ac:dyDescent="0.2">
      <c r="A367" s="69" t="s">
        <v>13</v>
      </c>
      <c r="B367" s="11" t="s">
        <v>36</v>
      </c>
      <c r="C367" s="12">
        <v>2</v>
      </c>
      <c r="D367" s="11" t="s">
        <v>2</v>
      </c>
      <c r="E367" s="67" t="s">
        <v>58</v>
      </c>
      <c r="F367" s="10">
        <v>240</v>
      </c>
      <c r="G367" s="13">
        <v>137</v>
      </c>
      <c r="H367" s="13">
        <v>137</v>
      </c>
      <c r="I367" s="13">
        <v>137</v>
      </c>
      <c r="J367" s="13"/>
      <c r="K367" s="13"/>
      <c r="L367" s="13"/>
      <c r="M367" s="13">
        <f t="shared" si="243"/>
        <v>137</v>
      </c>
      <c r="N367" s="13">
        <f t="shared" si="244"/>
        <v>137</v>
      </c>
      <c r="O367" s="13">
        <f t="shared" si="245"/>
        <v>137</v>
      </c>
      <c r="P367" s="13"/>
      <c r="Q367" s="13"/>
      <c r="R367" s="13"/>
      <c r="S367" s="13">
        <f t="shared" si="256"/>
        <v>137</v>
      </c>
      <c r="T367" s="13">
        <f t="shared" si="257"/>
        <v>137</v>
      </c>
      <c r="U367" s="47">
        <f t="shared" si="258"/>
        <v>137</v>
      </c>
    </row>
    <row r="368" spans="1:21" ht="22.5" x14ac:dyDescent="0.2">
      <c r="A368" s="45" t="s">
        <v>286</v>
      </c>
      <c r="B368" s="19">
        <v>6</v>
      </c>
      <c r="C368" s="20">
        <v>3</v>
      </c>
      <c r="D368" s="19">
        <v>0</v>
      </c>
      <c r="E368" s="21">
        <v>0</v>
      </c>
      <c r="F368" s="6"/>
      <c r="G368" s="27">
        <f>G369+G372+G375+G378+G389+G392+G395+G399+G402</f>
        <v>5896.6532100000004</v>
      </c>
      <c r="H368" s="27">
        <f>H369+H372+H375+H378+H389+H392+H395+H399+H402</f>
        <v>5573.66579</v>
      </c>
      <c r="I368" s="24">
        <f>I369+I372+I375+I378+I389+I392+I395+I399+I402</f>
        <v>4770.66392</v>
      </c>
      <c r="J368" s="27">
        <f>J383</f>
        <v>473.25592999999998</v>
      </c>
      <c r="K368" s="27"/>
      <c r="L368" s="24"/>
      <c r="M368" s="27">
        <f t="shared" si="243"/>
        <v>6369.9091400000007</v>
      </c>
      <c r="N368" s="27">
        <f t="shared" si="244"/>
        <v>5573.66579</v>
      </c>
      <c r="O368" s="24">
        <f t="shared" si="245"/>
        <v>4770.66392</v>
      </c>
      <c r="P368" s="27">
        <f>P395+P399+P405+P372</f>
        <v>2276.2808500000001</v>
      </c>
      <c r="Q368" s="27">
        <f t="shared" ref="Q368:R368" si="263">Q395</f>
        <v>0</v>
      </c>
      <c r="R368" s="27">
        <f t="shared" si="263"/>
        <v>0</v>
      </c>
      <c r="S368" s="27">
        <f t="shared" si="256"/>
        <v>8646.1899900000008</v>
      </c>
      <c r="T368" s="27">
        <f t="shared" si="257"/>
        <v>5573.66579</v>
      </c>
      <c r="U368" s="46">
        <f t="shared" si="258"/>
        <v>4770.66392</v>
      </c>
    </row>
    <row r="369" spans="1:21" ht="22.5" x14ac:dyDescent="0.2">
      <c r="A369" s="69" t="s">
        <v>244</v>
      </c>
      <c r="B369" s="11" t="s">
        <v>36</v>
      </c>
      <c r="C369" s="12">
        <v>3</v>
      </c>
      <c r="D369" s="11">
        <v>0</v>
      </c>
      <c r="E369" s="67">
        <v>78730</v>
      </c>
      <c r="F369" s="10"/>
      <c r="G369" s="13">
        <f>G370</f>
        <v>100.023</v>
      </c>
      <c r="H369" s="13">
        <f t="shared" ref="H369:I370" si="264">H370</f>
        <v>104.01900000000001</v>
      </c>
      <c r="I369" s="13">
        <f t="shared" si="264"/>
        <v>108.167</v>
      </c>
      <c r="J369" s="13"/>
      <c r="K369" s="13"/>
      <c r="L369" s="13"/>
      <c r="M369" s="13">
        <f t="shared" si="243"/>
        <v>100.023</v>
      </c>
      <c r="N369" s="13">
        <f t="shared" si="244"/>
        <v>104.01900000000001</v>
      </c>
      <c r="O369" s="13">
        <f t="shared" si="245"/>
        <v>108.167</v>
      </c>
      <c r="P369" s="13"/>
      <c r="Q369" s="13"/>
      <c r="R369" s="13"/>
      <c r="S369" s="13">
        <f t="shared" si="256"/>
        <v>100.023</v>
      </c>
      <c r="T369" s="13">
        <f t="shared" si="257"/>
        <v>104.01900000000001</v>
      </c>
      <c r="U369" s="47">
        <f t="shared" si="258"/>
        <v>108.167</v>
      </c>
    </row>
    <row r="370" spans="1:21" x14ac:dyDescent="0.2">
      <c r="A370" s="69" t="s">
        <v>40</v>
      </c>
      <c r="B370" s="11" t="s">
        <v>36</v>
      </c>
      <c r="C370" s="12">
        <v>3</v>
      </c>
      <c r="D370" s="11">
        <v>0</v>
      </c>
      <c r="E370" s="67">
        <v>78730</v>
      </c>
      <c r="F370" s="10">
        <v>300</v>
      </c>
      <c r="G370" s="13">
        <f>G371</f>
        <v>100.023</v>
      </c>
      <c r="H370" s="13">
        <f t="shared" si="264"/>
        <v>104.01900000000001</v>
      </c>
      <c r="I370" s="13">
        <f t="shared" si="264"/>
        <v>108.167</v>
      </c>
      <c r="J370" s="13"/>
      <c r="K370" s="13"/>
      <c r="L370" s="13"/>
      <c r="M370" s="13">
        <f t="shared" si="243"/>
        <v>100.023</v>
      </c>
      <c r="N370" s="13">
        <f t="shared" si="244"/>
        <v>104.01900000000001</v>
      </c>
      <c r="O370" s="13">
        <f t="shared" si="245"/>
        <v>108.167</v>
      </c>
      <c r="P370" s="13"/>
      <c r="Q370" s="13"/>
      <c r="R370" s="13"/>
      <c r="S370" s="13">
        <f t="shared" si="256"/>
        <v>100.023</v>
      </c>
      <c r="T370" s="13">
        <f t="shared" si="257"/>
        <v>104.01900000000001</v>
      </c>
      <c r="U370" s="47">
        <f t="shared" si="258"/>
        <v>108.167</v>
      </c>
    </row>
    <row r="371" spans="1:21" ht="22.5" x14ac:dyDescent="0.2">
      <c r="A371" s="69" t="s">
        <v>44</v>
      </c>
      <c r="B371" s="11" t="s">
        <v>36</v>
      </c>
      <c r="C371" s="12">
        <v>3</v>
      </c>
      <c r="D371" s="11">
        <v>0</v>
      </c>
      <c r="E371" s="67">
        <v>78730</v>
      </c>
      <c r="F371" s="10">
        <v>320</v>
      </c>
      <c r="G371" s="14">
        <v>100.023</v>
      </c>
      <c r="H371" s="14">
        <v>104.01900000000001</v>
      </c>
      <c r="I371" s="13">
        <v>108.167</v>
      </c>
      <c r="J371" s="14"/>
      <c r="K371" s="14"/>
      <c r="L371" s="13"/>
      <c r="M371" s="14">
        <f t="shared" si="243"/>
        <v>100.023</v>
      </c>
      <c r="N371" s="14">
        <f t="shared" si="244"/>
        <v>104.01900000000001</v>
      </c>
      <c r="O371" s="13">
        <f t="shared" si="245"/>
        <v>108.167</v>
      </c>
      <c r="P371" s="14"/>
      <c r="Q371" s="14"/>
      <c r="R371" s="13"/>
      <c r="S371" s="14">
        <f t="shared" si="256"/>
        <v>100.023</v>
      </c>
      <c r="T371" s="14">
        <f t="shared" si="257"/>
        <v>104.01900000000001</v>
      </c>
      <c r="U371" s="47">
        <f t="shared" si="258"/>
        <v>108.167</v>
      </c>
    </row>
    <row r="372" spans="1:21" s="178" customFormat="1" ht="45" x14ac:dyDescent="0.2">
      <c r="A372" s="69" t="s">
        <v>100</v>
      </c>
      <c r="B372" s="11" t="s">
        <v>36</v>
      </c>
      <c r="C372" s="12">
        <v>3</v>
      </c>
      <c r="D372" s="11" t="s">
        <v>2</v>
      </c>
      <c r="E372" s="67" t="s">
        <v>101</v>
      </c>
      <c r="F372" s="10" t="s">
        <v>7</v>
      </c>
      <c r="G372" s="14">
        <f t="shared" ref="G372:I373" si="265">G373</f>
        <v>1429.4447399999999</v>
      </c>
      <c r="H372" s="14">
        <f t="shared" si="265"/>
        <v>1470.03</v>
      </c>
      <c r="I372" s="13">
        <f t="shared" si="265"/>
        <v>762.88013000000001</v>
      </c>
      <c r="J372" s="14"/>
      <c r="K372" s="14"/>
      <c r="L372" s="13"/>
      <c r="M372" s="14">
        <f t="shared" si="243"/>
        <v>1429.4447399999999</v>
      </c>
      <c r="N372" s="14">
        <f t="shared" si="244"/>
        <v>1470.03</v>
      </c>
      <c r="O372" s="13">
        <f t="shared" si="245"/>
        <v>762.88013000000001</v>
      </c>
      <c r="P372" s="14">
        <f>P373</f>
        <v>1100</v>
      </c>
      <c r="Q372" s="14"/>
      <c r="R372" s="13"/>
      <c r="S372" s="14">
        <f t="shared" si="256"/>
        <v>2529.4447399999999</v>
      </c>
      <c r="T372" s="14">
        <f t="shared" si="257"/>
        <v>1470.03</v>
      </c>
      <c r="U372" s="47">
        <f t="shared" si="258"/>
        <v>762.88013000000001</v>
      </c>
    </row>
    <row r="373" spans="1:21" s="178" customFormat="1" ht="22.5" x14ac:dyDescent="0.2">
      <c r="A373" s="69" t="s">
        <v>99</v>
      </c>
      <c r="B373" s="11" t="s">
        <v>36</v>
      </c>
      <c r="C373" s="12">
        <v>3</v>
      </c>
      <c r="D373" s="11" t="s">
        <v>2</v>
      </c>
      <c r="E373" s="67" t="s">
        <v>101</v>
      </c>
      <c r="F373" s="10">
        <v>400</v>
      </c>
      <c r="G373" s="14">
        <f t="shared" si="265"/>
        <v>1429.4447399999999</v>
      </c>
      <c r="H373" s="14">
        <f t="shared" si="265"/>
        <v>1470.03</v>
      </c>
      <c r="I373" s="13">
        <f t="shared" si="265"/>
        <v>762.88013000000001</v>
      </c>
      <c r="J373" s="14"/>
      <c r="K373" s="14"/>
      <c r="L373" s="13"/>
      <c r="M373" s="14">
        <f t="shared" si="243"/>
        <v>1429.4447399999999</v>
      </c>
      <c r="N373" s="14">
        <f t="shared" si="244"/>
        <v>1470.03</v>
      </c>
      <c r="O373" s="13">
        <f t="shared" si="245"/>
        <v>762.88013000000001</v>
      </c>
      <c r="P373" s="14">
        <f>P374</f>
        <v>1100</v>
      </c>
      <c r="Q373" s="14"/>
      <c r="R373" s="13"/>
      <c r="S373" s="14">
        <f t="shared" si="256"/>
        <v>2529.4447399999999</v>
      </c>
      <c r="T373" s="14">
        <f t="shared" si="257"/>
        <v>1470.03</v>
      </c>
      <c r="U373" s="47">
        <f t="shared" si="258"/>
        <v>762.88013000000001</v>
      </c>
    </row>
    <row r="374" spans="1:21" s="178" customFormat="1" x14ac:dyDescent="0.2">
      <c r="A374" s="69" t="s">
        <v>98</v>
      </c>
      <c r="B374" s="11" t="s">
        <v>36</v>
      </c>
      <c r="C374" s="12">
        <v>3</v>
      </c>
      <c r="D374" s="11" t="s">
        <v>2</v>
      </c>
      <c r="E374" s="67" t="s">
        <v>101</v>
      </c>
      <c r="F374" s="10">
        <v>410</v>
      </c>
      <c r="G374" s="14">
        <v>1429.4447399999999</v>
      </c>
      <c r="H374" s="14">
        <v>1470.03</v>
      </c>
      <c r="I374" s="13">
        <v>762.88013000000001</v>
      </c>
      <c r="J374" s="14"/>
      <c r="K374" s="14"/>
      <c r="L374" s="13"/>
      <c r="M374" s="14">
        <f t="shared" si="243"/>
        <v>1429.4447399999999</v>
      </c>
      <c r="N374" s="14">
        <f t="shared" si="244"/>
        <v>1470.03</v>
      </c>
      <c r="O374" s="13">
        <f t="shared" si="245"/>
        <v>762.88013000000001</v>
      </c>
      <c r="P374" s="14">
        <v>1100</v>
      </c>
      <c r="Q374" s="14"/>
      <c r="R374" s="13"/>
      <c r="S374" s="14">
        <f t="shared" si="256"/>
        <v>2529.4447399999999</v>
      </c>
      <c r="T374" s="14">
        <f t="shared" si="257"/>
        <v>1470.03</v>
      </c>
      <c r="U374" s="47">
        <f t="shared" si="258"/>
        <v>762.88013000000001</v>
      </c>
    </row>
    <row r="375" spans="1:21" ht="45" x14ac:dyDescent="0.2">
      <c r="A375" s="69" t="s">
        <v>51</v>
      </c>
      <c r="B375" s="11" t="s">
        <v>36</v>
      </c>
      <c r="C375" s="12">
        <v>3</v>
      </c>
      <c r="D375" s="11" t="s">
        <v>2</v>
      </c>
      <c r="E375" s="67" t="s">
        <v>50</v>
      </c>
      <c r="F375" s="10" t="s">
        <v>7</v>
      </c>
      <c r="G375" s="14">
        <v>24.114000000000001</v>
      </c>
      <c r="H375" s="14">
        <v>24.114000000000001</v>
      </c>
      <c r="I375" s="13">
        <v>24.114000000000001</v>
      </c>
      <c r="J375" s="14"/>
      <c r="K375" s="14"/>
      <c r="L375" s="13"/>
      <c r="M375" s="14">
        <f t="shared" si="243"/>
        <v>24.114000000000001</v>
      </c>
      <c r="N375" s="14">
        <f t="shared" si="244"/>
        <v>24.114000000000001</v>
      </c>
      <c r="O375" s="13">
        <f t="shared" si="245"/>
        <v>24.114000000000001</v>
      </c>
      <c r="P375" s="14"/>
      <c r="Q375" s="14"/>
      <c r="R375" s="13"/>
      <c r="S375" s="14">
        <f t="shared" si="256"/>
        <v>24.114000000000001</v>
      </c>
      <c r="T375" s="14">
        <f t="shared" si="257"/>
        <v>24.114000000000001</v>
      </c>
      <c r="U375" s="47">
        <f t="shared" si="258"/>
        <v>24.114000000000001</v>
      </c>
    </row>
    <row r="376" spans="1:21" x14ac:dyDescent="0.2">
      <c r="A376" s="69" t="s">
        <v>40</v>
      </c>
      <c r="B376" s="11" t="s">
        <v>36</v>
      </c>
      <c r="C376" s="12">
        <v>3</v>
      </c>
      <c r="D376" s="11" t="s">
        <v>2</v>
      </c>
      <c r="E376" s="67" t="s">
        <v>50</v>
      </c>
      <c r="F376" s="10">
        <v>300</v>
      </c>
      <c r="G376" s="14">
        <v>24.114000000000001</v>
      </c>
      <c r="H376" s="14">
        <v>24.114000000000001</v>
      </c>
      <c r="I376" s="13">
        <v>24.114000000000001</v>
      </c>
      <c r="J376" s="14"/>
      <c r="K376" s="14"/>
      <c r="L376" s="13"/>
      <c r="M376" s="14">
        <f t="shared" si="243"/>
        <v>24.114000000000001</v>
      </c>
      <c r="N376" s="14">
        <f t="shared" si="244"/>
        <v>24.114000000000001</v>
      </c>
      <c r="O376" s="13">
        <f t="shared" si="245"/>
        <v>24.114000000000001</v>
      </c>
      <c r="P376" s="14"/>
      <c r="Q376" s="14"/>
      <c r="R376" s="13"/>
      <c r="S376" s="14">
        <f t="shared" si="256"/>
        <v>24.114000000000001</v>
      </c>
      <c r="T376" s="14">
        <f t="shared" si="257"/>
        <v>24.114000000000001</v>
      </c>
      <c r="U376" s="47">
        <f t="shared" si="258"/>
        <v>24.114000000000001</v>
      </c>
    </row>
    <row r="377" spans="1:21" ht="22.5" x14ac:dyDescent="0.2">
      <c r="A377" s="69" t="s">
        <v>44</v>
      </c>
      <c r="B377" s="11" t="s">
        <v>36</v>
      </c>
      <c r="C377" s="12">
        <v>3</v>
      </c>
      <c r="D377" s="11" t="s">
        <v>2</v>
      </c>
      <c r="E377" s="67" t="s">
        <v>50</v>
      </c>
      <c r="F377" s="10">
        <v>320</v>
      </c>
      <c r="G377" s="14">
        <v>24.114000000000001</v>
      </c>
      <c r="H377" s="14">
        <v>24.114000000000001</v>
      </c>
      <c r="I377" s="13">
        <v>24.114000000000001</v>
      </c>
      <c r="J377" s="14"/>
      <c r="K377" s="14"/>
      <c r="L377" s="13"/>
      <c r="M377" s="14">
        <f t="shared" si="243"/>
        <v>24.114000000000001</v>
      </c>
      <c r="N377" s="14">
        <f t="shared" si="244"/>
        <v>24.114000000000001</v>
      </c>
      <c r="O377" s="13">
        <f t="shared" si="245"/>
        <v>24.114000000000001</v>
      </c>
      <c r="P377" s="14"/>
      <c r="Q377" s="14"/>
      <c r="R377" s="13"/>
      <c r="S377" s="14">
        <f t="shared" si="256"/>
        <v>24.114000000000001</v>
      </c>
      <c r="T377" s="14">
        <f t="shared" si="257"/>
        <v>24.114000000000001</v>
      </c>
      <c r="U377" s="47">
        <f t="shared" si="258"/>
        <v>24.114000000000001</v>
      </c>
    </row>
    <row r="378" spans="1:21" x14ac:dyDescent="0.2">
      <c r="A378" s="1" t="s">
        <v>46</v>
      </c>
      <c r="B378" s="11" t="s">
        <v>36</v>
      </c>
      <c r="C378" s="12">
        <v>3</v>
      </c>
      <c r="D378" s="11" t="s">
        <v>2</v>
      </c>
      <c r="E378" s="67">
        <v>80540</v>
      </c>
      <c r="F378" s="10"/>
      <c r="G378" s="13">
        <f>G379+G381</f>
        <v>82.8</v>
      </c>
      <c r="H378" s="13">
        <f t="shared" ref="H378:I378" si="266">H379+H381</f>
        <v>82.8</v>
      </c>
      <c r="I378" s="13">
        <f t="shared" si="266"/>
        <v>82.8</v>
      </c>
      <c r="J378" s="13"/>
      <c r="K378" s="13"/>
      <c r="L378" s="13"/>
      <c r="M378" s="13">
        <f t="shared" si="243"/>
        <v>82.8</v>
      </c>
      <c r="N378" s="13">
        <f t="shared" si="244"/>
        <v>82.8</v>
      </c>
      <c r="O378" s="13">
        <f t="shared" si="245"/>
        <v>82.8</v>
      </c>
      <c r="P378" s="13"/>
      <c r="Q378" s="13"/>
      <c r="R378" s="13"/>
      <c r="S378" s="13">
        <f t="shared" si="256"/>
        <v>82.8</v>
      </c>
      <c r="T378" s="13">
        <f t="shared" si="257"/>
        <v>82.8</v>
      </c>
      <c r="U378" s="47">
        <f t="shared" si="258"/>
        <v>82.8</v>
      </c>
    </row>
    <row r="379" spans="1:21" ht="22.5" x14ac:dyDescent="0.2">
      <c r="A379" s="69" t="s">
        <v>14</v>
      </c>
      <c r="B379" s="11" t="s">
        <v>36</v>
      </c>
      <c r="C379" s="12">
        <v>3</v>
      </c>
      <c r="D379" s="11" t="s">
        <v>2</v>
      </c>
      <c r="E379" s="67" t="s">
        <v>45</v>
      </c>
      <c r="F379" s="10">
        <v>200</v>
      </c>
      <c r="G379" s="13">
        <f>G380</f>
        <v>71</v>
      </c>
      <c r="H379" s="13">
        <f t="shared" ref="H379:I379" si="267">H380</f>
        <v>71</v>
      </c>
      <c r="I379" s="13">
        <f t="shared" si="267"/>
        <v>71</v>
      </c>
      <c r="J379" s="13"/>
      <c r="K379" s="13"/>
      <c r="L379" s="13"/>
      <c r="M379" s="13">
        <f t="shared" si="243"/>
        <v>71</v>
      </c>
      <c r="N379" s="13">
        <f t="shared" si="244"/>
        <v>71</v>
      </c>
      <c r="O379" s="13">
        <f t="shared" si="245"/>
        <v>71</v>
      </c>
      <c r="P379" s="13"/>
      <c r="Q379" s="13"/>
      <c r="R379" s="13"/>
      <c r="S379" s="13">
        <f t="shared" si="256"/>
        <v>71</v>
      </c>
      <c r="T379" s="13">
        <f t="shared" si="257"/>
        <v>71</v>
      </c>
      <c r="U379" s="47">
        <f t="shared" si="258"/>
        <v>71</v>
      </c>
    </row>
    <row r="380" spans="1:21" ht="22.5" x14ac:dyDescent="0.2">
      <c r="A380" s="69" t="s">
        <v>13</v>
      </c>
      <c r="B380" s="11" t="s">
        <v>36</v>
      </c>
      <c r="C380" s="12">
        <v>3</v>
      </c>
      <c r="D380" s="11" t="s">
        <v>2</v>
      </c>
      <c r="E380" s="67" t="s">
        <v>45</v>
      </c>
      <c r="F380" s="10">
        <v>240</v>
      </c>
      <c r="G380" s="13">
        <v>71</v>
      </c>
      <c r="H380" s="13">
        <v>71</v>
      </c>
      <c r="I380" s="13">
        <v>71</v>
      </c>
      <c r="J380" s="13"/>
      <c r="K380" s="13"/>
      <c r="L380" s="13"/>
      <c r="M380" s="13">
        <f t="shared" si="243"/>
        <v>71</v>
      </c>
      <c r="N380" s="13">
        <f t="shared" si="244"/>
        <v>71</v>
      </c>
      <c r="O380" s="13">
        <f t="shared" si="245"/>
        <v>71</v>
      </c>
      <c r="P380" s="13"/>
      <c r="Q380" s="13"/>
      <c r="R380" s="13"/>
      <c r="S380" s="13">
        <f t="shared" si="256"/>
        <v>71</v>
      </c>
      <c r="T380" s="13">
        <f t="shared" si="257"/>
        <v>71</v>
      </c>
      <c r="U380" s="47">
        <f t="shared" si="258"/>
        <v>71</v>
      </c>
    </row>
    <row r="381" spans="1:21" x14ac:dyDescent="0.2">
      <c r="A381" s="69" t="s">
        <v>40</v>
      </c>
      <c r="B381" s="11" t="s">
        <v>36</v>
      </c>
      <c r="C381" s="12">
        <v>3</v>
      </c>
      <c r="D381" s="11" t="s">
        <v>2</v>
      </c>
      <c r="E381" s="67" t="s">
        <v>45</v>
      </c>
      <c r="F381" s="10">
        <v>300</v>
      </c>
      <c r="G381" s="13">
        <f>G382</f>
        <v>11.8</v>
      </c>
      <c r="H381" s="13">
        <f t="shared" ref="H381:I381" si="268">H382</f>
        <v>11.8</v>
      </c>
      <c r="I381" s="13">
        <f t="shared" si="268"/>
        <v>11.8</v>
      </c>
      <c r="J381" s="13"/>
      <c r="K381" s="13"/>
      <c r="L381" s="13"/>
      <c r="M381" s="13">
        <f t="shared" si="243"/>
        <v>11.8</v>
      </c>
      <c r="N381" s="13">
        <f t="shared" si="244"/>
        <v>11.8</v>
      </c>
      <c r="O381" s="13">
        <f t="shared" si="245"/>
        <v>11.8</v>
      </c>
      <c r="P381" s="13"/>
      <c r="Q381" s="13"/>
      <c r="R381" s="13"/>
      <c r="S381" s="13">
        <f t="shared" si="256"/>
        <v>11.8</v>
      </c>
      <c r="T381" s="13">
        <f t="shared" si="257"/>
        <v>11.8</v>
      </c>
      <c r="U381" s="47">
        <f t="shared" si="258"/>
        <v>11.8</v>
      </c>
    </row>
    <row r="382" spans="1:21" ht="22.5" x14ac:dyDescent="0.2">
      <c r="A382" s="69" t="s">
        <v>44</v>
      </c>
      <c r="B382" s="11" t="s">
        <v>36</v>
      </c>
      <c r="C382" s="12">
        <v>3</v>
      </c>
      <c r="D382" s="11" t="s">
        <v>2</v>
      </c>
      <c r="E382" s="67" t="s">
        <v>45</v>
      </c>
      <c r="F382" s="10">
        <v>320</v>
      </c>
      <c r="G382" s="13">
        <v>11.8</v>
      </c>
      <c r="H382" s="13">
        <v>11.8</v>
      </c>
      <c r="I382" s="13">
        <v>11.8</v>
      </c>
      <c r="J382" s="13"/>
      <c r="K382" s="13"/>
      <c r="L382" s="13"/>
      <c r="M382" s="13">
        <f t="shared" si="243"/>
        <v>11.8</v>
      </c>
      <c r="N382" s="13">
        <f t="shared" si="244"/>
        <v>11.8</v>
      </c>
      <c r="O382" s="13">
        <f t="shared" si="245"/>
        <v>11.8</v>
      </c>
      <c r="P382" s="13"/>
      <c r="Q382" s="13"/>
      <c r="R382" s="13"/>
      <c r="S382" s="13">
        <f t="shared" si="256"/>
        <v>11.8</v>
      </c>
      <c r="T382" s="13">
        <f t="shared" si="257"/>
        <v>11.8</v>
      </c>
      <c r="U382" s="47">
        <f t="shared" si="258"/>
        <v>11.8</v>
      </c>
    </row>
    <row r="383" spans="1:21" ht="22.5" x14ac:dyDescent="0.2">
      <c r="A383" s="65" t="s">
        <v>392</v>
      </c>
      <c r="B383" s="11" t="s">
        <v>36</v>
      </c>
      <c r="C383" s="12">
        <v>3</v>
      </c>
      <c r="D383" s="11" t="s">
        <v>2</v>
      </c>
      <c r="E383" s="67">
        <v>80790</v>
      </c>
      <c r="F383" s="10"/>
      <c r="G383" s="13"/>
      <c r="H383" s="13"/>
      <c r="I383" s="13"/>
      <c r="J383" s="14">
        <f>J384+J386</f>
        <v>473.25592999999998</v>
      </c>
      <c r="K383" s="13"/>
      <c r="L383" s="13"/>
      <c r="M383" s="13">
        <f t="shared" ref="M383:M388" si="269">G383+J383</f>
        <v>473.25592999999998</v>
      </c>
      <c r="N383" s="13">
        <f t="shared" ref="N383:N388" si="270">H383+K383</f>
        <v>0</v>
      </c>
      <c r="O383" s="13">
        <f t="shared" ref="O383:O388" si="271">I383+L383</f>
        <v>0</v>
      </c>
      <c r="P383" s="13"/>
      <c r="Q383" s="13"/>
      <c r="R383" s="13"/>
      <c r="S383" s="13">
        <f t="shared" si="256"/>
        <v>473.25592999999998</v>
      </c>
      <c r="T383" s="13">
        <f t="shared" si="257"/>
        <v>0</v>
      </c>
      <c r="U383" s="47">
        <f t="shared" si="258"/>
        <v>0</v>
      </c>
    </row>
    <row r="384" spans="1:21" ht="22.5" x14ac:dyDescent="0.2">
      <c r="A384" s="65" t="s">
        <v>14</v>
      </c>
      <c r="B384" s="11" t="s">
        <v>36</v>
      </c>
      <c r="C384" s="12">
        <v>3</v>
      </c>
      <c r="D384" s="11" t="s">
        <v>2</v>
      </c>
      <c r="E384" s="67">
        <v>80790</v>
      </c>
      <c r="F384" s="10">
        <v>200</v>
      </c>
      <c r="G384" s="13"/>
      <c r="H384" s="13"/>
      <c r="I384" s="13"/>
      <c r="J384" s="14">
        <f>J385</f>
        <v>10.467000000000001</v>
      </c>
      <c r="K384" s="13"/>
      <c r="L384" s="13"/>
      <c r="M384" s="13">
        <f t="shared" si="269"/>
        <v>10.467000000000001</v>
      </c>
      <c r="N384" s="13">
        <f t="shared" si="270"/>
        <v>0</v>
      </c>
      <c r="O384" s="13">
        <f t="shared" si="271"/>
        <v>0</v>
      </c>
      <c r="P384" s="13"/>
      <c r="Q384" s="13"/>
      <c r="R384" s="13"/>
      <c r="S384" s="13">
        <f t="shared" si="256"/>
        <v>10.467000000000001</v>
      </c>
      <c r="T384" s="13">
        <f t="shared" si="257"/>
        <v>0</v>
      </c>
      <c r="U384" s="47">
        <f t="shared" si="258"/>
        <v>0</v>
      </c>
    </row>
    <row r="385" spans="1:21" ht="22.5" x14ac:dyDescent="0.2">
      <c r="A385" s="65" t="s">
        <v>13</v>
      </c>
      <c r="B385" s="11" t="s">
        <v>36</v>
      </c>
      <c r="C385" s="12">
        <v>3</v>
      </c>
      <c r="D385" s="11" t="s">
        <v>2</v>
      </c>
      <c r="E385" s="67">
        <v>80790</v>
      </c>
      <c r="F385" s="10">
        <v>240</v>
      </c>
      <c r="G385" s="13"/>
      <c r="H385" s="13"/>
      <c r="I385" s="13"/>
      <c r="J385" s="14">
        <v>10.467000000000001</v>
      </c>
      <c r="K385" s="13"/>
      <c r="L385" s="13"/>
      <c r="M385" s="13">
        <f t="shared" si="269"/>
        <v>10.467000000000001</v>
      </c>
      <c r="N385" s="13">
        <f t="shared" si="270"/>
        <v>0</v>
      </c>
      <c r="O385" s="13">
        <f t="shared" si="271"/>
        <v>0</v>
      </c>
      <c r="P385" s="13"/>
      <c r="Q385" s="13"/>
      <c r="R385" s="13"/>
      <c r="S385" s="13">
        <f t="shared" si="256"/>
        <v>10.467000000000001</v>
      </c>
      <c r="T385" s="13">
        <f t="shared" si="257"/>
        <v>0</v>
      </c>
      <c r="U385" s="47">
        <f t="shared" si="258"/>
        <v>0</v>
      </c>
    </row>
    <row r="386" spans="1:21" x14ac:dyDescent="0.2">
      <c r="A386" s="65" t="s">
        <v>40</v>
      </c>
      <c r="B386" s="11" t="s">
        <v>36</v>
      </c>
      <c r="C386" s="12">
        <v>3</v>
      </c>
      <c r="D386" s="11" t="s">
        <v>2</v>
      </c>
      <c r="E386" s="67">
        <v>80790</v>
      </c>
      <c r="F386" s="10">
        <v>300</v>
      </c>
      <c r="G386" s="13"/>
      <c r="H386" s="13"/>
      <c r="I386" s="13"/>
      <c r="J386" s="14">
        <f>J387+J388</f>
        <v>462.78892999999999</v>
      </c>
      <c r="K386" s="13"/>
      <c r="L386" s="13"/>
      <c r="M386" s="13">
        <f t="shared" si="269"/>
        <v>462.78892999999999</v>
      </c>
      <c r="N386" s="13">
        <f t="shared" si="270"/>
        <v>0</v>
      </c>
      <c r="O386" s="13">
        <f t="shared" si="271"/>
        <v>0</v>
      </c>
      <c r="P386" s="13"/>
      <c r="Q386" s="13"/>
      <c r="R386" s="13"/>
      <c r="S386" s="13">
        <f t="shared" si="256"/>
        <v>462.78892999999999</v>
      </c>
      <c r="T386" s="13">
        <f t="shared" si="257"/>
        <v>0</v>
      </c>
      <c r="U386" s="47">
        <f t="shared" si="258"/>
        <v>0</v>
      </c>
    </row>
    <row r="387" spans="1:21" ht="22.5" x14ac:dyDescent="0.2">
      <c r="A387" s="65" t="s">
        <v>44</v>
      </c>
      <c r="B387" s="11" t="s">
        <v>36</v>
      </c>
      <c r="C387" s="12">
        <v>3</v>
      </c>
      <c r="D387" s="11" t="s">
        <v>2</v>
      </c>
      <c r="E387" s="67">
        <v>80790</v>
      </c>
      <c r="F387" s="10">
        <v>320</v>
      </c>
      <c r="G387" s="13"/>
      <c r="H387" s="13"/>
      <c r="I387" s="13"/>
      <c r="J387" s="14">
        <v>400</v>
      </c>
      <c r="K387" s="13"/>
      <c r="L387" s="13"/>
      <c r="M387" s="13">
        <f t="shared" si="269"/>
        <v>400</v>
      </c>
      <c r="N387" s="13">
        <f t="shared" si="270"/>
        <v>0</v>
      </c>
      <c r="O387" s="13">
        <f t="shared" si="271"/>
        <v>0</v>
      </c>
      <c r="P387" s="13"/>
      <c r="Q387" s="13"/>
      <c r="R387" s="13"/>
      <c r="S387" s="13">
        <f t="shared" si="256"/>
        <v>400</v>
      </c>
      <c r="T387" s="13">
        <f t="shared" si="257"/>
        <v>0</v>
      </c>
      <c r="U387" s="47">
        <f t="shared" si="258"/>
        <v>0</v>
      </c>
    </row>
    <row r="388" spans="1:21" x14ac:dyDescent="0.2">
      <c r="A388" s="65" t="s">
        <v>393</v>
      </c>
      <c r="B388" s="11" t="s">
        <v>36</v>
      </c>
      <c r="C388" s="12">
        <v>3</v>
      </c>
      <c r="D388" s="11" t="s">
        <v>2</v>
      </c>
      <c r="E388" s="67">
        <v>80790</v>
      </c>
      <c r="F388" s="10">
        <v>360</v>
      </c>
      <c r="G388" s="13"/>
      <c r="H388" s="13"/>
      <c r="I388" s="13"/>
      <c r="J388" s="14">
        <v>62.788930000000001</v>
      </c>
      <c r="K388" s="13"/>
      <c r="L388" s="13"/>
      <c r="M388" s="13">
        <f t="shared" si="269"/>
        <v>62.788930000000001</v>
      </c>
      <c r="N388" s="13">
        <f t="shared" si="270"/>
        <v>0</v>
      </c>
      <c r="O388" s="13">
        <f t="shared" si="271"/>
        <v>0</v>
      </c>
      <c r="P388" s="13"/>
      <c r="Q388" s="13"/>
      <c r="R388" s="13"/>
      <c r="S388" s="13">
        <f t="shared" si="256"/>
        <v>62.788930000000001</v>
      </c>
      <c r="T388" s="13">
        <f t="shared" si="257"/>
        <v>0</v>
      </c>
      <c r="U388" s="47">
        <f t="shared" si="258"/>
        <v>0</v>
      </c>
    </row>
    <row r="389" spans="1:21" ht="56.25" x14ac:dyDescent="0.2">
      <c r="A389" s="69" t="s">
        <v>289</v>
      </c>
      <c r="B389" s="11">
        <v>6</v>
      </c>
      <c r="C389" s="12">
        <v>3</v>
      </c>
      <c r="D389" s="11" t="s">
        <v>2</v>
      </c>
      <c r="E389" s="67">
        <v>87010</v>
      </c>
      <c r="F389" s="10"/>
      <c r="G389" s="14">
        <f t="shared" ref="G389:I390" si="272">G390</f>
        <v>0</v>
      </c>
      <c r="H389" s="14">
        <f t="shared" si="272"/>
        <v>100</v>
      </c>
      <c r="I389" s="13">
        <f t="shared" si="272"/>
        <v>0</v>
      </c>
      <c r="J389" s="14"/>
      <c r="K389" s="14"/>
      <c r="L389" s="13"/>
      <c r="M389" s="14">
        <f t="shared" si="243"/>
        <v>0</v>
      </c>
      <c r="N389" s="14">
        <f t="shared" si="244"/>
        <v>100</v>
      </c>
      <c r="O389" s="13">
        <f t="shared" si="245"/>
        <v>0</v>
      </c>
      <c r="P389" s="14"/>
      <c r="Q389" s="14"/>
      <c r="R389" s="13"/>
      <c r="S389" s="14">
        <f t="shared" si="256"/>
        <v>0</v>
      </c>
      <c r="T389" s="14">
        <f t="shared" si="257"/>
        <v>100</v>
      </c>
      <c r="U389" s="47">
        <f t="shared" si="258"/>
        <v>0</v>
      </c>
    </row>
    <row r="390" spans="1:21" x14ac:dyDescent="0.2">
      <c r="A390" s="69" t="s">
        <v>40</v>
      </c>
      <c r="B390" s="11">
        <v>6</v>
      </c>
      <c r="C390" s="12">
        <v>3</v>
      </c>
      <c r="D390" s="11" t="s">
        <v>2</v>
      </c>
      <c r="E390" s="67">
        <v>87010</v>
      </c>
      <c r="F390" s="10">
        <v>300</v>
      </c>
      <c r="G390" s="14">
        <f>G391</f>
        <v>0</v>
      </c>
      <c r="H390" s="14">
        <f t="shared" si="272"/>
        <v>100</v>
      </c>
      <c r="I390" s="13">
        <f t="shared" si="272"/>
        <v>0</v>
      </c>
      <c r="J390" s="14"/>
      <c r="K390" s="14"/>
      <c r="L390" s="13"/>
      <c r="M390" s="14">
        <f t="shared" si="243"/>
        <v>0</v>
      </c>
      <c r="N390" s="14">
        <f t="shared" si="244"/>
        <v>100</v>
      </c>
      <c r="O390" s="13">
        <f t="shared" si="245"/>
        <v>0</v>
      </c>
      <c r="P390" s="14"/>
      <c r="Q390" s="14"/>
      <c r="R390" s="13"/>
      <c r="S390" s="14">
        <f t="shared" si="256"/>
        <v>0</v>
      </c>
      <c r="T390" s="14">
        <f t="shared" si="257"/>
        <v>100</v>
      </c>
      <c r="U390" s="47">
        <f t="shared" si="258"/>
        <v>0</v>
      </c>
    </row>
    <row r="391" spans="1:21" x14ac:dyDescent="0.2">
      <c r="A391" s="69" t="s">
        <v>42</v>
      </c>
      <c r="B391" s="11">
        <v>6</v>
      </c>
      <c r="C391" s="12">
        <v>3</v>
      </c>
      <c r="D391" s="11" t="s">
        <v>2</v>
      </c>
      <c r="E391" s="67">
        <v>87010</v>
      </c>
      <c r="F391" s="10">
        <v>310</v>
      </c>
      <c r="G391" s="14">
        <v>0</v>
      </c>
      <c r="H391" s="14">
        <v>100</v>
      </c>
      <c r="I391" s="13">
        <v>0</v>
      </c>
      <c r="J391" s="14"/>
      <c r="K391" s="14"/>
      <c r="L391" s="13"/>
      <c r="M391" s="14">
        <f t="shared" si="243"/>
        <v>0</v>
      </c>
      <c r="N391" s="14">
        <f t="shared" si="244"/>
        <v>100</v>
      </c>
      <c r="O391" s="13">
        <f t="shared" si="245"/>
        <v>0</v>
      </c>
      <c r="P391" s="14"/>
      <c r="Q391" s="14"/>
      <c r="R391" s="13"/>
      <c r="S391" s="14">
        <f t="shared" si="256"/>
        <v>0</v>
      </c>
      <c r="T391" s="14">
        <f t="shared" si="257"/>
        <v>100</v>
      </c>
      <c r="U391" s="47">
        <f t="shared" si="258"/>
        <v>0</v>
      </c>
    </row>
    <row r="392" spans="1:21" ht="56.25" x14ac:dyDescent="0.2">
      <c r="A392" s="69" t="s">
        <v>43</v>
      </c>
      <c r="B392" s="11" t="s">
        <v>36</v>
      </c>
      <c r="C392" s="12">
        <v>3</v>
      </c>
      <c r="D392" s="11" t="s">
        <v>2</v>
      </c>
      <c r="E392" s="67" t="s">
        <v>41</v>
      </c>
      <c r="F392" s="10" t="s">
        <v>7</v>
      </c>
      <c r="G392" s="13">
        <f>G393</f>
        <v>70</v>
      </c>
      <c r="H392" s="13">
        <f t="shared" ref="H392:I393" si="273">H393</f>
        <v>70</v>
      </c>
      <c r="I392" s="13">
        <f t="shared" si="273"/>
        <v>70</v>
      </c>
      <c r="J392" s="13"/>
      <c r="K392" s="13"/>
      <c r="L392" s="13"/>
      <c r="M392" s="13">
        <f t="shared" si="243"/>
        <v>70</v>
      </c>
      <c r="N392" s="13">
        <f t="shared" si="244"/>
        <v>70</v>
      </c>
      <c r="O392" s="13">
        <f t="shared" si="245"/>
        <v>70</v>
      </c>
      <c r="P392" s="13"/>
      <c r="Q392" s="13"/>
      <c r="R392" s="13"/>
      <c r="S392" s="13">
        <f t="shared" si="256"/>
        <v>70</v>
      </c>
      <c r="T392" s="13">
        <f t="shared" si="257"/>
        <v>70</v>
      </c>
      <c r="U392" s="47">
        <f t="shared" si="258"/>
        <v>70</v>
      </c>
    </row>
    <row r="393" spans="1:21" x14ac:dyDescent="0.2">
      <c r="A393" s="69" t="s">
        <v>40</v>
      </c>
      <c r="B393" s="11" t="s">
        <v>36</v>
      </c>
      <c r="C393" s="12">
        <v>3</v>
      </c>
      <c r="D393" s="11" t="s">
        <v>2</v>
      </c>
      <c r="E393" s="67" t="s">
        <v>41</v>
      </c>
      <c r="F393" s="10">
        <v>300</v>
      </c>
      <c r="G393" s="13">
        <f>G394</f>
        <v>70</v>
      </c>
      <c r="H393" s="13">
        <f t="shared" si="273"/>
        <v>70</v>
      </c>
      <c r="I393" s="13">
        <f t="shared" si="273"/>
        <v>70</v>
      </c>
      <c r="J393" s="13"/>
      <c r="K393" s="13"/>
      <c r="L393" s="13"/>
      <c r="M393" s="13">
        <f t="shared" si="243"/>
        <v>70</v>
      </c>
      <c r="N393" s="13">
        <f t="shared" si="244"/>
        <v>70</v>
      </c>
      <c r="O393" s="13">
        <f t="shared" si="245"/>
        <v>70</v>
      </c>
      <c r="P393" s="13"/>
      <c r="Q393" s="13"/>
      <c r="R393" s="13"/>
      <c r="S393" s="13">
        <f t="shared" si="256"/>
        <v>70</v>
      </c>
      <c r="T393" s="13">
        <f t="shared" si="257"/>
        <v>70</v>
      </c>
      <c r="U393" s="47">
        <f t="shared" si="258"/>
        <v>70</v>
      </c>
    </row>
    <row r="394" spans="1:21" x14ac:dyDescent="0.2">
      <c r="A394" s="69" t="s">
        <v>42</v>
      </c>
      <c r="B394" s="11" t="s">
        <v>36</v>
      </c>
      <c r="C394" s="12">
        <v>3</v>
      </c>
      <c r="D394" s="11" t="s">
        <v>2</v>
      </c>
      <c r="E394" s="67" t="s">
        <v>41</v>
      </c>
      <c r="F394" s="10">
        <v>310</v>
      </c>
      <c r="G394" s="13">
        <v>70</v>
      </c>
      <c r="H394" s="13">
        <v>70</v>
      </c>
      <c r="I394" s="13">
        <v>70</v>
      </c>
      <c r="J394" s="13"/>
      <c r="K394" s="13"/>
      <c r="L394" s="13"/>
      <c r="M394" s="13">
        <f t="shared" si="243"/>
        <v>70</v>
      </c>
      <c r="N394" s="13">
        <f t="shared" si="244"/>
        <v>70</v>
      </c>
      <c r="O394" s="13">
        <f t="shared" si="245"/>
        <v>70</v>
      </c>
      <c r="P394" s="13"/>
      <c r="Q394" s="13"/>
      <c r="R394" s="13"/>
      <c r="S394" s="13">
        <f t="shared" si="256"/>
        <v>70</v>
      </c>
      <c r="T394" s="13">
        <f t="shared" si="257"/>
        <v>70</v>
      </c>
      <c r="U394" s="47">
        <f t="shared" si="258"/>
        <v>70</v>
      </c>
    </row>
    <row r="395" spans="1:21" s="178" customFormat="1" x14ac:dyDescent="0.2">
      <c r="A395" s="69" t="s">
        <v>241</v>
      </c>
      <c r="B395" s="11" t="s">
        <v>36</v>
      </c>
      <c r="C395" s="12">
        <v>3</v>
      </c>
      <c r="D395" s="11" t="s">
        <v>2</v>
      </c>
      <c r="E395" s="67" t="s">
        <v>53</v>
      </c>
      <c r="F395" s="10" t="s">
        <v>7</v>
      </c>
      <c r="G395" s="13">
        <f t="shared" ref="G395:I395" si="274">G396</f>
        <v>2000</v>
      </c>
      <c r="H395" s="13">
        <f t="shared" si="274"/>
        <v>2000</v>
      </c>
      <c r="I395" s="13">
        <f t="shared" si="274"/>
        <v>2000</v>
      </c>
      <c r="J395" s="13"/>
      <c r="K395" s="13"/>
      <c r="L395" s="13"/>
      <c r="M395" s="13">
        <f t="shared" si="243"/>
        <v>2000</v>
      </c>
      <c r="N395" s="13">
        <f t="shared" si="244"/>
        <v>2000</v>
      </c>
      <c r="O395" s="13">
        <f t="shared" si="245"/>
        <v>2000</v>
      </c>
      <c r="P395" s="13">
        <f>P396</f>
        <v>0</v>
      </c>
      <c r="Q395" s="13">
        <f t="shared" ref="Q395:R395" si="275">Q396</f>
        <v>0</v>
      </c>
      <c r="R395" s="13">
        <f t="shared" si="275"/>
        <v>0</v>
      </c>
      <c r="S395" s="13">
        <f t="shared" si="256"/>
        <v>2000</v>
      </c>
      <c r="T395" s="13">
        <f t="shared" si="257"/>
        <v>2000</v>
      </c>
      <c r="U395" s="47">
        <f t="shared" si="258"/>
        <v>2000</v>
      </c>
    </row>
    <row r="396" spans="1:21" s="178" customFormat="1" x14ac:dyDescent="0.2">
      <c r="A396" s="69" t="s">
        <v>40</v>
      </c>
      <c r="B396" s="11" t="s">
        <v>36</v>
      </c>
      <c r="C396" s="12">
        <v>3</v>
      </c>
      <c r="D396" s="11" t="s">
        <v>2</v>
      </c>
      <c r="E396" s="67" t="s">
        <v>53</v>
      </c>
      <c r="F396" s="10">
        <v>300</v>
      </c>
      <c r="G396" s="13">
        <f>G398</f>
        <v>2000</v>
      </c>
      <c r="H396" s="13">
        <f>H398</f>
        <v>2000</v>
      </c>
      <c r="I396" s="13">
        <f>I398</f>
        <v>2000</v>
      </c>
      <c r="J396" s="13"/>
      <c r="K396" s="13"/>
      <c r="L396" s="13"/>
      <c r="M396" s="13">
        <f t="shared" si="243"/>
        <v>2000</v>
      </c>
      <c r="N396" s="13">
        <f t="shared" si="244"/>
        <v>2000</v>
      </c>
      <c r="O396" s="13">
        <f t="shared" si="245"/>
        <v>2000</v>
      </c>
      <c r="P396" s="13">
        <f>P397+P398</f>
        <v>0</v>
      </c>
      <c r="Q396" s="13">
        <f t="shared" ref="Q396:R396" si="276">Q397+Q398</f>
        <v>0</v>
      </c>
      <c r="R396" s="13">
        <f t="shared" si="276"/>
        <v>0</v>
      </c>
      <c r="S396" s="13">
        <f t="shared" si="256"/>
        <v>2000</v>
      </c>
      <c r="T396" s="13">
        <f t="shared" si="257"/>
        <v>2000</v>
      </c>
      <c r="U396" s="47">
        <f t="shared" si="258"/>
        <v>2000</v>
      </c>
    </row>
    <row r="397" spans="1:21" s="178" customFormat="1" x14ac:dyDescent="0.2">
      <c r="A397" s="65" t="s">
        <v>42</v>
      </c>
      <c r="B397" s="11" t="s">
        <v>36</v>
      </c>
      <c r="C397" s="12">
        <v>3</v>
      </c>
      <c r="D397" s="11" t="s">
        <v>2</v>
      </c>
      <c r="E397" s="67" t="s">
        <v>53</v>
      </c>
      <c r="F397" s="10">
        <v>310</v>
      </c>
      <c r="G397" s="13"/>
      <c r="H397" s="13"/>
      <c r="I397" s="13"/>
      <c r="J397" s="13"/>
      <c r="K397" s="13"/>
      <c r="L397" s="13"/>
      <c r="M397" s="13"/>
      <c r="N397" s="13"/>
      <c r="O397" s="13"/>
      <c r="P397" s="14">
        <v>2000</v>
      </c>
      <c r="Q397" s="14">
        <v>2000</v>
      </c>
      <c r="R397" s="14">
        <v>2000</v>
      </c>
      <c r="S397" s="13">
        <f t="shared" ref="S397" si="277">M397+P397</f>
        <v>2000</v>
      </c>
      <c r="T397" s="13">
        <f t="shared" ref="T397" si="278">N397+Q397</f>
        <v>2000</v>
      </c>
      <c r="U397" s="47">
        <f t="shared" ref="U397" si="279">O397+R397</f>
        <v>2000</v>
      </c>
    </row>
    <row r="398" spans="1:21" s="178" customFormat="1" ht="22.5" x14ac:dyDescent="0.2">
      <c r="A398" s="69" t="s">
        <v>44</v>
      </c>
      <c r="B398" s="11" t="s">
        <v>36</v>
      </c>
      <c r="C398" s="12">
        <v>3</v>
      </c>
      <c r="D398" s="11" t="s">
        <v>2</v>
      </c>
      <c r="E398" s="67" t="s">
        <v>53</v>
      </c>
      <c r="F398" s="10">
        <v>320</v>
      </c>
      <c r="G398" s="13">
        <v>2000</v>
      </c>
      <c r="H398" s="13">
        <v>2000</v>
      </c>
      <c r="I398" s="13">
        <v>2000</v>
      </c>
      <c r="J398" s="13"/>
      <c r="K398" s="13"/>
      <c r="L398" s="13"/>
      <c r="M398" s="13">
        <f t="shared" si="243"/>
        <v>2000</v>
      </c>
      <c r="N398" s="13">
        <f t="shared" si="244"/>
        <v>2000</v>
      </c>
      <c r="O398" s="13">
        <f t="shared" si="245"/>
        <v>2000</v>
      </c>
      <c r="P398" s="14">
        <f>-M398</f>
        <v>-2000</v>
      </c>
      <c r="Q398" s="14">
        <f>-N398</f>
        <v>-2000</v>
      </c>
      <c r="R398" s="14">
        <f>-O398</f>
        <v>-2000</v>
      </c>
      <c r="S398" s="13">
        <f t="shared" si="256"/>
        <v>0</v>
      </c>
      <c r="T398" s="13">
        <f t="shared" si="257"/>
        <v>0</v>
      </c>
      <c r="U398" s="47">
        <f t="shared" si="258"/>
        <v>0</v>
      </c>
    </row>
    <row r="399" spans="1:21" s="178" customFormat="1" x14ac:dyDescent="0.2">
      <c r="A399" s="1" t="s">
        <v>48</v>
      </c>
      <c r="B399" s="11" t="s">
        <v>36</v>
      </c>
      <c r="C399" s="12">
        <v>3</v>
      </c>
      <c r="D399" s="11" t="s">
        <v>2</v>
      </c>
      <c r="E399" s="67" t="s">
        <v>49</v>
      </c>
      <c r="F399" s="10" t="s">
        <v>7</v>
      </c>
      <c r="G399" s="13">
        <f>G400</f>
        <v>556.6</v>
      </c>
      <c r="H399" s="13">
        <f t="shared" ref="H399:I400" si="280">H400</f>
        <v>0</v>
      </c>
      <c r="I399" s="13">
        <f t="shared" si="280"/>
        <v>0</v>
      </c>
      <c r="J399" s="13"/>
      <c r="K399" s="13"/>
      <c r="L399" s="13"/>
      <c r="M399" s="13">
        <f t="shared" si="243"/>
        <v>556.6</v>
      </c>
      <c r="N399" s="13">
        <f t="shared" si="244"/>
        <v>0</v>
      </c>
      <c r="O399" s="13">
        <f t="shared" si="245"/>
        <v>0</v>
      </c>
      <c r="P399" s="14">
        <f>P400</f>
        <v>1076.6958500000001</v>
      </c>
      <c r="Q399" s="13"/>
      <c r="R399" s="13"/>
      <c r="S399" s="13">
        <f t="shared" si="256"/>
        <v>1633.29585</v>
      </c>
      <c r="T399" s="13">
        <f t="shared" si="257"/>
        <v>0</v>
      </c>
      <c r="U399" s="47">
        <f t="shared" si="258"/>
        <v>0</v>
      </c>
    </row>
    <row r="400" spans="1:21" s="178" customFormat="1" x14ac:dyDescent="0.2">
      <c r="A400" s="1" t="s">
        <v>40</v>
      </c>
      <c r="B400" s="11" t="s">
        <v>36</v>
      </c>
      <c r="C400" s="12">
        <v>3</v>
      </c>
      <c r="D400" s="11" t="s">
        <v>2</v>
      </c>
      <c r="E400" s="67" t="s">
        <v>49</v>
      </c>
      <c r="F400" s="10">
        <v>300</v>
      </c>
      <c r="G400" s="13">
        <f>G401</f>
        <v>556.6</v>
      </c>
      <c r="H400" s="13">
        <f t="shared" si="280"/>
        <v>0</v>
      </c>
      <c r="I400" s="13">
        <f t="shared" si="280"/>
        <v>0</v>
      </c>
      <c r="J400" s="13"/>
      <c r="K400" s="13"/>
      <c r="L400" s="13"/>
      <c r="M400" s="13">
        <f t="shared" si="243"/>
        <v>556.6</v>
      </c>
      <c r="N400" s="13">
        <f t="shared" si="244"/>
        <v>0</v>
      </c>
      <c r="O400" s="13">
        <f t="shared" si="245"/>
        <v>0</v>
      </c>
      <c r="P400" s="14">
        <f>P401</f>
        <v>1076.6958500000001</v>
      </c>
      <c r="Q400" s="13"/>
      <c r="R400" s="13"/>
      <c r="S400" s="13">
        <f t="shared" si="256"/>
        <v>1633.29585</v>
      </c>
      <c r="T400" s="13">
        <f t="shared" si="257"/>
        <v>0</v>
      </c>
      <c r="U400" s="47">
        <f t="shared" si="258"/>
        <v>0</v>
      </c>
    </row>
    <row r="401" spans="1:21" s="178" customFormat="1" ht="22.5" x14ac:dyDescent="0.2">
      <c r="A401" s="1" t="s">
        <v>44</v>
      </c>
      <c r="B401" s="11" t="s">
        <v>36</v>
      </c>
      <c r="C401" s="12">
        <v>3</v>
      </c>
      <c r="D401" s="11" t="s">
        <v>2</v>
      </c>
      <c r="E401" s="67" t="s">
        <v>49</v>
      </c>
      <c r="F401" s="10">
        <v>320</v>
      </c>
      <c r="G401" s="13">
        <v>556.6</v>
      </c>
      <c r="H401" s="13">
        <v>0</v>
      </c>
      <c r="I401" s="13">
        <v>0</v>
      </c>
      <c r="J401" s="13"/>
      <c r="K401" s="13"/>
      <c r="L401" s="13"/>
      <c r="M401" s="13">
        <f t="shared" si="243"/>
        <v>556.6</v>
      </c>
      <c r="N401" s="13">
        <f t="shared" si="244"/>
        <v>0</v>
      </c>
      <c r="O401" s="13">
        <f t="shared" si="245"/>
        <v>0</v>
      </c>
      <c r="P401" s="14">
        <f>1126.48835-49.7925</f>
        <v>1076.6958500000001</v>
      </c>
      <c r="Q401" s="13"/>
      <c r="R401" s="13"/>
      <c r="S401" s="13">
        <f t="shared" si="256"/>
        <v>1633.29585</v>
      </c>
      <c r="T401" s="13">
        <f t="shared" si="257"/>
        <v>0</v>
      </c>
      <c r="U401" s="47">
        <f t="shared" si="258"/>
        <v>0</v>
      </c>
    </row>
    <row r="402" spans="1:21" ht="33.75" x14ac:dyDescent="0.2">
      <c r="A402" s="69" t="s">
        <v>237</v>
      </c>
      <c r="B402" s="11" t="s">
        <v>36</v>
      </c>
      <c r="C402" s="12">
        <v>3</v>
      </c>
      <c r="D402" s="11" t="s">
        <v>2</v>
      </c>
      <c r="E402" s="67" t="s">
        <v>97</v>
      </c>
      <c r="F402" s="10" t="s">
        <v>7</v>
      </c>
      <c r="G402" s="14">
        <f t="shared" ref="G402:I403" si="281">G403</f>
        <v>1633.67147</v>
      </c>
      <c r="H402" s="14">
        <f t="shared" si="281"/>
        <v>1722.70279</v>
      </c>
      <c r="I402" s="13">
        <f t="shared" si="281"/>
        <v>1722.70279</v>
      </c>
      <c r="J402" s="14"/>
      <c r="K402" s="14"/>
      <c r="L402" s="13"/>
      <c r="M402" s="14">
        <f t="shared" si="243"/>
        <v>1633.67147</v>
      </c>
      <c r="N402" s="14">
        <f t="shared" si="244"/>
        <v>1722.70279</v>
      </c>
      <c r="O402" s="13">
        <f t="shared" si="245"/>
        <v>1722.70279</v>
      </c>
      <c r="P402" s="14"/>
      <c r="Q402" s="14"/>
      <c r="R402" s="13"/>
      <c r="S402" s="14">
        <f t="shared" si="256"/>
        <v>1633.67147</v>
      </c>
      <c r="T402" s="14">
        <f t="shared" si="257"/>
        <v>1722.70279</v>
      </c>
      <c r="U402" s="47">
        <f t="shared" si="258"/>
        <v>1722.70279</v>
      </c>
    </row>
    <row r="403" spans="1:21" ht="22.5" x14ac:dyDescent="0.2">
      <c r="A403" s="69" t="s">
        <v>99</v>
      </c>
      <c r="B403" s="11" t="s">
        <v>36</v>
      </c>
      <c r="C403" s="12">
        <v>3</v>
      </c>
      <c r="D403" s="11" t="s">
        <v>2</v>
      </c>
      <c r="E403" s="67" t="s">
        <v>97</v>
      </c>
      <c r="F403" s="10">
        <v>400</v>
      </c>
      <c r="G403" s="14">
        <f t="shared" si="281"/>
        <v>1633.67147</v>
      </c>
      <c r="H403" s="14">
        <f t="shared" si="281"/>
        <v>1722.70279</v>
      </c>
      <c r="I403" s="13">
        <f t="shared" si="281"/>
        <v>1722.70279</v>
      </c>
      <c r="J403" s="14"/>
      <c r="K403" s="14"/>
      <c r="L403" s="13"/>
      <c r="M403" s="14">
        <f t="shared" si="243"/>
        <v>1633.67147</v>
      </c>
      <c r="N403" s="14">
        <f t="shared" si="244"/>
        <v>1722.70279</v>
      </c>
      <c r="O403" s="13">
        <f t="shared" si="245"/>
        <v>1722.70279</v>
      </c>
      <c r="P403" s="14"/>
      <c r="Q403" s="14"/>
      <c r="R403" s="13"/>
      <c r="S403" s="14">
        <f t="shared" si="256"/>
        <v>1633.67147</v>
      </c>
      <c r="T403" s="14">
        <f t="shared" si="257"/>
        <v>1722.70279</v>
      </c>
      <c r="U403" s="47">
        <f t="shared" si="258"/>
        <v>1722.70279</v>
      </c>
    </row>
    <row r="404" spans="1:21" x14ac:dyDescent="0.2">
      <c r="A404" s="69" t="s">
        <v>98</v>
      </c>
      <c r="B404" s="11" t="s">
        <v>36</v>
      </c>
      <c r="C404" s="12">
        <v>3</v>
      </c>
      <c r="D404" s="11" t="s">
        <v>2</v>
      </c>
      <c r="E404" s="67" t="s">
        <v>97</v>
      </c>
      <c r="F404" s="10">
        <v>410</v>
      </c>
      <c r="G404" s="14">
        <v>1633.67147</v>
      </c>
      <c r="H404" s="14">
        <v>1722.70279</v>
      </c>
      <c r="I404" s="13">
        <v>1722.70279</v>
      </c>
      <c r="J404" s="14"/>
      <c r="K404" s="14"/>
      <c r="L404" s="13"/>
      <c r="M404" s="14">
        <f t="shared" si="243"/>
        <v>1633.67147</v>
      </c>
      <c r="N404" s="14">
        <f t="shared" si="244"/>
        <v>1722.70279</v>
      </c>
      <c r="O404" s="13">
        <f t="shared" si="245"/>
        <v>1722.70279</v>
      </c>
      <c r="P404" s="14"/>
      <c r="Q404" s="14"/>
      <c r="R404" s="13"/>
      <c r="S404" s="14">
        <f t="shared" si="256"/>
        <v>1633.67147</v>
      </c>
      <c r="T404" s="14">
        <f t="shared" si="257"/>
        <v>1722.70279</v>
      </c>
      <c r="U404" s="47">
        <f t="shared" si="258"/>
        <v>1722.70279</v>
      </c>
    </row>
    <row r="405" spans="1:21" s="178" customFormat="1" x14ac:dyDescent="0.2">
      <c r="A405" s="65" t="s">
        <v>48</v>
      </c>
      <c r="B405" s="11" t="s">
        <v>36</v>
      </c>
      <c r="C405" s="12">
        <v>3</v>
      </c>
      <c r="D405" s="11" t="s">
        <v>2</v>
      </c>
      <c r="E405" s="67" t="s">
        <v>411</v>
      </c>
      <c r="F405" s="10"/>
      <c r="G405" s="14"/>
      <c r="H405" s="14"/>
      <c r="I405" s="13"/>
      <c r="J405" s="14"/>
      <c r="K405" s="14"/>
      <c r="L405" s="13"/>
      <c r="M405" s="14"/>
      <c r="N405" s="14"/>
      <c r="O405" s="13"/>
      <c r="P405" s="14">
        <f>P406</f>
        <v>99.584999999999994</v>
      </c>
      <c r="Q405" s="14"/>
      <c r="R405" s="13"/>
      <c r="S405" s="14">
        <f t="shared" ref="S405:S407" si="282">M405+P405</f>
        <v>99.584999999999994</v>
      </c>
      <c r="T405" s="14">
        <f t="shared" ref="T405:T407" si="283">N405+Q405</f>
        <v>0</v>
      </c>
      <c r="U405" s="47">
        <f t="shared" ref="U405:U407" si="284">O405+R405</f>
        <v>0</v>
      </c>
    </row>
    <row r="406" spans="1:21" s="178" customFormat="1" x14ac:dyDescent="0.2">
      <c r="A406" s="65" t="s">
        <v>40</v>
      </c>
      <c r="B406" s="11" t="s">
        <v>36</v>
      </c>
      <c r="C406" s="12">
        <v>3</v>
      </c>
      <c r="D406" s="11" t="s">
        <v>2</v>
      </c>
      <c r="E406" s="67" t="s">
        <v>411</v>
      </c>
      <c r="F406" s="10">
        <v>300</v>
      </c>
      <c r="G406" s="14"/>
      <c r="H406" s="14"/>
      <c r="I406" s="13"/>
      <c r="J406" s="14"/>
      <c r="K406" s="14"/>
      <c r="L406" s="13"/>
      <c r="M406" s="14"/>
      <c r="N406" s="14"/>
      <c r="O406" s="13"/>
      <c r="P406" s="14">
        <f>P407</f>
        <v>99.584999999999994</v>
      </c>
      <c r="Q406" s="14"/>
      <c r="R406" s="13"/>
      <c r="S406" s="14">
        <f t="shared" si="282"/>
        <v>99.584999999999994</v>
      </c>
      <c r="T406" s="14">
        <f t="shared" si="283"/>
        <v>0</v>
      </c>
      <c r="U406" s="47">
        <f t="shared" si="284"/>
        <v>0</v>
      </c>
    </row>
    <row r="407" spans="1:21" s="178" customFormat="1" ht="22.5" x14ac:dyDescent="0.2">
      <c r="A407" s="65" t="s">
        <v>44</v>
      </c>
      <c r="B407" s="11" t="s">
        <v>36</v>
      </c>
      <c r="C407" s="12">
        <v>3</v>
      </c>
      <c r="D407" s="11" t="s">
        <v>2</v>
      </c>
      <c r="E407" s="67" t="s">
        <v>411</v>
      </c>
      <c r="F407" s="10">
        <v>320</v>
      </c>
      <c r="G407" s="14"/>
      <c r="H407" s="14"/>
      <c r="I407" s="13"/>
      <c r="J407" s="14"/>
      <c r="K407" s="14"/>
      <c r="L407" s="13"/>
      <c r="M407" s="14"/>
      <c r="N407" s="14"/>
      <c r="O407" s="13"/>
      <c r="P407" s="14">
        <f>49.7925+49.7925</f>
        <v>99.584999999999994</v>
      </c>
      <c r="Q407" s="14"/>
      <c r="R407" s="13"/>
      <c r="S407" s="14">
        <f t="shared" si="282"/>
        <v>99.584999999999994</v>
      </c>
      <c r="T407" s="14">
        <f t="shared" si="283"/>
        <v>0</v>
      </c>
      <c r="U407" s="47">
        <f t="shared" si="284"/>
        <v>0</v>
      </c>
    </row>
    <row r="408" spans="1:21" ht="45" x14ac:dyDescent="0.2">
      <c r="A408" s="45" t="s">
        <v>284</v>
      </c>
      <c r="B408" s="19">
        <v>8</v>
      </c>
      <c r="C408" s="20" t="s">
        <v>3</v>
      </c>
      <c r="D408" s="19" t="s">
        <v>2</v>
      </c>
      <c r="E408" s="21" t="s">
        <v>9</v>
      </c>
      <c r="F408" s="6" t="s">
        <v>7</v>
      </c>
      <c r="G408" s="27">
        <f>G412+G415+G418+G409</f>
        <v>463.6</v>
      </c>
      <c r="H408" s="27">
        <f t="shared" ref="H408:I408" si="285">H412+H415+H418+H409</f>
        <v>50</v>
      </c>
      <c r="I408" s="24">
        <f t="shared" si="285"/>
        <v>50</v>
      </c>
      <c r="J408" s="27"/>
      <c r="K408" s="27"/>
      <c r="L408" s="24"/>
      <c r="M408" s="27">
        <f t="shared" si="243"/>
        <v>463.6</v>
      </c>
      <c r="N408" s="27">
        <f t="shared" si="244"/>
        <v>50</v>
      </c>
      <c r="O408" s="24">
        <f t="shared" si="245"/>
        <v>50</v>
      </c>
      <c r="P408" s="27"/>
      <c r="Q408" s="27"/>
      <c r="R408" s="24"/>
      <c r="S408" s="27">
        <f t="shared" si="256"/>
        <v>463.6</v>
      </c>
      <c r="T408" s="27">
        <f t="shared" si="257"/>
        <v>50</v>
      </c>
      <c r="U408" s="27">
        <f t="shared" si="258"/>
        <v>50</v>
      </c>
    </row>
    <row r="409" spans="1:21" ht="22.5" x14ac:dyDescent="0.2">
      <c r="A409" s="69" t="s">
        <v>290</v>
      </c>
      <c r="B409" s="11">
        <v>8</v>
      </c>
      <c r="C409" s="12" t="s">
        <v>3</v>
      </c>
      <c r="D409" s="11" t="s">
        <v>2</v>
      </c>
      <c r="E409" s="67">
        <v>80410</v>
      </c>
      <c r="F409" s="6"/>
      <c r="G409" s="14">
        <f>G410</f>
        <v>10</v>
      </c>
      <c r="H409" s="14">
        <f t="shared" ref="H409:I410" si="286">H410</f>
        <v>10</v>
      </c>
      <c r="I409" s="13">
        <f t="shared" si="286"/>
        <v>10</v>
      </c>
      <c r="J409" s="14"/>
      <c r="K409" s="14"/>
      <c r="L409" s="13"/>
      <c r="M409" s="14">
        <f t="shared" si="243"/>
        <v>10</v>
      </c>
      <c r="N409" s="14">
        <f t="shared" si="244"/>
        <v>10</v>
      </c>
      <c r="O409" s="13">
        <f t="shared" si="245"/>
        <v>10</v>
      </c>
      <c r="P409" s="14"/>
      <c r="Q409" s="14"/>
      <c r="R409" s="13"/>
      <c r="S409" s="14">
        <f t="shared" si="256"/>
        <v>10</v>
      </c>
      <c r="T409" s="14">
        <f t="shared" si="257"/>
        <v>10</v>
      </c>
      <c r="U409" s="47">
        <f t="shared" si="258"/>
        <v>10</v>
      </c>
    </row>
    <row r="410" spans="1:21" ht="22.5" x14ac:dyDescent="0.2">
      <c r="A410" s="69" t="s">
        <v>14</v>
      </c>
      <c r="B410" s="11">
        <v>8</v>
      </c>
      <c r="C410" s="12" t="s">
        <v>3</v>
      </c>
      <c r="D410" s="11" t="s">
        <v>2</v>
      </c>
      <c r="E410" s="67">
        <v>80410</v>
      </c>
      <c r="F410" s="10">
        <v>200</v>
      </c>
      <c r="G410" s="14">
        <f>G411</f>
        <v>10</v>
      </c>
      <c r="H410" s="14">
        <f t="shared" si="286"/>
        <v>10</v>
      </c>
      <c r="I410" s="13">
        <f t="shared" si="286"/>
        <v>10</v>
      </c>
      <c r="J410" s="14"/>
      <c r="K410" s="14"/>
      <c r="L410" s="13"/>
      <c r="M410" s="14">
        <f t="shared" si="243"/>
        <v>10</v>
      </c>
      <c r="N410" s="14">
        <f t="shared" si="244"/>
        <v>10</v>
      </c>
      <c r="O410" s="13">
        <f t="shared" si="245"/>
        <v>10</v>
      </c>
      <c r="P410" s="14"/>
      <c r="Q410" s="14"/>
      <c r="R410" s="13"/>
      <c r="S410" s="14">
        <f t="shared" si="256"/>
        <v>10</v>
      </c>
      <c r="T410" s="14">
        <f t="shared" si="257"/>
        <v>10</v>
      </c>
      <c r="U410" s="47">
        <f t="shared" si="258"/>
        <v>10</v>
      </c>
    </row>
    <row r="411" spans="1:21" ht="22.5" x14ac:dyDescent="0.2">
      <c r="A411" s="69" t="s">
        <v>13</v>
      </c>
      <c r="B411" s="11">
        <v>8</v>
      </c>
      <c r="C411" s="12" t="s">
        <v>3</v>
      </c>
      <c r="D411" s="11" t="s">
        <v>2</v>
      </c>
      <c r="E411" s="67">
        <v>80410</v>
      </c>
      <c r="F411" s="10">
        <v>240</v>
      </c>
      <c r="G411" s="14">
        <v>10</v>
      </c>
      <c r="H411" s="14">
        <v>10</v>
      </c>
      <c r="I411" s="13">
        <v>10</v>
      </c>
      <c r="J411" s="14"/>
      <c r="K411" s="14"/>
      <c r="L411" s="13"/>
      <c r="M411" s="14">
        <f t="shared" si="243"/>
        <v>10</v>
      </c>
      <c r="N411" s="14">
        <f t="shared" si="244"/>
        <v>10</v>
      </c>
      <c r="O411" s="13">
        <f t="shared" si="245"/>
        <v>10</v>
      </c>
      <c r="P411" s="14"/>
      <c r="Q411" s="14"/>
      <c r="R411" s="13"/>
      <c r="S411" s="14">
        <f t="shared" si="256"/>
        <v>10</v>
      </c>
      <c r="T411" s="14">
        <f t="shared" si="257"/>
        <v>10</v>
      </c>
      <c r="U411" s="47">
        <f t="shared" si="258"/>
        <v>10</v>
      </c>
    </row>
    <row r="412" spans="1:21" x14ac:dyDescent="0.2">
      <c r="A412" s="69" t="s">
        <v>59</v>
      </c>
      <c r="B412" s="11">
        <v>8</v>
      </c>
      <c r="C412" s="12" t="s">
        <v>3</v>
      </c>
      <c r="D412" s="11" t="s">
        <v>2</v>
      </c>
      <c r="E412" s="67" t="s">
        <v>58</v>
      </c>
      <c r="F412" s="10" t="s">
        <v>7</v>
      </c>
      <c r="G412" s="13">
        <f>G413</f>
        <v>20</v>
      </c>
      <c r="H412" s="13">
        <f t="shared" ref="H412:I413" si="287">H413</f>
        <v>20</v>
      </c>
      <c r="I412" s="13">
        <f t="shared" si="287"/>
        <v>20</v>
      </c>
      <c r="J412" s="13"/>
      <c r="K412" s="13"/>
      <c r="L412" s="13"/>
      <c r="M412" s="13">
        <f t="shared" si="243"/>
        <v>20</v>
      </c>
      <c r="N412" s="13">
        <f t="shared" si="244"/>
        <v>20</v>
      </c>
      <c r="O412" s="13">
        <f t="shared" si="245"/>
        <v>20</v>
      </c>
      <c r="P412" s="13"/>
      <c r="Q412" s="13"/>
      <c r="R412" s="13"/>
      <c r="S412" s="13">
        <f t="shared" si="256"/>
        <v>20</v>
      </c>
      <c r="T412" s="13">
        <f t="shared" si="257"/>
        <v>20</v>
      </c>
      <c r="U412" s="47">
        <f t="shared" si="258"/>
        <v>20</v>
      </c>
    </row>
    <row r="413" spans="1:21" ht="22.5" x14ac:dyDescent="0.2">
      <c r="A413" s="69" t="s">
        <v>14</v>
      </c>
      <c r="B413" s="11">
        <v>8</v>
      </c>
      <c r="C413" s="12" t="s">
        <v>3</v>
      </c>
      <c r="D413" s="11" t="s">
        <v>2</v>
      </c>
      <c r="E413" s="67" t="s">
        <v>58</v>
      </c>
      <c r="F413" s="10">
        <v>200</v>
      </c>
      <c r="G413" s="13">
        <f>G414</f>
        <v>20</v>
      </c>
      <c r="H413" s="13">
        <f t="shared" si="287"/>
        <v>20</v>
      </c>
      <c r="I413" s="13">
        <f t="shared" si="287"/>
        <v>20</v>
      </c>
      <c r="J413" s="13"/>
      <c r="K413" s="13"/>
      <c r="L413" s="13"/>
      <c r="M413" s="13">
        <f t="shared" si="243"/>
        <v>20</v>
      </c>
      <c r="N413" s="13">
        <f t="shared" si="244"/>
        <v>20</v>
      </c>
      <c r="O413" s="13">
        <f t="shared" si="245"/>
        <v>20</v>
      </c>
      <c r="P413" s="13"/>
      <c r="Q413" s="13"/>
      <c r="R413" s="13"/>
      <c r="S413" s="13">
        <f t="shared" si="256"/>
        <v>20</v>
      </c>
      <c r="T413" s="13">
        <f t="shared" si="257"/>
        <v>20</v>
      </c>
      <c r="U413" s="47">
        <f t="shared" si="258"/>
        <v>20</v>
      </c>
    </row>
    <row r="414" spans="1:21" ht="22.5" x14ac:dyDescent="0.2">
      <c r="A414" s="69" t="s">
        <v>13</v>
      </c>
      <c r="B414" s="11">
        <v>8</v>
      </c>
      <c r="C414" s="12" t="s">
        <v>3</v>
      </c>
      <c r="D414" s="11" t="s">
        <v>2</v>
      </c>
      <c r="E414" s="67" t="s">
        <v>58</v>
      </c>
      <c r="F414" s="10">
        <v>240</v>
      </c>
      <c r="G414" s="14">
        <v>20</v>
      </c>
      <c r="H414" s="14">
        <v>20</v>
      </c>
      <c r="I414" s="13">
        <v>20</v>
      </c>
      <c r="J414" s="14"/>
      <c r="K414" s="14"/>
      <c r="L414" s="13"/>
      <c r="M414" s="14">
        <f t="shared" si="243"/>
        <v>20</v>
      </c>
      <c r="N414" s="14">
        <f t="shared" si="244"/>
        <v>20</v>
      </c>
      <c r="O414" s="13">
        <f t="shared" si="245"/>
        <v>20</v>
      </c>
      <c r="P414" s="14"/>
      <c r="Q414" s="14"/>
      <c r="R414" s="13"/>
      <c r="S414" s="14">
        <f t="shared" si="256"/>
        <v>20</v>
      </c>
      <c r="T414" s="14">
        <f t="shared" si="257"/>
        <v>20</v>
      </c>
      <c r="U414" s="47">
        <f t="shared" si="258"/>
        <v>20</v>
      </c>
    </row>
    <row r="415" spans="1:21" x14ac:dyDescent="0.2">
      <c r="A415" s="69" t="s">
        <v>57</v>
      </c>
      <c r="B415" s="11">
        <v>8</v>
      </c>
      <c r="C415" s="12" t="s">
        <v>3</v>
      </c>
      <c r="D415" s="11" t="s">
        <v>2</v>
      </c>
      <c r="E415" s="67">
        <v>80460</v>
      </c>
      <c r="F415" s="10" t="s">
        <v>7</v>
      </c>
      <c r="G415" s="13">
        <f>G416</f>
        <v>10</v>
      </c>
      <c r="H415" s="13">
        <f t="shared" ref="H415:I416" si="288">H416</f>
        <v>10</v>
      </c>
      <c r="I415" s="13">
        <f t="shared" si="288"/>
        <v>10</v>
      </c>
      <c r="J415" s="13"/>
      <c r="K415" s="13"/>
      <c r="L415" s="13"/>
      <c r="M415" s="13">
        <f t="shared" si="243"/>
        <v>10</v>
      </c>
      <c r="N415" s="13">
        <f t="shared" si="244"/>
        <v>10</v>
      </c>
      <c r="O415" s="13">
        <f t="shared" si="245"/>
        <v>10</v>
      </c>
      <c r="P415" s="13"/>
      <c r="Q415" s="13"/>
      <c r="R415" s="13"/>
      <c r="S415" s="13">
        <f t="shared" si="256"/>
        <v>10</v>
      </c>
      <c r="T415" s="13">
        <f t="shared" si="257"/>
        <v>10</v>
      </c>
      <c r="U415" s="47">
        <f t="shared" si="258"/>
        <v>10</v>
      </c>
    </row>
    <row r="416" spans="1:21" ht="22.5" x14ac:dyDescent="0.2">
      <c r="A416" s="69" t="s">
        <v>14</v>
      </c>
      <c r="B416" s="11">
        <v>8</v>
      </c>
      <c r="C416" s="12" t="s">
        <v>3</v>
      </c>
      <c r="D416" s="11" t="s">
        <v>2</v>
      </c>
      <c r="E416" s="67" t="s">
        <v>56</v>
      </c>
      <c r="F416" s="10">
        <v>200</v>
      </c>
      <c r="G416" s="13">
        <f>G417</f>
        <v>10</v>
      </c>
      <c r="H416" s="13">
        <f t="shared" si="288"/>
        <v>10</v>
      </c>
      <c r="I416" s="13">
        <f t="shared" si="288"/>
        <v>10</v>
      </c>
      <c r="J416" s="13"/>
      <c r="K416" s="13"/>
      <c r="L416" s="13"/>
      <c r="M416" s="13">
        <f t="shared" si="243"/>
        <v>10</v>
      </c>
      <c r="N416" s="13">
        <f t="shared" si="244"/>
        <v>10</v>
      </c>
      <c r="O416" s="13">
        <f t="shared" si="245"/>
        <v>10</v>
      </c>
      <c r="P416" s="13"/>
      <c r="Q416" s="13"/>
      <c r="R416" s="13"/>
      <c r="S416" s="13">
        <f t="shared" si="256"/>
        <v>10</v>
      </c>
      <c r="T416" s="13">
        <f t="shared" si="257"/>
        <v>10</v>
      </c>
      <c r="U416" s="47">
        <f t="shared" si="258"/>
        <v>10</v>
      </c>
    </row>
    <row r="417" spans="1:21" ht="22.5" x14ac:dyDescent="0.2">
      <c r="A417" s="69" t="s">
        <v>13</v>
      </c>
      <c r="B417" s="11">
        <v>8</v>
      </c>
      <c r="C417" s="12" t="s">
        <v>3</v>
      </c>
      <c r="D417" s="11" t="s">
        <v>2</v>
      </c>
      <c r="E417" s="67" t="s">
        <v>56</v>
      </c>
      <c r="F417" s="10">
        <v>240</v>
      </c>
      <c r="G417" s="13">
        <v>10</v>
      </c>
      <c r="H417" s="13">
        <v>10</v>
      </c>
      <c r="I417" s="13">
        <v>10</v>
      </c>
      <c r="J417" s="13"/>
      <c r="K417" s="13"/>
      <c r="L417" s="13"/>
      <c r="M417" s="13">
        <f t="shared" si="243"/>
        <v>10</v>
      </c>
      <c r="N417" s="13">
        <f t="shared" si="244"/>
        <v>10</v>
      </c>
      <c r="O417" s="13">
        <f t="shared" si="245"/>
        <v>10</v>
      </c>
      <c r="P417" s="13"/>
      <c r="Q417" s="13"/>
      <c r="R417" s="13"/>
      <c r="S417" s="13">
        <f t="shared" si="256"/>
        <v>10</v>
      </c>
      <c r="T417" s="13">
        <f t="shared" si="257"/>
        <v>10</v>
      </c>
      <c r="U417" s="47">
        <f t="shared" si="258"/>
        <v>10</v>
      </c>
    </row>
    <row r="418" spans="1:21" ht="22.5" x14ac:dyDescent="0.2">
      <c r="A418" s="69" t="s">
        <v>63</v>
      </c>
      <c r="B418" s="11">
        <v>8</v>
      </c>
      <c r="C418" s="12" t="s">
        <v>3</v>
      </c>
      <c r="D418" s="11" t="s">
        <v>2</v>
      </c>
      <c r="E418" s="67" t="s">
        <v>62</v>
      </c>
      <c r="F418" s="10" t="s">
        <v>7</v>
      </c>
      <c r="G418" s="13">
        <f>G419</f>
        <v>423.6</v>
      </c>
      <c r="H418" s="13">
        <f t="shared" ref="H418:I419" si="289">H419</f>
        <v>10</v>
      </c>
      <c r="I418" s="13">
        <f t="shared" si="289"/>
        <v>10</v>
      </c>
      <c r="J418" s="13"/>
      <c r="K418" s="13"/>
      <c r="L418" s="13"/>
      <c r="M418" s="13">
        <f t="shared" si="243"/>
        <v>423.6</v>
      </c>
      <c r="N418" s="13">
        <f t="shared" si="244"/>
        <v>10</v>
      </c>
      <c r="O418" s="13">
        <f t="shared" si="245"/>
        <v>10</v>
      </c>
      <c r="P418" s="13"/>
      <c r="Q418" s="13"/>
      <c r="R418" s="13"/>
      <c r="S418" s="13">
        <f t="shared" si="256"/>
        <v>423.6</v>
      </c>
      <c r="T418" s="13">
        <f t="shared" si="257"/>
        <v>10</v>
      </c>
      <c r="U418" s="47">
        <f t="shared" si="258"/>
        <v>10</v>
      </c>
    </row>
    <row r="419" spans="1:21" ht="22.5" x14ac:dyDescent="0.2">
      <c r="A419" s="69" t="s">
        <v>14</v>
      </c>
      <c r="B419" s="11">
        <v>8</v>
      </c>
      <c r="C419" s="12" t="s">
        <v>3</v>
      </c>
      <c r="D419" s="11" t="s">
        <v>2</v>
      </c>
      <c r="E419" s="67" t="s">
        <v>62</v>
      </c>
      <c r="F419" s="10">
        <v>200</v>
      </c>
      <c r="G419" s="13">
        <f>G420</f>
        <v>423.6</v>
      </c>
      <c r="H419" s="13">
        <f t="shared" si="289"/>
        <v>10</v>
      </c>
      <c r="I419" s="13">
        <f t="shared" si="289"/>
        <v>10</v>
      </c>
      <c r="J419" s="13"/>
      <c r="K419" s="13"/>
      <c r="L419" s="13"/>
      <c r="M419" s="13">
        <f t="shared" ref="M419:M484" si="290">G419+J419</f>
        <v>423.6</v>
      </c>
      <c r="N419" s="13">
        <f t="shared" ref="N419:N484" si="291">H419+K419</f>
        <v>10</v>
      </c>
      <c r="O419" s="13">
        <f t="shared" ref="O419:O484" si="292">I419+L419</f>
        <v>10</v>
      </c>
      <c r="P419" s="13"/>
      <c r="Q419" s="13"/>
      <c r="R419" s="13"/>
      <c r="S419" s="13">
        <f t="shared" si="256"/>
        <v>423.6</v>
      </c>
      <c r="T419" s="13">
        <f t="shared" si="257"/>
        <v>10</v>
      </c>
      <c r="U419" s="47">
        <f t="shared" si="258"/>
        <v>10</v>
      </c>
    </row>
    <row r="420" spans="1:21" ht="22.5" x14ac:dyDescent="0.2">
      <c r="A420" s="69" t="s">
        <v>13</v>
      </c>
      <c r="B420" s="11">
        <v>8</v>
      </c>
      <c r="C420" s="12" t="s">
        <v>3</v>
      </c>
      <c r="D420" s="11" t="s">
        <v>2</v>
      </c>
      <c r="E420" s="67" t="s">
        <v>62</v>
      </c>
      <c r="F420" s="10">
        <v>240</v>
      </c>
      <c r="G420" s="13">
        <v>423.6</v>
      </c>
      <c r="H420" s="13">
        <v>10</v>
      </c>
      <c r="I420" s="13">
        <v>10</v>
      </c>
      <c r="J420" s="13"/>
      <c r="K420" s="13"/>
      <c r="L420" s="13"/>
      <c r="M420" s="13">
        <f t="shared" si="290"/>
        <v>423.6</v>
      </c>
      <c r="N420" s="13">
        <f t="shared" si="291"/>
        <v>10</v>
      </c>
      <c r="O420" s="13">
        <f t="shared" si="292"/>
        <v>10</v>
      </c>
      <c r="P420" s="13"/>
      <c r="Q420" s="13"/>
      <c r="R420" s="13"/>
      <c r="S420" s="13">
        <f t="shared" si="256"/>
        <v>423.6</v>
      </c>
      <c r="T420" s="13">
        <f t="shared" si="257"/>
        <v>10</v>
      </c>
      <c r="U420" s="47">
        <f t="shared" si="258"/>
        <v>10</v>
      </c>
    </row>
    <row r="421" spans="1:21" ht="56.25" x14ac:dyDescent="0.2">
      <c r="A421" s="45" t="s">
        <v>283</v>
      </c>
      <c r="B421" s="19" t="s">
        <v>66</v>
      </c>
      <c r="C421" s="20" t="s">
        <v>3</v>
      </c>
      <c r="D421" s="19" t="s">
        <v>2</v>
      </c>
      <c r="E421" s="21" t="s">
        <v>9</v>
      </c>
      <c r="F421" s="6" t="s">
        <v>7</v>
      </c>
      <c r="G421" s="27">
        <f t="shared" ref="G421:I421" si="293">G422+G427+G434+G437+G442</f>
        <v>20006.339999999997</v>
      </c>
      <c r="H421" s="27">
        <f t="shared" si="293"/>
        <v>19176.654999999999</v>
      </c>
      <c r="I421" s="24">
        <f t="shared" si="293"/>
        <v>19756.255000000001</v>
      </c>
      <c r="J421" s="27">
        <f>J427</f>
        <v>50.997</v>
      </c>
      <c r="K421" s="27"/>
      <c r="L421" s="24"/>
      <c r="M421" s="27">
        <f t="shared" si="290"/>
        <v>20057.336999999996</v>
      </c>
      <c r="N421" s="27">
        <f t="shared" si="291"/>
        <v>19176.654999999999</v>
      </c>
      <c r="O421" s="24">
        <f t="shared" si="292"/>
        <v>19756.255000000001</v>
      </c>
      <c r="P421" s="27"/>
      <c r="Q421" s="27"/>
      <c r="R421" s="24"/>
      <c r="S421" s="27">
        <f t="shared" si="256"/>
        <v>20057.336999999996</v>
      </c>
      <c r="T421" s="27">
        <f t="shared" si="257"/>
        <v>19176.654999999999</v>
      </c>
      <c r="U421" s="46">
        <f t="shared" si="258"/>
        <v>19756.255000000001</v>
      </c>
    </row>
    <row r="422" spans="1:21" ht="22.5" x14ac:dyDescent="0.2">
      <c r="A422" s="69" t="s">
        <v>15</v>
      </c>
      <c r="B422" s="11" t="s">
        <v>66</v>
      </c>
      <c r="C422" s="12" t="s">
        <v>3</v>
      </c>
      <c r="D422" s="11" t="s">
        <v>2</v>
      </c>
      <c r="E422" s="67" t="s">
        <v>11</v>
      </c>
      <c r="F422" s="10" t="s">
        <v>7</v>
      </c>
      <c r="G422" s="13">
        <f>G423+G425</f>
        <v>3120.5</v>
      </c>
      <c r="H422" s="13">
        <f t="shared" ref="H422:I422" si="294">H423+H425</f>
        <v>3149.7</v>
      </c>
      <c r="I422" s="13">
        <f t="shared" si="294"/>
        <v>3267.4</v>
      </c>
      <c r="J422" s="13"/>
      <c r="K422" s="13"/>
      <c r="L422" s="13"/>
      <c r="M422" s="13">
        <f t="shared" si="290"/>
        <v>3120.5</v>
      </c>
      <c r="N422" s="13">
        <f t="shared" si="291"/>
        <v>3149.7</v>
      </c>
      <c r="O422" s="13">
        <f t="shared" si="292"/>
        <v>3267.4</v>
      </c>
      <c r="P422" s="13"/>
      <c r="Q422" s="13"/>
      <c r="R422" s="13"/>
      <c r="S422" s="13">
        <f t="shared" si="256"/>
        <v>3120.5</v>
      </c>
      <c r="T422" s="13">
        <f t="shared" si="257"/>
        <v>3149.7</v>
      </c>
      <c r="U422" s="47">
        <f t="shared" si="258"/>
        <v>3267.4</v>
      </c>
    </row>
    <row r="423" spans="1:21" ht="45" x14ac:dyDescent="0.2">
      <c r="A423" s="69" t="s">
        <v>6</v>
      </c>
      <c r="B423" s="11" t="s">
        <v>66</v>
      </c>
      <c r="C423" s="12" t="s">
        <v>3</v>
      </c>
      <c r="D423" s="11" t="s">
        <v>2</v>
      </c>
      <c r="E423" s="67" t="s">
        <v>11</v>
      </c>
      <c r="F423" s="10">
        <v>100</v>
      </c>
      <c r="G423" s="13">
        <f>G424</f>
        <v>3067.5</v>
      </c>
      <c r="H423" s="13">
        <f t="shared" ref="H423:I423" si="295">H424</f>
        <v>3096.7</v>
      </c>
      <c r="I423" s="13">
        <f t="shared" si="295"/>
        <v>3214.4</v>
      </c>
      <c r="J423" s="13"/>
      <c r="K423" s="13"/>
      <c r="L423" s="13"/>
      <c r="M423" s="13">
        <f t="shared" si="290"/>
        <v>3067.5</v>
      </c>
      <c r="N423" s="13">
        <f t="shared" si="291"/>
        <v>3096.7</v>
      </c>
      <c r="O423" s="13">
        <f t="shared" si="292"/>
        <v>3214.4</v>
      </c>
      <c r="P423" s="13"/>
      <c r="Q423" s="13"/>
      <c r="R423" s="13"/>
      <c r="S423" s="13">
        <f t="shared" si="256"/>
        <v>3067.5</v>
      </c>
      <c r="T423" s="13">
        <f t="shared" si="257"/>
        <v>3096.7</v>
      </c>
      <c r="U423" s="47">
        <f t="shared" si="258"/>
        <v>3214.4</v>
      </c>
    </row>
    <row r="424" spans="1:21" ht="22.5" x14ac:dyDescent="0.2">
      <c r="A424" s="69" t="s">
        <v>5</v>
      </c>
      <c r="B424" s="11" t="s">
        <v>66</v>
      </c>
      <c r="C424" s="12" t="s">
        <v>3</v>
      </c>
      <c r="D424" s="11" t="s">
        <v>2</v>
      </c>
      <c r="E424" s="67" t="s">
        <v>11</v>
      </c>
      <c r="F424" s="10">
        <v>120</v>
      </c>
      <c r="G424" s="13">
        <v>3067.5</v>
      </c>
      <c r="H424" s="13">
        <v>3096.7</v>
      </c>
      <c r="I424" s="13">
        <v>3214.4</v>
      </c>
      <c r="J424" s="13"/>
      <c r="K424" s="13"/>
      <c r="L424" s="13"/>
      <c r="M424" s="13">
        <f t="shared" si="290"/>
        <v>3067.5</v>
      </c>
      <c r="N424" s="13">
        <f t="shared" si="291"/>
        <v>3096.7</v>
      </c>
      <c r="O424" s="13">
        <f t="shared" si="292"/>
        <v>3214.4</v>
      </c>
      <c r="P424" s="13"/>
      <c r="Q424" s="13"/>
      <c r="R424" s="13"/>
      <c r="S424" s="13">
        <f t="shared" si="256"/>
        <v>3067.5</v>
      </c>
      <c r="T424" s="13">
        <f t="shared" si="257"/>
        <v>3096.7</v>
      </c>
      <c r="U424" s="47">
        <f t="shared" si="258"/>
        <v>3214.4</v>
      </c>
    </row>
    <row r="425" spans="1:21" ht="22.5" x14ac:dyDescent="0.2">
      <c r="A425" s="69" t="s">
        <v>14</v>
      </c>
      <c r="B425" s="11" t="s">
        <v>66</v>
      </c>
      <c r="C425" s="12" t="s">
        <v>3</v>
      </c>
      <c r="D425" s="11" t="s">
        <v>2</v>
      </c>
      <c r="E425" s="67" t="s">
        <v>11</v>
      </c>
      <c r="F425" s="10">
        <v>200</v>
      </c>
      <c r="G425" s="13">
        <f>G426</f>
        <v>53</v>
      </c>
      <c r="H425" s="13">
        <f t="shared" ref="H425:I425" si="296">H426</f>
        <v>53</v>
      </c>
      <c r="I425" s="13">
        <f t="shared" si="296"/>
        <v>53</v>
      </c>
      <c r="J425" s="13"/>
      <c r="K425" s="13"/>
      <c r="L425" s="13"/>
      <c r="M425" s="13">
        <f t="shared" si="290"/>
        <v>53</v>
      </c>
      <c r="N425" s="13">
        <f t="shared" si="291"/>
        <v>53</v>
      </c>
      <c r="O425" s="13">
        <f t="shared" si="292"/>
        <v>53</v>
      </c>
      <c r="P425" s="13"/>
      <c r="Q425" s="13"/>
      <c r="R425" s="13"/>
      <c r="S425" s="13">
        <f t="shared" si="256"/>
        <v>53</v>
      </c>
      <c r="T425" s="13">
        <f t="shared" si="257"/>
        <v>53</v>
      </c>
      <c r="U425" s="47">
        <f t="shared" si="258"/>
        <v>53</v>
      </c>
    </row>
    <row r="426" spans="1:21" ht="22.5" x14ac:dyDescent="0.2">
      <c r="A426" s="69" t="s">
        <v>13</v>
      </c>
      <c r="B426" s="11" t="s">
        <v>66</v>
      </c>
      <c r="C426" s="12" t="s">
        <v>3</v>
      </c>
      <c r="D426" s="11" t="s">
        <v>2</v>
      </c>
      <c r="E426" s="67" t="s">
        <v>11</v>
      </c>
      <c r="F426" s="10">
        <v>240</v>
      </c>
      <c r="G426" s="13">
        <v>53</v>
      </c>
      <c r="H426" s="13">
        <v>53</v>
      </c>
      <c r="I426" s="13">
        <v>53</v>
      </c>
      <c r="J426" s="13"/>
      <c r="K426" s="13"/>
      <c r="L426" s="13"/>
      <c r="M426" s="13">
        <f t="shared" si="290"/>
        <v>53</v>
      </c>
      <c r="N426" s="13">
        <f t="shared" si="291"/>
        <v>53</v>
      </c>
      <c r="O426" s="13">
        <f t="shared" si="292"/>
        <v>53</v>
      </c>
      <c r="P426" s="13"/>
      <c r="Q426" s="13"/>
      <c r="R426" s="13"/>
      <c r="S426" s="13">
        <f t="shared" si="256"/>
        <v>53</v>
      </c>
      <c r="T426" s="13">
        <f t="shared" si="257"/>
        <v>53</v>
      </c>
      <c r="U426" s="47">
        <f t="shared" si="258"/>
        <v>53</v>
      </c>
    </row>
    <row r="427" spans="1:21" ht="22.5" x14ac:dyDescent="0.2">
      <c r="A427" s="69" t="s">
        <v>73</v>
      </c>
      <c r="B427" s="11" t="s">
        <v>66</v>
      </c>
      <c r="C427" s="12" t="s">
        <v>3</v>
      </c>
      <c r="D427" s="11" t="s">
        <v>2</v>
      </c>
      <c r="E427" s="67" t="s">
        <v>69</v>
      </c>
      <c r="F427" s="10" t="s">
        <v>7</v>
      </c>
      <c r="G427" s="14">
        <f t="shared" ref="G427:I427" si="297">G428+G430+G432</f>
        <v>14643.699999999999</v>
      </c>
      <c r="H427" s="14">
        <f t="shared" si="297"/>
        <v>14269.599999999999</v>
      </c>
      <c r="I427" s="13">
        <f t="shared" si="297"/>
        <v>14731.5</v>
      </c>
      <c r="J427" s="14">
        <f>J430</f>
        <v>50.997</v>
      </c>
      <c r="K427" s="14"/>
      <c r="L427" s="13"/>
      <c r="M427" s="14">
        <f t="shared" si="290"/>
        <v>14694.696999999998</v>
      </c>
      <c r="N427" s="14">
        <f t="shared" si="291"/>
        <v>14269.599999999999</v>
      </c>
      <c r="O427" s="13">
        <f t="shared" si="292"/>
        <v>14731.5</v>
      </c>
      <c r="P427" s="14"/>
      <c r="Q427" s="14"/>
      <c r="R427" s="13"/>
      <c r="S427" s="14">
        <f t="shared" si="256"/>
        <v>14694.696999999998</v>
      </c>
      <c r="T427" s="14">
        <f t="shared" si="257"/>
        <v>14269.599999999999</v>
      </c>
      <c r="U427" s="47">
        <f t="shared" si="258"/>
        <v>14731.5</v>
      </c>
    </row>
    <row r="428" spans="1:21" ht="45" x14ac:dyDescent="0.2">
      <c r="A428" s="69" t="s">
        <v>6</v>
      </c>
      <c r="B428" s="11" t="s">
        <v>66</v>
      </c>
      <c r="C428" s="12" t="s">
        <v>3</v>
      </c>
      <c r="D428" s="11" t="s">
        <v>2</v>
      </c>
      <c r="E428" s="67" t="s">
        <v>69</v>
      </c>
      <c r="F428" s="10">
        <v>100</v>
      </c>
      <c r="G428" s="14">
        <f t="shared" ref="G428:I428" si="298">G429</f>
        <v>8959.1</v>
      </c>
      <c r="H428" s="14">
        <f t="shared" si="298"/>
        <v>9047.2999999999993</v>
      </c>
      <c r="I428" s="13">
        <f t="shared" si="298"/>
        <v>9403.6</v>
      </c>
      <c r="J428" s="14"/>
      <c r="K428" s="14"/>
      <c r="L428" s="13"/>
      <c r="M428" s="14">
        <f t="shared" si="290"/>
        <v>8959.1</v>
      </c>
      <c r="N428" s="14">
        <f t="shared" si="291"/>
        <v>9047.2999999999993</v>
      </c>
      <c r="O428" s="13">
        <f t="shared" si="292"/>
        <v>9403.6</v>
      </c>
      <c r="P428" s="14"/>
      <c r="Q428" s="14"/>
      <c r="R428" s="13"/>
      <c r="S428" s="14">
        <f t="shared" si="256"/>
        <v>8959.1</v>
      </c>
      <c r="T428" s="14">
        <f t="shared" si="257"/>
        <v>9047.2999999999993</v>
      </c>
      <c r="U428" s="47">
        <f t="shared" si="258"/>
        <v>9403.6</v>
      </c>
    </row>
    <row r="429" spans="1:21" x14ac:dyDescent="0.2">
      <c r="A429" s="69" t="s">
        <v>72</v>
      </c>
      <c r="B429" s="11" t="s">
        <v>66</v>
      </c>
      <c r="C429" s="12" t="s">
        <v>3</v>
      </c>
      <c r="D429" s="11" t="s">
        <v>2</v>
      </c>
      <c r="E429" s="67" t="s">
        <v>69</v>
      </c>
      <c r="F429" s="10">
        <v>110</v>
      </c>
      <c r="G429" s="14">
        <v>8959.1</v>
      </c>
      <c r="H429" s="14">
        <v>9047.2999999999993</v>
      </c>
      <c r="I429" s="13">
        <v>9403.6</v>
      </c>
      <c r="J429" s="14"/>
      <c r="K429" s="14"/>
      <c r="L429" s="13"/>
      <c r="M429" s="14">
        <f t="shared" si="290"/>
        <v>8959.1</v>
      </c>
      <c r="N429" s="14">
        <f t="shared" si="291"/>
        <v>9047.2999999999993</v>
      </c>
      <c r="O429" s="13">
        <f t="shared" si="292"/>
        <v>9403.6</v>
      </c>
      <c r="P429" s="14"/>
      <c r="Q429" s="14"/>
      <c r="R429" s="13"/>
      <c r="S429" s="14">
        <f t="shared" ref="S429:S492" si="299">M429+P429</f>
        <v>8959.1</v>
      </c>
      <c r="T429" s="14">
        <f t="shared" ref="T429:T492" si="300">N429+Q429</f>
        <v>9047.2999999999993</v>
      </c>
      <c r="U429" s="47">
        <f t="shared" ref="U429:U492" si="301">O429+R429</f>
        <v>9403.6</v>
      </c>
    </row>
    <row r="430" spans="1:21" ht="22.5" x14ac:dyDescent="0.2">
      <c r="A430" s="69" t="s">
        <v>14</v>
      </c>
      <c r="B430" s="11" t="s">
        <v>66</v>
      </c>
      <c r="C430" s="12" t="s">
        <v>3</v>
      </c>
      <c r="D430" s="11" t="s">
        <v>2</v>
      </c>
      <c r="E430" s="67" t="s">
        <v>69</v>
      </c>
      <c r="F430" s="10">
        <v>200</v>
      </c>
      <c r="G430" s="14">
        <f t="shared" ref="G430:I430" si="302">G431</f>
        <v>5671.7</v>
      </c>
      <c r="H430" s="14">
        <f t="shared" si="302"/>
        <v>5209.3999999999996</v>
      </c>
      <c r="I430" s="13">
        <f t="shared" si="302"/>
        <v>5315</v>
      </c>
      <c r="J430" s="14">
        <f>J431</f>
        <v>50.997</v>
      </c>
      <c r="K430" s="14"/>
      <c r="L430" s="13"/>
      <c r="M430" s="14">
        <f t="shared" si="290"/>
        <v>5722.6970000000001</v>
      </c>
      <c r="N430" s="14">
        <f t="shared" si="291"/>
        <v>5209.3999999999996</v>
      </c>
      <c r="O430" s="13">
        <f t="shared" si="292"/>
        <v>5315</v>
      </c>
      <c r="P430" s="14"/>
      <c r="Q430" s="14"/>
      <c r="R430" s="13"/>
      <c r="S430" s="14">
        <f t="shared" si="299"/>
        <v>5722.6970000000001</v>
      </c>
      <c r="T430" s="14">
        <f t="shared" si="300"/>
        <v>5209.3999999999996</v>
      </c>
      <c r="U430" s="47">
        <f t="shared" si="301"/>
        <v>5315</v>
      </c>
    </row>
    <row r="431" spans="1:21" ht="22.5" x14ac:dyDescent="0.2">
      <c r="A431" s="69" t="s">
        <v>13</v>
      </c>
      <c r="B431" s="11" t="s">
        <v>66</v>
      </c>
      <c r="C431" s="12" t="s">
        <v>3</v>
      </c>
      <c r="D431" s="11" t="s">
        <v>2</v>
      </c>
      <c r="E431" s="67" t="s">
        <v>69</v>
      </c>
      <c r="F431" s="10">
        <v>240</v>
      </c>
      <c r="G431" s="14">
        <v>5671.7</v>
      </c>
      <c r="H431" s="14">
        <v>5209.3999999999996</v>
      </c>
      <c r="I431" s="13">
        <v>5315</v>
      </c>
      <c r="J431" s="14">
        <v>50.997</v>
      </c>
      <c r="K431" s="14"/>
      <c r="L431" s="13"/>
      <c r="M431" s="14">
        <f t="shared" si="290"/>
        <v>5722.6970000000001</v>
      </c>
      <c r="N431" s="14">
        <f t="shared" si="291"/>
        <v>5209.3999999999996</v>
      </c>
      <c r="O431" s="13">
        <f t="shared" si="292"/>
        <v>5315</v>
      </c>
      <c r="P431" s="14"/>
      <c r="Q431" s="14"/>
      <c r="R431" s="13"/>
      <c r="S431" s="14">
        <f t="shared" si="299"/>
        <v>5722.6970000000001</v>
      </c>
      <c r="T431" s="14">
        <f t="shared" si="300"/>
        <v>5209.3999999999996</v>
      </c>
      <c r="U431" s="47">
        <f t="shared" si="301"/>
        <v>5315</v>
      </c>
    </row>
    <row r="432" spans="1:21" x14ac:dyDescent="0.2">
      <c r="A432" s="69" t="s">
        <v>71</v>
      </c>
      <c r="B432" s="11" t="s">
        <v>66</v>
      </c>
      <c r="C432" s="12" t="s">
        <v>3</v>
      </c>
      <c r="D432" s="11" t="s">
        <v>2</v>
      </c>
      <c r="E432" s="67" t="s">
        <v>69</v>
      </c>
      <c r="F432" s="10">
        <v>800</v>
      </c>
      <c r="G432" s="14">
        <f t="shared" ref="G432:I432" si="303">G433</f>
        <v>12.9</v>
      </c>
      <c r="H432" s="14">
        <f t="shared" si="303"/>
        <v>12.9</v>
      </c>
      <c r="I432" s="13">
        <f t="shared" si="303"/>
        <v>12.9</v>
      </c>
      <c r="J432" s="14"/>
      <c r="K432" s="14"/>
      <c r="L432" s="13"/>
      <c r="M432" s="14">
        <f t="shared" si="290"/>
        <v>12.9</v>
      </c>
      <c r="N432" s="14">
        <f t="shared" si="291"/>
        <v>12.9</v>
      </c>
      <c r="O432" s="13">
        <f t="shared" si="292"/>
        <v>12.9</v>
      </c>
      <c r="P432" s="14"/>
      <c r="Q432" s="14"/>
      <c r="R432" s="13"/>
      <c r="S432" s="14">
        <f t="shared" si="299"/>
        <v>12.9</v>
      </c>
      <c r="T432" s="14">
        <f t="shared" si="300"/>
        <v>12.9</v>
      </c>
      <c r="U432" s="47">
        <f t="shared" si="301"/>
        <v>12.9</v>
      </c>
    </row>
    <row r="433" spans="1:21" x14ac:dyDescent="0.2">
      <c r="A433" s="69" t="s">
        <v>70</v>
      </c>
      <c r="B433" s="11" t="s">
        <v>66</v>
      </c>
      <c r="C433" s="12" t="s">
        <v>3</v>
      </c>
      <c r="D433" s="11" t="s">
        <v>2</v>
      </c>
      <c r="E433" s="67" t="s">
        <v>69</v>
      </c>
      <c r="F433" s="10">
        <v>850</v>
      </c>
      <c r="G433" s="14">
        <v>12.9</v>
      </c>
      <c r="H433" s="14">
        <v>12.9</v>
      </c>
      <c r="I433" s="13">
        <v>12.9</v>
      </c>
      <c r="J433" s="14"/>
      <c r="K433" s="14"/>
      <c r="L433" s="13"/>
      <c r="M433" s="14">
        <f t="shared" si="290"/>
        <v>12.9</v>
      </c>
      <c r="N433" s="14">
        <f t="shared" si="291"/>
        <v>12.9</v>
      </c>
      <c r="O433" s="13">
        <f t="shared" si="292"/>
        <v>12.9</v>
      </c>
      <c r="P433" s="14"/>
      <c r="Q433" s="14"/>
      <c r="R433" s="13"/>
      <c r="S433" s="14">
        <f t="shared" si="299"/>
        <v>12.9</v>
      </c>
      <c r="T433" s="14">
        <f t="shared" si="300"/>
        <v>12.9</v>
      </c>
      <c r="U433" s="47">
        <f t="shared" si="301"/>
        <v>12.9</v>
      </c>
    </row>
    <row r="434" spans="1:21" ht="22.5" x14ac:dyDescent="0.2">
      <c r="A434" s="69" t="s">
        <v>68</v>
      </c>
      <c r="B434" s="11" t="s">
        <v>66</v>
      </c>
      <c r="C434" s="12" t="s">
        <v>3</v>
      </c>
      <c r="D434" s="11" t="s">
        <v>2</v>
      </c>
      <c r="E434" s="67" t="s">
        <v>67</v>
      </c>
      <c r="F434" s="10" t="s">
        <v>7</v>
      </c>
      <c r="G434" s="14">
        <f t="shared" ref="G434:I435" si="304">G435</f>
        <v>88</v>
      </c>
      <c r="H434" s="14">
        <f t="shared" si="304"/>
        <v>88</v>
      </c>
      <c r="I434" s="13">
        <f t="shared" si="304"/>
        <v>88</v>
      </c>
      <c r="J434" s="14"/>
      <c r="K434" s="14"/>
      <c r="L434" s="13"/>
      <c r="M434" s="14">
        <f t="shared" si="290"/>
        <v>88</v>
      </c>
      <c r="N434" s="14">
        <f t="shared" si="291"/>
        <v>88</v>
      </c>
      <c r="O434" s="13">
        <f t="shared" si="292"/>
        <v>88</v>
      </c>
      <c r="P434" s="14"/>
      <c r="Q434" s="14"/>
      <c r="R434" s="13"/>
      <c r="S434" s="14">
        <f t="shared" si="299"/>
        <v>88</v>
      </c>
      <c r="T434" s="14">
        <f t="shared" si="300"/>
        <v>88</v>
      </c>
      <c r="U434" s="47">
        <f t="shared" si="301"/>
        <v>88</v>
      </c>
    </row>
    <row r="435" spans="1:21" ht="22.5" x14ac:dyDescent="0.2">
      <c r="A435" s="69" t="s">
        <v>14</v>
      </c>
      <c r="B435" s="11" t="s">
        <v>66</v>
      </c>
      <c r="C435" s="12" t="s">
        <v>3</v>
      </c>
      <c r="D435" s="11" t="s">
        <v>2</v>
      </c>
      <c r="E435" s="67" t="s">
        <v>67</v>
      </c>
      <c r="F435" s="10">
        <v>200</v>
      </c>
      <c r="G435" s="13">
        <f>G436</f>
        <v>88</v>
      </c>
      <c r="H435" s="13">
        <f t="shared" si="304"/>
        <v>88</v>
      </c>
      <c r="I435" s="13">
        <f t="shared" si="304"/>
        <v>88</v>
      </c>
      <c r="J435" s="13"/>
      <c r="K435" s="13"/>
      <c r="L435" s="13"/>
      <c r="M435" s="13">
        <f t="shared" si="290"/>
        <v>88</v>
      </c>
      <c r="N435" s="13">
        <f t="shared" si="291"/>
        <v>88</v>
      </c>
      <c r="O435" s="13">
        <f t="shared" si="292"/>
        <v>88</v>
      </c>
      <c r="P435" s="13"/>
      <c r="Q435" s="13"/>
      <c r="R435" s="13"/>
      <c r="S435" s="13">
        <f t="shared" si="299"/>
        <v>88</v>
      </c>
      <c r="T435" s="13">
        <f t="shared" si="300"/>
        <v>88</v>
      </c>
      <c r="U435" s="47">
        <f t="shared" si="301"/>
        <v>88</v>
      </c>
    </row>
    <row r="436" spans="1:21" ht="22.5" x14ac:dyDescent="0.2">
      <c r="A436" s="69" t="s">
        <v>13</v>
      </c>
      <c r="B436" s="11" t="s">
        <v>66</v>
      </c>
      <c r="C436" s="12" t="s">
        <v>3</v>
      </c>
      <c r="D436" s="11" t="s">
        <v>2</v>
      </c>
      <c r="E436" s="67" t="s">
        <v>67</v>
      </c>
      <c r="F436" s="10">
        <v>240</v>
      </c>
      <c r="G436" s="13">
        <v>88</v>
      </c>
      <c r="H436" s="13">
        <v>88</v>
      </c>
      <c r="I436" s="13">
        <v>88</v>
      </c>
      <c r="J436" s="13"/>
      <c r="K436" s="13"/>
      <c r="L436" s="13"/>
      <c r="M436" s="13">
        <f t="shared" si="290"/>
        <v>88</v>
      </c>
      <c r="N436" s="13">
        <f t="shared" si="291"/>
        <v>88</v>
      </c>
      <c r="O436" s="13">
        <f t="shared" si="292"/>
        <v>88</v>
      </c>
      <c r="P436" s="13"/>
      <c r="Q436" s="13"/>
      <c r="R436" s="13"/>
      <c r="S436" s="13">
        <f t="shared" si="299"/>
        <v>88</v>
      </c>
      <c r="T436" s="13">
        <f t="shared" si="300"/>
        <v>88</v>
      </c>
      <c r="U436" s="47">
        <f t="shared" si="301"/>
        <v>88</v>
      </c>
    </row>
    <row r="437" spans="1:21" ht="22.5" x14ac:dyDescent="0.2">
      <c r="A437" s="69" t="s">
        <v>248</v>
      </c>
      <c r="B437" s="11" t="s">
        <v>66</v>
      </c>
      <c r="C437" s="12" t="s">
        <v>3</v>
      </c>
      <c r="D437" s="11" t="s">
        <v>2</v>
      </c>
      <c r="E437" s="67" t="s">
        <v>65</v>
      </c>
      <c r="F437" s="10" t="s">
        <v>7</v>
      </c>
      <c r="G437" s="14">
        <f>G440+G438</f>
        <v>215</v>
      </c>
      <c r="H437" s="14">
        <f t="shared" ref="H437:I437" si="305">H440+H438</f>
        <v>215</v>
      </c>
      <c r="I437" s="13">
        <f t="shared" si="305"/>
        <v>215</v>
      </c>
      <c r="J437" s="14"/>
      <c r="K437" s="14"/>
      <c r="L437" s="13"/>
      <c r="M437" s="14">
        <f t="shared" si="290"/>
        <v>215</v>
      </c>
      <c r="N437" s="14">
        <f t="shared" si="291"/>
        <v>215</v>
      </c>
      <c r="O437" s="13">
        <f t="shared" si="292"/>
        <v>215</v>
      </c>
      <c r="P437" s="14"/>
      <c r="Q437" s="14"/>
      <c r="R437" s="13"/>
      <c r="S437" s="14">
        <f t="shared" si="299"/>
        <v>215</v>
      </c>
      <c r="T437" s="14">
        <f t="shared" si="300"/>
        <v>215</v>
      </c>
      <c r="U437" s="47">
        <f t="shared" si="301"/>
        <v>215</v>
      </c>
    </row>
    <row r="438" spans="1:21" ht="22.5" x14ac:dyDescent="0.2">
      <c r="A438" s="69" t="s">
        <v>14</v>
      </c>
      <c r="B438" s="11" t="s">
        <v>66</v>
      </c>
      <c r="C438" s="12" t="s">
        <v>3</v>
      </c>
      <c r="D438" s="11" t="s">
        <v>2</v>
      </c>
      <c r="E438" s="67" t="s">
        <v>65</v>
      </c>
      <c r="F438" s="10">
        <v>200</v>
      </c>
      <c r="G438" s="84">
        <f>G439</f>
        <v>5</v>
      </c>
      <c r="H438" s="84">
        <f t="shared" ref="H438:I438" si="306">H439</f>
        <v>5</v>
      </c>
      <c r="I438" s="125">
        <f t="shared" si="306"/>
        <v>5</v>
      </c>
      <c r="J438" s="84"/>
      <c r="K438" s="84"/>
      <c r="L438" s="125"/>
      <c r="M438" s="84">
        <f t="shared" si="290"/>
        <v>5</v>
      </c>
      <c r="N438" s="84">
        <f t="shared" si="291"/>
        <v>5</v>
      </c>
      <c r="O438" s="125">
        <f t="shared" si="292"/>
        <v>5</v>
      </c>
      <c r="P438" s="84"/>
      <c r="Q438" s="84"/>
      <c r="R438" s="125"/>
      <c r="S438" s="84">
        <f t="shared" si="299"/>
        <v>5</v>
      </c>
      <c r="T438" s="84">
        <f t="shared" si="300"/>
        <v>5</v>
      </c>
      <c r="U438" s="84">
        <f t="shared" si="301"/>
        <v>5</v>
      </c>
    </row>
    <row r="439" spans="1:21" ht="22.5" x14ac:dyDescent="0.2">
      <c r="A439" s="69" t="s">
        <v>13</v>
      </c>
      <c r="B439" s="11" t="s">
        <v>66</v>
      </c>
      <c r="C439" s="12" t="s">
        <v>3</v>
      </c>
      <c r="D439" s="11" t="s">
        <v>2</v>
      </c>
      <c r="E439" s="67" t="s">
        <v>65</v>
      </c>
      <c r="F439" s="10">
        <v>240</v>
      </c>
      <c r="G439" s="84">
        <v>5</v>
      </c>
      <c r="H439" s="84">
        <v>5</v>
      </c>
      <c r="I439" s="125">
        <v>5</v>
      </c>
      <c r="J439" s="84"/>
      <c r="K439" s="84"/>
      <c r="L439" s="125"/>
      <c r="M439" s="84">
        <f t="shared" si="290"/>
        <v>5</v>
      </c>
      <c r="N439" s="84">
        <f t="shared" si="291"/>
        <v>5</v>
      </c>
      <c r="O439" s="125">
        <f t="shared" si="292"/>
        <v>5</v>
      </c>
      <c r="P439" s="84"/>
      <c r="Q439" s="84"/>
      <c r="R439" s="125"/>
      <c r="S439" s="84">
        <f t="shared" si="299"/>
        <v>5</v>
      </c>
      <c r="T439" s="84">
        <f t="shared" si="300"/>
        <v>5</v>
      </c>
      <c r="U439" s="84">
        <f t="shared" si="301"/>
        <v>5</v>
      </c>
    </row>
    <row r="440" spans="1:21" x14ac:dyDescent="0.2">
      <c r="A440" s="69" t="s">
        <v>29</v>
      </c>
      <c r="B440" s="11" t="s">
        <v>66</v>
      </c>
      <c r="C440" s="12" t="s">
        <v>3</v>
      </c>
      <c r="D440" s="11" t="s">
        <v>2</v>
      </c>
      <c r="E440" s="67" t="s">
        <v>65</v>
      </c>
      <c r="F440" s="10">
        <v>500</v>
      </c>
      <c r="G440" s="84">
        <f>G441</f>
        <v>210</v>
      </c>
      <c r="H440" s="84">
        <f t="shared" ref="H440:I440" si="307">H441</f>
        <v>210</v>
      </c>
      <c r="I440" s="125">
        <f t="shared" si="307"/>
        <v>210</v>
      </c>
      <c r="J440" s="84"/>
      <c r="K440" s="84"/>
      <c r="L440" s="125"/>
      <c r="M440" s="84">
        <f t="shared" si="290"/>
        <v>210</v>
      </c>
      <c r="N440" s="84">
        <f t="shared" si="291"/>
        <v>210</v>
      </c>
      <c r="O440" s="125">
        <f t="shared" si="292"/>
        <v>210</v>
      </c>
      <c r="P440" s="84"/>
      <c r="Q440" s="84"/>
      <c r="R440" s="125"/>
      <c r="S440" s="84">
        <f t="shared" si="299"/>
        <v>210</v>
      </c>
      <c r="T440" s="84">
        <f t="shared" si="300"/>
        <v>210</v>
      </c>
      <c r="U440" s="84">
        <f t="shared" si="301"/>
        <v>210</v>
      </c>
    </row>
    <row r="441" spans="1:21" x14ac:dyDescent="0.2">
      <c r="A441" s="69" t="s">
        <v>28</v>
      </c>
      <c r="B441" s="11" t="s">
        <v>66</v>
      </c>
      <c r="C441" s="12" t="s">
        <v>3</v>
      </c>
      <c r="D441" s="11" t="s">
        <v>2</v>
      </c>
      <c r="E441" s="67" t="s">
        <v>65</v>
      </c>
      <c r="F441" s="10">
        <v>540</v>
      </c>
      <c r="G441" s="84">
        <v>210</v>
      </c>
      <c r="H441" s="84">
        <v>210</v>
      </c>
      <c r="I441" s="125">
        <v>210</v>
      </c>
      <c r="J441" s="84"/>
      <c r="K441" s="84"/>
      <c r="L441" s="125"/>
      <c r="M441" s="84">
        <f t="shared" si="290"/>
        <v>210</v>
      </c>
      <c r="N441" s="84">
        <f t="shared" si="291"/>
        <v>210</v>
      </c>
      <c r="O441" s="125">
        <f t="shared" si="292"/>
        <v>210</v>
      </c>
      <c r="P441" s="84"/>
      <c r="Q441" s="84"/>
      <c r="R441" s="125"/>
      <c r="S441" s="84">
        <f t="shared" si="299"/>
        <v>210</v>
      </c>
      <c r="T441" s="84">
        <f t="shared" si="300"/>
        <v>210</v>
      </c>
      <c r="U441" s="84">
        <f t="shared" si="301"/>
        <v>210</v>
      </c>
    </row>
    <row r="442" spans="1:21" ht="33.75" x14ac:dyDescent="0.2">
      <c r="A442" s="1" t="s">
        <v>301</v>
      </c>
      <c r="B442" s="7" t="s">
        <v>66</v>
      </c>
      <c r="C442" s="8" t="s">
        <v>3</v>
      </c>
      <c r="D442" s="7" t="s">
        <v>2</v>
      </c>
      <c r="E442" s="9">
        <v>88530</v>
      </c>
      <c r="F442" s="10"/>
      <c r="G442" s="13">
        <f>G443</f>
        <v>1939.14</v>
      </c>
      <c r="H442" s="13">
        <f t="shared" ref="H442:I443" si="308">H443</f>
        <v>1454.355</v>
      </c>
      <c r="I442" s="13">
        <f t="shared" si="308"/>
        <v>1454.355</v>
      </c>
      <c r="J442" s="13"/>
      <c r="K442" s="13"/>
      <c r="L442" s="13"/>
      <c r="M442" s="13">
        <f t="shared" si="290"/>
        <v>1939.14</v>
      </c>
      <c r="N442" s="13">
        <f t="shared" si="291"/>
        <v>1454.355</v>
      </c>
      <c r="O442" s="13">
        <f t="shared" si="292"/>
        <v>1454.355</v>
      </c>
      <c r="P442" s="13"/>
      <c r="Q442" s="13"/>
      <c r="R442" s="13"/>
      <c r="S442" s="13">
        <f t="shared" si="299"/>
        <v>1939.14</v>
      </c>
      <c r="T442" s="13">
        <f t="shared" si="300"/>
        <v>1454.355</v>
      </c>
      <c r="U442" s="47">
        <f t="shared" si="301"/>
        <v>1454.355</v>
      </c>
    </row>
    <row r="443" spans="1:21" x14ac:dyDescent="0.2">
      <c r="A443" s="1" t="s">
        <v>29</v>
      </c>
      <c r="B443" s="7" t="s">
        <v>66</v>
      </c>
      <c r="C443" s="8" t="s">
        <v>3</v>
      </c>
      <c r="D443" s="7" t="s">
        <v>2</v>
      </c>
      <c r="E443" s="9">
        <v>88530</v>
      </c>
      <c r="F443" s="10">
        <v>500</v>
      </c>
      <c r="G443" s="13">
        <f>G444</f>
        <v>1939.14</v>
      </c>
      <c r="H443" s="13">
        <f t="shared" si="308"/>
        <v>1454.355</v>
      </c>
      <c r="I443" s="13">
        <f t="shared" si="308"/>
        <v>1454.355</v>
      </c>
      <c r="J443" s="13"/>
      <c r="K443" s="13"/>
      <c r="L443" s="13"/>
      <c r="M443" s="13">
        <f t="shared" si="290"/>
        <v>1939.14</v>
      </c>
      <c r="N443" s="13">
        <f t="shared" si="291"/>
        <v>1454.355</v>
      </c>
      <c r="O443" s="13">
        <f t="shared" si="292"/>
        <v>1454.355</v>
      </c>
      <c r="P443" s="13"/>
      <c r="Q443" s="13"/>
      <c r="R443" s="13"/>
      <c r="S443" s="13">
        <f t="shared" si="299"/>
        <v>1939.14</v>
      </c>
      <c r="T443" s="13">
        <f t="shared" si="300"/>
        <v>1454.355</v>
      </c>
      <c r="U443" s="47">
        <f t="shared" si="301"/>
        <v>1454.355</v>
      </c>
    </row>
    <row r="444" spans="1:21" x14ac:dyDescent="0.2">
      <c r="A444" s="1" t="s">
        <v>28</v>
      </c>
      <c r="B444" s="7" t="s">
        <v>66</v>
      </c>
      <c r="C444" s="8" t="s">
        <v>3</v>
      </c>
      <c r="D444" s="7" t="s">
        <v>2</v>
      </c>
      <c r="E444" s="9">
        <v>88530</v>
      </c>
      <c r="F444" s="10">
        <v>540</v>
      </c>
      <c r="G444" s="13">
        <v>1939.14</v>
      </c>
      <c r="H444" s="13">
        <v>1454.355</v>
      </c>
      <c r="I444" s="13">
        <v>1454.355</v>
      </c>
      <c r="J444" s="13"/>
      <c r="K444" s="13"/>
      <c r="L444" s="13"/>
      <c r="M444" s="13">
        <f t="shared" si="290"/>
        <v>1939.14</v>
      </c>
      <c r="N444" s="13">
        <f t="shared" si="291"/>
        <v>1454.355</v>
      </c>
      <c r="O444" s="13">
        <f t="shared" si="292"/>
        <v>1454.355</v>
      </c>
      <c r="P444" s="13"/>
      <c r="Q444" s="13"/>
      <c r="R444" s="13"/>
      <c r="S444" s="13">
        <f t="shared" si="299"/>
        <v>1939.14</v>
      </c>
      <c r="T444" s="13">
        <f t="shared" si="300"/>
        <v>1454.355</v>
      </c>
      <c r="U444" s="47">
        <f t="shared" si="301"/>
        <v>1454.355</v>
      </c>
    </row>
    <row r="445" spans="1:21" ht="33.75" x14ac:dyDescent="0.2">
      <c r="A445" s="45" t="s">
        <v>273</v>
      </c>
      <c r="B445" s="19" t="s">
        <v>110</v>
      </c>
      <c r="C445" s="20" t="s">
        <v>3</v>
      </c>
      <c r="D445" s="19" t="s">
        <v>2</v>
      </c>
      <c r="E445" s="21" t="s">
        <v>9</v>
      </c>
      <c r="F445" s="6" t="s">
        <v>7</v>
      </c>
      <c r="G445" s="27">
        <f>G446+G449+G456+G459+G462</f>
        <v>136306.821</v>
      </c>
      <c r="H445" s="27">
        <f t="shared" ref="H445:I445" si="309">H446+H449+H456+H459+H462</f>
        <v>89334.46</v>
      </c>
      <c r="I445" s="24">
        <f t="shared" si="309"/>
        <v>155.30000000000001</v>
      </c>
      <c r="J445" s="27">
        <f>J449+J446+J456</f>
        <v>4133.8284700000031</v>
      </c>
      <c r="K445" s="27"/>
      <c r="L445" s="24"/>
      <c r="M445" s="27">
        <f t="shared" si="290"/>
        <v>140440.64947</v>
      </c>
      <c r="N445" s="27">
        <f t="shared" si="291"/>
        <v>89334.46</v>
      </c>
      <c r="O445" s="24">
        <f t="shared" si="292"/>
        <v>155.30000000000001</v>
      </c>
      <c r="P445" s="27">
        <f>P456</f>
        <v>-1E-3</v>
      </c>
      <c r="Q445" s="27"/>
      <c r="R445" s="24"/>
      <c r="S445" s="27">
        <f t="shared" si="299"/>
        <v>140440.64847000001</v>
      </c>
      <c r="T445" s="27">
        <f t="shared" si="300"/>
        <v>89334.46</v>
      </c>
      <c r="U445" s="27">
        <f t="shared" si="301"/>
        <v>155.30000000000001</v>
      </c>
    </row>
    <row r="446" spans="1:21" ht="33.75" x14ac:dyDescent="0.2">
      <c r="A446" s="69" t="s">
        <v>343</v>
      </c>
      <c r="B446" s="7">
        <v>10</v>
      </c>
      <c r="C446" s="8">
        <v>0</v>
      </c>
      <c r="D446" s="7" t="s">
        <v>2</v>
      </c>
      <c r="E446" s="9" t="str">
        <f>E447</f>
        <v>S0310</v>
      </c>
      <c r="F446" s="10" t="s">
        <v>7</v>
      </c>
      <c r="G446" s="13">
        <f t="shared" ref="G446:I447" si="310">G447</f>
        <v>33209.57</v>
      </c>
      <c r="H446" s="13">
        <f t="shared" si="310"/>
        <v>34607.660000000003</v>
      </c>
      <c r="I446" s="13">
        <f t="shared" si="310"/>
        <v>0</v>
      </c>
      <c r="J446" s="13">
        <f>-G446</f>
        <v>-33209.57</v>
      </c>
      <c r="K446" s="13">
        <f>-H446</f>
        <v>-34607.660000000003</v>
      </c>
      <c r="L446" s="13"/>
      <c r="M446" s="13">
        <f t="shared" si="290"/>
        <v>0</v>
      </c>
      <c r="N446" s="13">
        <f t="shared" si="291"/>
        <v>0</v>
      </c>
      <c r="O446" s="13">
        <f t="shared" si="292"/>
        <v>0</v>
      </c>
      <c r="P446" s="13"/>
      <c r="Q446" s="13"/>
      <c r="R446" s="13"/>
      <c r="S446" s="13">
        <f t="shared" si="299"/>
        <v>0</v>
      </c>
      <c r="T446" s="13">
        <f t="shared" si="300"/>
        <v>0</v>
      </c>
      <c r="U446" s="47">
        <f t="shared" si="301"/>
        <v>0</v>
      </c>
    </row>
    <row r="447" spans="1:21" ht="22.5" x14ac:dyDescent="0.2">
      <c r="A447" s="1" t="s">
        <v>99</v>
      </c>
      <c r="B447" s="7">
        <v>10</v>
      </c>
      <c r="C447" s="8">
        <v>0</v>
      </c>
      <c r="D447" s="7" t="s">
        <v>2</v>
      </c>
      <c r="E447" s="9" t="str">
        <f>E448</f>
        <v>S0310</v>
      </c>
      <c r="F447" s="10">
        <v>400</v>
      </c>
      <c r="G447" s="13">
        <f t="shared" si="310"/>
        <v>33209.57</v>
      </c>
      <c r="H447" s="13">
        <f t="shared" si="310"/>
        <v>34607.660000000003</v>
      </c>
      <c r="I447" s="13">
        <f t="shared" si="310"/>
        <v>0</v>
      </c>
      <c r="J447" s="13">
        <f t="shared" ref="J447:J448" si="311">-G447</f>
        <v>-33209.57</v>
      </c>
      <c r="K447" s="13">
        <f t="shared" ref="K447:K448" si="312">-H447</f>
        <v>-34607.660000000003</v>
      </c>
      <c r="L447" s="13"/>
      <c r="M447" s="13">
        <f t="shared" si="290"/>
        <v>0</v>
      </c>
      <c r="N447" s="13">
        <f t="shared" si="291"/>
        <v>0</v>
      </c>
      <c r="O447" s="13">
        <f t="shared" si="292"/>
        <v>0</v>
      </c>
      <c r="P447" s="13"/>
      <c r="Q447" s="13"/>
      <c r="R447" s="13"/>
      <c r="S447" s="13">
        <f t="shared" si="299"/>
        <v>0</v>
      </c>
      <c r="T447" s="13">
        <f t="shared" si="300"/>
        <v>0</v>
      </c>
      <c r="U447" s="47">
        <f t="shared" si="301"/>
        <v>0</v>
      </c>
    </row>
    <row r="448" spans="1:21" x14ac:dyDescent="0.2">
      <c r="A448" s="1" t="s">
        <v>98</v>
      </c>
      <c r="B448" s="7">
        <v>10</v>
      </c>
      <c r="C448" s="8">
        <v>0</v>
      </c>
      <c r="D448" s="7" t="s">
        <v>2</v>
      </c>
      <c r="E448" s="9" t="s">
        <v>344</v>
      </c>
      <c r="F448" s="10">
        <v>410</v>
      </c>
      <c r="G448" s="13">
        <v>33209.57</v>
      </c>
      <c r="H448" s="13">
        <v>34607.660000000003</v>
      </c>
      <c r="I448" s="13">
        <v>0</v>
      </c>
      <c r="J448" s="13">
        <f t="shared" si="311"/>
        <v>-33209.57</v>
      </c>
      <c r="K448" s="13">
        <f t="shared" si="312"/>
        <v>-34607.660000000003</v>
      </c>
      <c r="L448" s="13"/>
      <c r="M448" s="13">
        <f t="shared" si="290"/>
        <v>0</v>
      </c>
      <c r="N448" s="13">
        <f t="shared" si="291"/>
        <v>0</v>
      </c>
      <c r="O448" s="13">
        <f t="shared" si="292"/>
        <v>0</v>
      </c>
      <c r="P448" s="13"/>
      <c r="Q448" s="13"/>
      <c r="R448" s="13"/>
      <c r="S448" s="13">
        <f t="shared" si="299"/>
        <v>0</v>
      </c>
      <c r="T448" s="13">
        <f t="shared" si="300"/>
        <v>0</v>
      </c>
      <c r="U448" s="47">
        <f t="shared" si="301"/>
        <v>0</v>
      </c>
    </row>
    <row r="449" spans="1:21" ht="20.25" customHeight="1" x14ac:dyDescent="0.2">
      <c r="A449" s="152" t="s">
        <v>339</v>
      </c>
      <c r="B449" s="11">
        <v>10</v>
      </c>
      <c r="C449" s="12" t="s">
        <v>3</v>
      </c>
      <c r="D449" s="11" t="s">
        <v>2</v>
      </c>
      <c r="E449" s="67" t="s">
        <v>340</v>
      </c>
      <c r="F449" s="10"/>
      <c r="G449" s="13">
        <f>G454+G450</f>
        <v>52522.200000000004</v>
      </c>
      <c r="H449" s="13">
        <f t="shared" ref="H449:I449" si="313">H454+H450</f>
        <v>54726.8</v>
      </c>
      <c r="I449" s="13">
        <f t="shared" si="313"/>
        <v>155.30000000000001</v>
      </c>
      <c r="J449" s="13">
        <f>J450+J452</f>
        <v>37343.448470000003</v>
      </c>
      <c r="K449" s="13">
        <f>K450+K452</f>
        <v>34607.660000000003</v>
      </c>
      <c r="L449" s="13"/>
      <c r="M449" s="13">
        <f t="shared" si="290"/>
        <v>89865.648470000015</v>
      </c>
      <c r="N449" s="13">
        <f t="shared" si="291"/>
        <v>89334.46</v>
      </c>
      <c r="O449" s="13">
        <f t="shared" si="292"/>
        <v>155.30000000000001</v>
      </c>
      <c r="P449" s="13"/>
      <c r="Q449" s="13"/>
      <c r="R449" s="13"/>
      <c r="S449" s="13">
        <f t="shared" si="299"/>
        <v>89865.648470000015</v>
      </c>
      <c r="T449" s="13">
        <f t="shared" si="300"/>
        <v>89334.46</v>
      </c>
      <c r="U449" s="13">
        <f t="shared" si="301"/>
        <v>155.30000000000001</v>
      </c>
    </row>
    <row r="450" spans="1:21" ht="20.25" customHeight="1" x14ac:dyDescent="0.2">
      <c r="A450" s="152" t="s">
        <v>40</v>
      </c>
      <c r="B450" s="7">
        <v>10</v>
      </c>
      <c r="C450" s="8">
        <v>0</v>
      </c>
      <c r="D450" s="7">
        <v>0</v>
      </c>
      <c r="E450" s="67" t="s">
        <v>366</v>
      </c>
      <c r="F450" s="10">
        <v>300</v>
      </c>
      <c r="G450" s="13">
        <f>G451</f>
        <v>155.30000000000001</v>
      </c>
      <c r="H450" s="13">
        <f>H451</f>
        <v>155.30000000000001</v>
      </c>
      <c r="I450" s="13">
        <f>I451</f>
        <v>155.30000000000001</v>
      </c>
      <c r="J450" s="13">
        <f>J451</f>
        <v>4133.8784699999997</v>
      </c>
      <c r="K450" s="13"/>
      <c r="L450" s="13"/>
      <c r="M450" s="13">
        <f t="shared" si="290"/>
        <v>4289.1784699999998</v>
      </c>
      <c r="N450" s="13">
        <f t="shared" si="291"/>
        <v>155.30000000000001</v>
      </c>
      <c r="O450" s="13">
        <f t="shared" si="292"/>
        <v>155.30000000000001</v>
      </c>
      <c r="P450" s="13"/>
      <c r="Q450" s="13"/>
      <c r="R450" s="13"/>
      <c r="S450" s="13">
        <f t="shared" si="299"/>
        <v>4289.1784699999998</v>
      </c>
      <c r="T450" s="13">
        <f t="shared" si="300"/>
        <v>155.30000000000001</v>
      </c>
      <c r="U450" s="13">
        <f t="shared" si="301"/>
        <v>155.30000000000001</v>
      </c>
    </row>
    <row r="451" spans="1:21" ht="20.25" customHeight="1" x14ac:dyDescent="0.2">
      <c r="A451" s="69" t="s">
        <v>44</v>
      </c>
      <c r="B451" s="7">
        <v>10</v>
      </c>
      <c r="C451" s="8">
        <v>0</v>
      </c>
      <c r="D451" s="7">
        <v>0</v>
      </c>
      <c r="E451" s="67" t="s">
        <v>366</v>
      </c>
      <c r="F451" s="10">
        <v>320</v>
      </c>
      <c r="G451" s="13">
        <v>155.30000000000001</v>
      </c>
      <c r="H451" s="13">
        <v>155.30000000000001</v>
      </c>
      <c r="I451" s="13">
        <v>155.30000000000001</v>
      </c>
      <c r="J451" s="13">
        <v>4133.8784699999997</v>
      </c>
      <c r="K451" s="13"/>
      <c r="L451" s="13"/>
      <c r="M451" s="13">
        <f t="shared" si="290"/>
        <v>4289.1784699999998</v>
      </c>
      <c r="N451" s="13">
        <f t="shared" si="291"/>
        <v>155.30000000000001</v>
      </c>
      <c r="O451" s="13">
        <f t="shared" si="292"/>
        <v>155.30000000000001</v>
      </c>
      <c r="P451" s="13"/>
      <c r="Q451" s="13"/>
      <c r="R451" s="13"/>
      <c r="S451" s="13">
        <f t="shared" si="299"/>
        <v>4289.1784699999998</v>
      </c>
      <c r="T451" s="13">
        <f t="shared" si="300"/>
        <v>155.30000000000001</v>
      </c>
      <c r="U451" s="13">
        <f t="shared" si="301"/>
        <v>155.30000000000001</v>
      </c>
    </row>
    <row r="452" spans="1:21" ht="20.25" customHeight="1" x14ac:dyDescent="0.2">
      <c r="A452" s="1" t="s">
        <v>99</v>
      </c>
      <c r="B452" s="7">
        <v>10</v>
      </c>
      <c r="C452" s="8">
        <v>0</v>
      </c>
      <c r="D452" s="7">
        <v>0</v>
      </c>
      <c r="E452" s="67" t="s">
        <v>366</v>
      </c>
      <c r="F452" s="10">
        <v>400</v>
      </c>
      <c r="G452" s="13"/>
      <c r="H452" s="13"/>
      <c r="I452" s="13"/>
      <c r="J452" s="14">
        <f t="shared" ref="J452:K452" si="314">J453</f>
        <v>33209.57</v>
      </c>
      <c r="K452" s="14">
        <f t="shared" si="314"/>
        <v>34607.660000000003</v>
      </c>
      <c r="L452" s="13"/>
      <c r="M452" s="13">
        <f>G452+J452</f>
        <v>33209.57</v>
      </c>
      <c r="N452" s="13">
        <f t="shared" si="291"/>
        <v>34607.660000000003</v>
      </c>
      <c r="O452" s="13">
        <f t="shared" si="292"/>
        <v>0</v>
      </c>
      <c r="P452" s="13"/>
      <c r="Q452" s="13"/>
      <c r="R452" s="13"/>
      <c r="S452" s="13">
        <f t="shared" si="299"/>
        <v>33209.57</v>
      </c>
      <c r="T452" s="13">
        <f t="shared" si="300"/>
        <v>34607.660000000003</v>
      </c>
      <c r="U452" s="13">
        <f t="shared" si="301"/>
        <v>0</v>
      </c>
    </row>
    <row r="453" spans="1:21" ht="20.25" customHeight="1" x14ac:dyDescent="0.2">
      <c r="A453" s="1" t="s">
        <v>98</v>
      </c>
      <c r="B453" s="7">
        <v>10</v>
      </c>
      <c r="C453" s="8">
        <v>0</v>
      </c>
      <c r="D453" s="7">
        <v>0</v>
      </c>
      <c r="E453" s="67" t="s">
        <v>366</v>
      </c>
      <c r="F453" s="10">
        <v>410</v>
      </c>
      <c r="G453" s="13"/>
      <c r="H453" s="13"/>
      <c r="I453" s="13"/>
      <c r="J453" s="14">
        <v>33209.57</v>
      </c>
      <c r="K453" s="14">
        <v>34607.660000000003</v>
      </c>
      <c r="L453" s="13"/>
      <c r="M453" s="13">
        <f>G453+J453</f>
        <v>33209.57</v>
      </c>
      <c r="N453" s="13">
        <f t="shared" ref="N453" si="315">H453+K453</f>
        <v>34607.660000000003</v>
      </c>
      <c r="O453" s="13">
        <f t="shared" ref="O453" si="316">I453+L453</f>
        <v>0</v>
      </c>
      <c r="P453" s="13"/>
      <c r="Q453" s="13"/>
      <c r="R453" s="13"/>
      <c r="S453" s="13">
        <f t="shared" si="299"/>
        <v>33209.57</v>
      </c>
      <c r="T453" s="13">
        <f t="shared" si="300"/>
        <v>34607.660000000003</v>
      </c>
      <c r="U453" s="13">
        <f t="shared" si="301"/>
        <v>0</v>
      </c>
    </row>
    <row r="454" spans="1:21" ht="22.5" x14ac:dyDescent="0.2">
      <c r="A454" s="1" t="s">
        <v>99</v>
      </c>
      <c r="B454" s="11">
        <v>10</v>
      </c>
      <c r="C454" s="12" t="s">
        <v>3</v>
      </c>
      <c r="D454" s="11" t="s">
        <v>2</v>
      </c>
      <c r="E454" s="67" t="s">
        <v>340</v>
      </c>
      <c r="F454" s="10">
        <v>400</v>
      </c>
      <c r="G454" s="13">
        <f>G455</f>
        <v>52366.9</v>
      </c>
      <c r="H454" s="13">
        <f t="shared" ref="H454:I454" si="317">H455</f>
        <v>54571.5</v>
      </c>
      <c r="I454" s="13">
        <f t="shared" si="317"/>
        <v>0</v>
      </c>
      <c r="J454" s="13"/>
      <c r="K454" s="13"/>
      <c r="L454" s="13"/>
      <c r="M454" s="13">
        <f t="shared" si="290"/>
        <v>52366.9</v>
      </c>
      <c r="N454" s="13">
        <f t="shared" si="291"/>
        <v>54571.5</v>
      </c>
      <c r="O454" s="13">
        <f t="shared" si="292"/>
        <v>0</v>
      </c>
      <c r="P454" s="13"/>
      <c r="Q454" s="13"/>
      <c r="R454" s="13"/>
      <c r="S454" s="13">
        <f t="shared" si="299"/>
        <v>52366.9</v>
      </c>
      <c r="T454" s="13">
        <f t="shared" si="300"/>
        <v>54571.5</v>
      </c>
      <c r="U454" s="47">
        <f t="shared" si="301"/>
        <v>0</v>
      </c>
    </row>
    <row r="455" spans="1:21" x14ac:dyDescent="0.2">
      <c r="A455" s="1" t="s">
        <v>98</v>
      </c>
      <c r="B455" s="11">
        <v>10</v>
      </c>
      <c r="C455" s="12" t="s">
        <v>3</v>
      </c>
      <c r="D455" s="11" t="s">
        <v>2</v>
      </c>
      <c r="E455" s="67" t="s">
        <v>340</v>
      </c>
      <c r="F455" s="10">
        <v>410</v>
      </c>
      <c r="G455" s="13">
        <v>52366.9</v>
      </c>
      <c r="H455" s="13">
        <v>54571.5</v>
      </c>
      <c r="I455" s="13">
        <v>0</v>
      </c>
      <c r="J455" s="13"/>
      <c r="K455" s="13"/>
      <c r="L455" s="13"/>
      <c r="M455" s="13">
        <f t="shared" si="290"/>
        <v>52366.9</v>
      </c>
      <c r="N455" s="13">
        <f t="shared" si="291"/>
        <v>54571.5</v>
      </c>
      <c r="O455" s="13">
        <f t="shared" si="292"/>
        <v>0</v>
      </c>
      <c r="P455" s="13"/>
      <c r="Q455" s="13"/>
      <c r="R455" s="13"/>
      <c r="S455" s="13">
        <f t="shared" si="299"/>
        <v>52366.9</v>
      </c>
      <c r="T455" s="13">
        <f t="shared" si="300"/>
        <v>54571.5</v>
      </c>
      <c r="U455" s="47">
        <f t="shared" si="301"/>
        <v>0</v>
      </c>
    </row>
    <row r="456" spans="1:21" ht="45" x14ac:dyDescent="0.2">
      <c r="A456" s="88" t="s">
        <v>345</v>
      </c>
      <c r="B456" s="7">
        <v>10</v>
      </c>
      <c r="C456" s="8">
        <v>0</v>
      </c>
      <c r="D456" s="7" t="s">
        <v>2</v>
      </c>
      <c r="E456" s="9" t="s">
        <v>346</v>
      </c>
      <c r="F456" s="10"/>
      <c r="G456" s="13">
        <f>G457</f>
        <v>31306.050999999999</v>
      </c>
      <c r="H456" s="13">
        <v>0</v>
      </c>
      <c r="I456" s="13">
        <v>0</v>
      </c>
      <c r="J456" s="13">
        <f>J457</f>
        <v>-0.05</v>
      </c>
      <c r="K456" s="13"/>
      <c r="L456" s="13"/>
      <c r="M456" s="13">
        <f t="shared" si="290"/>
        <v>31306.001</v>
      </c>
      <c r="N456" s="13">
        <f t="shared" si="291"/>
        <v>0</v>
      </c>
      <c r="O456" s="13">
        <f t="shared" si="292"/>
        <v>0</v>
      </c>
      <c r="P456" s="13">
        <f>P457</f>
        <v>-1E-3</v>
      </c>
      <c r="Q456" s="13"/>
      <c r="R456" s="13"/>
      <c r="S456" s="13">
        <f t="shared" si="299"/>
        <v>31306</v>
      </c>
      <c r="T456" s="13">
        <f t="shared" si="300"/>
        <v>0</v>
      </c>
      <c r="U456" s="47">
        <f t="shared" si="301"/>
        <v>0</v>
      </c>
    </row>
    <row r="457" spans="1:21" ht="22.5" x14ac:dyDescent="0.2">
      <c r="A457" s="65" t="s">
        <v>14</v>
      </c>
      <c r="B457" s="7">
        <v>10</v>
      </c>
      <c r="C457" s="8">
        <v>0</v>
      </c>
      <c r="D457" s="7" t="s">
        <v>2</v>
      </c>
      <c r="E457" s="9" t="s">
        <v>346</v>
      </c>
      <c r="F457" s="10">
        <v>200</v>
      </c>
      <c r="G457" s="13">
        <f>G458</f>
        <v>31306.050999999999</v>
      </c>
      <c r="H457" s="13">
        <v>0</v>
      </c>
      <c r="I457" s="13">
        <v>0</v>
      </c>
      <c r="J457" s="13">
        <f>J458</f>
        <v>-0.05</v>
      </c>
      <c r="K457" s="13"/>
      <c r="L457" s="13"/>
      <c r="M457" s="13">
        <f t="shared" si="290"/>
        <v>31306.001</v>
      </c>
      <c r="N457" s="13">
        <f t="shared" si="291"/>
        <v>0</v>
      </c>
      <c r="O457" s="13">
        <f t="shared" si="292"/>
        <v>0</v>
      </c>
      <c r="P457" s="13">
        <f>P458</f>
        <v>-1E-3</v>
      </c>
      <c r="Q457" s="13"/>
      <c r="R457" s="13"/>
      <c r="S457" s="13">
        <f t="shared" si="299"/>
        <v>31306</v>
      </c>
      <c r="T457" s="13">
        <f t="shared" si="300"/>
        <v>0</v>
      </c>
      <c r="U457" s="47">
        <f t="shared" si="301"/>
        <v>0</v>
      </c>
    </row>
    <row r="458" spans="1:21" ht="22.5" x14ac:dyDescent="0.2">
      <c r="A458" s="65" t="s">
        <v>13</v>
      </c>
      <c r="B458" s="7">
        <v>10</v>
      </c>
      <c r="C458" s="8">
        <v>0</v>
      </c>
      <c r="D458" s="7" t="s">
        <v>2</v>
      </c>
      <c r="E458" s="9" t="s">
        <v>346</v>
      </c>
      <c r="F458" s="10">
        <v>240</v>
      </c>
      <c r="G458" s="13">
        <v>31306.050999999999</v>
      </c>
      <c r="H458" s="13">
        <v>0</v>
      </c>
      <c r="I458" s="13">
        <v>0</v>
      </c>
      <c r="J458" s="13">
        <f>-0.05</f>
        <v>-0.05</v>
      </c>
      <c r="K458" s="13"/>
      <c r="L458" s="13"/>
      <c r="M458" s="13">
        <f t="shared" si="290"/>
        <v>31306.001</v>
      </c>
      <c r="N458" s="13">
        <f t="shared" si="291"/>
        <v>0</v>
      </c>
      <c r="O458" s="13">
        <f t="shared" si="292"/>
        <v>0</v>
      </c>
      <c r="P458" s="13">
        <f>-0.001</f>
        <v>-1E-3</v>
      </c>
      <c r="Q458" s="13"/>
      <c r="R458" s="13"/>
      <c r="S458" s="13">
        <f t="shared" si="299"/>
        <v>31306</v>
      </c>
      <c r="T458" s="13">
        <f t="shared" si="300"/>
        <v>0</v>
      </c>
      <c r="U458" s="47">
        <f t="shared" si="301"/>
        <v>0</v>
      </c>
    </row>
    <row r="459" spans="1:21" ht="45" x14ac:dyDescent="0.2">
      <c r="A459" s="65" t="s">
        <v>319</v>
      </c>
      <c r="B459" s="11">
        <v>10</v>
      </c>
      <c r="C459" s="12" t="s">
        <v>3</v>
      </c>
      <c r="D459" s="11" t="s">
        <v>2</v>
      </c>
      <c r="E459" s="67" t="s">
        <v>332</v>
      </c>
      <c r="F459" s="10"/>
      <c r="G459" s="14">
        <f>G460</f>
        <v>13535</v>
      </c>
      <c r="H459" s="14">
        <f t="shared" ref="H459:I460" si="318">H460</f>
        <v>0</v>
      </c>
      <c r="I459" s="13">
        <f t="shared" si="318"/>
        <v>0</v>
      </c>
      <c r="J459" s="14"/>
      <c r="K459" s="14"/>
      <c r="L459" s="13"/>
      <c r="M459" s="14">
        <f t="shared" si="290"/>
        <v>13535</v>
      </c>
      <c r="N459" s="14">
        <f t="shared" si="291"/>
        <v>0</v>
      </c>
      <c r="O459" s="13">
        <f t="shared" si="292"/>
        <v>0</v>
      </c>
      <c r="P459" s="14"/>
      <c r="Q459" s="14"/>
      <c r="R459" s="13"/>
      <c r="S459" s="14">
        <f t="shared" si="299"/>
        <v>13535</v>
      </c>
      <c r="T459" s="14">
        <f t="shared" si="300"/>
        <v>0</v>
      </c>
      <c r="U459" s="14">
        <f t="shared" si="301"/>
        <v>0</v>
      </c>
    </row>
    <row r="460" spans="1:21" ht="22.5" x14ac:dyDescent="0.2">
      <c r="A460" s="65" t="s">
        <v>77</v>
      </c>
      <c r="B460" s="11">
        <v>10</v>
      </c>
      <c r="C460" s="12" t="s">
        <v>3</v>
      </c>
      <c r="D460" s="11" t="s">
        <v>2</v>
      </c>
      <c r="E460" s="67" t="s">
        <v>332</v>
      </c>
      <c r="F460" s="10">
        <v>600</v>
      </c>
      <c r="G460" s="14">
        <f>G461</f>
        <v>13535</v>
      </c>
      <c r="H460" s="14">
        <f t="shared" si="318"/>
        <v>0</v>
      </c>
      <c r="I460" s="13">
        <f t="shared" si="318"/>
        <v>0</v>
      </c>
      <c r="J460" s="14"/>
      <c r="K460" s="14"/>
      <c r="L460" s="13"/>
      <c r="M460" s="14">
        <f t="shared" si="290"/>
        <v>13535</v>
      </c>
      <c r="N460" s="14">
        <f t="shared" si="291"/>
        <v>0</v>
      </c>
      <c r="O460" s="13">
        <f t="shared" si="292"/>
        <v>0</v>
      </c>
      <c r="P460" s="14"/>
      <c r="Q460" s="14"/>
      <c r="R460" s="13"/>
      <c r="S460" s="14">
        <f t="shared" si="299"/>
        <v>13535</v>
      </c>
      <c r="T460" s="14">
        <f t="shared" si="300"/>
        <v>0</v>
      </c>
      <c r="U460" s="14">
        <f t="shared" si="301"/>
        <v>0</v>
      </c>
    </row>
    <row r="461" spans="1:21" x14ac:dyDescent="0.2">
      <c r="A461" s="65" t="s">
        <v>146</v>
      </c>
      <c r="B461" s="11">
        <v>10</v>
      </c>
      <c r="C461" s="12" t="s">
        <v>3</v>
      </c>
      <c r="D461" s="11" t="s">
        <v>2</v>
      </c>
      <c r="E461" s="67" t="s">
        <v>332</v>
      </c>
      <c r="F461" s="10">
        <v>610</v>
      </c>
      <c r="G461" s="83">
        <f>690.7+12844.3</f>
        <v>13535</v>
      </c>
      <c r="H461" s="14">
        <v>0</v>
      </c>
      <c r="I461" s="13">
        <v>0</v>
      </c>
      <c r="J461" s="83"/>
      <c r="K461" s="14"/>
      <c r="L461" s="13"/>
      <c r="M461" s="83">
        <f t="shared" si="290"/>
        <v>13535</v>
      </c>
      <c r="N461" s="14">
        <f t="shared" si="291"/>
        <v>0</v>
      </c>
      <c r="O461" s="13">
        <f t="shared" si="292"/>
        <v>0</v>
      </c>
      <c r="P461" s="83"/>
      <c r="Q461" s="14"/>
      <c r="R461" s="13"/>
      <c r="S461" s="83">
        <f t="shared" si="299"/>
        <v>13535</v>
      </c>
      <c r="T461" s="14">
        <f t="shared" si="300"/>
        <v>0</v>
      </c>
      <c r="U461" s="14">
        <f t="shared" si="301"/>
        <v>0</v>
      </c>
    </row>
    <row r="462" spans="1:21" ht="45" x14ac:dyDescent="0.2">
      <c r="A462" s="68" t="s">
        <v>320</v>
      </c>
      <c r="B462" s="11">
        <v>10</v>
      </c>
      <c r="C462" s="12" t="s">
        <v>3</v>
      </c>
      <c r="D462" s="11" t="s">
        <v>2</v>
      </c>
      <c r="E462" s="67" t="s">
        <v>333</v>
      </c>
      <c r="F462" s="10"/>
      <c r="G462" s="83">
        <f>G463</f>
        <v>5734</v>
      </c>
      <c r="H462" s="83">
        <f t="shared" ref="H462:I463" si="319">H463</f>
        <v>0</v>
      </c>
      <c r="I462" s="126">
        <f t="shared" si="319"/>
        <v>0</v>
      </c>
      <c r="J462" s="83"/>
      <c r="K462" s="83"/>
      <c r="L462" s="126"/>
      <c r="M462" s="83">
        <f t="shared" si="290"/>
        <v>5734</v>
      </c>
      <c r="N462" s="83">
        <f t="shared" si="291"/>
        <v>0</v>
      </c>
      <c r="O462" s="126">
        <f t="shared" si="292"/>
        <v>0</v>
      </c>
      <c r="P462" s="83"/>
      <c r="Q462" s="83"/>
      <c r="R462" s="126"/>
      <c r="S462" s="83">
        <f t="shared" si="299"/>
        <v>5734</v>
      </c>
      <c r="T462" s="83">
        <f t="shared" si="300"/>
        <v>0</v>
      </c>
      <c r="U462" s="83">
        <f t="shared" si="301"/>
        <v>0</v>
      </c>
    </row>
    <row r="463" spans="1:21" ht="22.5" x14ac:dyDescent="0.2">
      <c r="A463" s="65" t="s">
        <v>77</v>
      </c>
      <c r="B463" s="11">
        <v>10</v>
      </c>
      <c r="C463" s="12" t="s">
        <v>3</v>
      </c>
      <c r="D463" s="11" t="s">
        <v>2</v>
      </c>
      <c r="E463" s="67" t="s">
        <v>333</v>
      </c>
      <c r="F463" s="10">
        <v>600</v>
      </c>
      <c r="G463" s="83">
        <f>G464</f>
        <v>5734</v>
      </c>
      <c r="H463" s="83">
        <f t="shared" si="319"/>
        <v>0</v>
      </c>
      <c r="I463" s="126">
        <f t="shared" si="319"/>
        <v>0</v>
      </c>
      <c r="J463" s="83"/>
      <c r="K463" s="83"/>
      <c r="L463" s="126"/>
      <c r="M463" s="83">
        <f t="shared" si="290"/>
        <v>5734</v>
      </c>
      <c r="N463" s="83">
        <f t="shared" si="291"/>
        <v>0</v>
      </c>
      <c r="O463" s="126">
        <f t="shared" si="292"/>
        <v>0</v>
      </c>
      <c r="P463" s="83"/>
      <c r="Q463" s="83"/>
      <c r="R463" s="126"/>
      <c r="S463" s="83">
        <f t="shared" si="299"/>
        <v>5734</v>
      </c>
      <c r="T463" s="83">
        <f t="shared" si="300"/>
        <v>0</v>
      </c>
      <c r="U463" s="83">
        <f t="shared" si="301"/>
        <v>0</v>
      </c>
    </row>
    <row r="464" spans="1:21" x14ac:dyDescent="0.2">
      <c r="A464" s="65" t="s">
        <v>146</v>
      </c>
      <c r="B464" s="11">
        <v>10</v>
      </c>
      <c r="C464" s="12" t="s">
        <v>3</v>
      </c>
      <c r="D464" s="11" t="s">
        <v>2</v>
      </c>
      <c r="E464" s="67" t="s">
        <v>333</v>
      </c>
      <c r="F464" s="10">
        <v>610</v>
      </c>
      <c r="G464" s="83">
        <f>585.1+5148.9</f>
        <v>5734</v>
      </c>
      <c r="H464" s="14">
        <v>0</v>
      </c>
      <c r="I464" s="13">
        <v>0</v>
      </c>
      <c r="J464" s="83"/>
      <c r="K464" s="14"/>
      <c r="L464" s="13"/>
      <c r="M464" s="83">
        <f t="shared" si="290"/>
        <v>5734</v>
      </c>
      <c r="N464" s="14">
        <f t="shared" si="291"/>
        <v>0</v>
      </c>
      <c r="O464" s="13">
        <f t="shared" si="292"/>
        <v>0</v>
      </c>
      <c r="P464" s="83"/>
      <c r="Q464" s="14"/>
      <c r="R464" s="13"/>
      <c r="S464" s="83">
        <f t="shared" si="299"/>
        <v>5734</v>
      </c>
      <c r="T464" s="14">
        <f t="shared" si="300"/>
        <v>0</v>
      </c>
      <c r="U464" s="14">
        <f t="shared" si="301"/>
        <v>0</v>
      </c>
    </row>
    <row r="465" spans="1:21" ht="45" x14ac:dyDescent="0.2">
      <c r="A465" s="45" t="s">
        <v>275</v>
      </c>
      <c r="B465" s="19">
        <v>11</v>
      </c>
      <c r="C465" s="20" t="s">
        <v>3</v>
      </c>
      <c r="D465" s="19" t="s">
        <v>2</v>
      </c>
      <c r="E465" s="21" t="s">
        <v>9</v>
      </c>
      <c r="F465" s="6" t="s">
        <v>7</v>
      </c>
      <c r="G465" s="27">
        <f>G466+G506+G510+G497+G470</f>
        <v>36989.101459999998</v>
      </c>
      <c r="H465" s="27">
        <f>H466+H506+H510+H497+H470</f>
        <v>34707.770919999995</v>
      </c>
      <c r="I465" s="24">
        <f>I466+I506+I510+I497+I470</f>
        <v>35721.629329999996</v>
      </c>
      <c r="J465" s="27">
        <f>J466+J470+J497</f>
        <v>447.65012000000002</v>
      </c>
      <c r="K465" s="27"/>
      <c r="L465" s="24"/>
      <c r="M465" s="27">
        <f t="shared" si="290"/>
        <v>37436.751579999996</v>
      </c>
      <c r="N465" s="27">
        <f t="shared" si="291"/>
        <v>34707.770919999995</v>
      </c>
      <c r="O465" s="24">
        <f t="shared" si="292"/>
        <v>35721.629329999996</v>
      </c>
      <c r="P465" s="27"/>
      <c r="Q465" s="27"/>
      <c r="R465" s="24"/>
      <c r="S465" s="27">
        <f t="shared" si="299"/>
        <v>37436.751579999996</v>
      </c>
      <c r="T465" s="27">
        <f t="shared" si="300"/>
        <v>34707.770919999995</v>
      </c>
      <c r="U465" s="46">
        <f t="shared" si="301"/>
        <v>35721.629329999996</v>
      </c>
    </row>
    <row r="466" spans="1:21" ht="22.5" x14ac:dyDescent="0.2">
      <c r="A466" s="45" t="s">
        <v>297</v>
      </c>
      <c r="B466" s="19">
        <v>11</v>
      </c>
      <c r="C466" s="20">
        <v>1</v>
      </c>
      <c r="D466" s="19" t="s">
        <v>2</v>
      </c>
      <c r="E466" s="21" t="s">
        <v>9</v>
      </c>
      <c r="F466" s="6"/>
      <c r="G466" s="27">
        <f t="shared" ref="G466:I466" si="320">G467</f>
        <v>3491.3999999999996</v>
      </c>
      <c r="H466" s="27">
        <f t="shared" si="320"/>
        <v>3407.8</v>
      </c>
      <c r="I466" s="24">
        <f t="shared" si="320"/>
        <v>3411.5</v>
      </c>
      <c r="J466" s="14">
        <f>J467</f>
        <v>151.4</v>
      </c>
      <c r="K466" s="27"/>
      <c r="L466" s="24"/>
      <c r="M466" s="27">
        <f t="shared" si="290"/>
        <v>3642.7999999999997</v>
      </c>
      <c r="N466" s="27">
        <f t="shared" si="291"/>
        <v>3407.8</v>
      </c>
      <c r="O466" s="24">
        <f t="shared" si="292"/>
        <v>3411.5</v>
      </c>
      <c r="P466" s="27"/>
      <c r="Q466" s="27"/>
      <c r="R466" s="24"/>
      <c r="S466" s="27">
        <f t="shared" si="299"/>
        <v>3642.7999999999997</v>
      </c>
      <c r="T466" s="27">
        <f t="shared" si="300"/>
        <v>3407.8</v>
      </c>
      <c r="U466" s="46">
        <f t="shared" si="301"/>
        <v>3411.5</v>
      </c>
    </row>
    <row r="467" spans="1:21" ht="22.5" x14ac:dyDescent="0.2">
      <c r="A467" s="69" t="s">
        <v>80</v>
      </c>
      <c r="B467" s="11">
        <v>11</v>
      </c>
      <c r="C467" s="12">
        <v>1</v>
      </c>
      <c r="D467" s="11" t="s">
        <v>2</v>
      </c>
      <c r="E467" s="67" t="s">
        <v>79</v>
      </c>
      <c r="F467" s="10" t="s">
        <v>7</v>
      </c>
      <c r="G467" s="14">
        <f t="shared" ref="G467:I467" si="321">G468</f>
        <v>3491.3999999999996</v>
      </c>
      <c r="H467" s="14">
        <f t="shared" si="321"/>
        <v>3407.8</v>
      </c>
      <c r="I467" s="13">
        <f t="shared" si="321"/>
        <v>3411.5</v>
      </c>
      <c r="J467" s="14">
        <f>J468</f>
        <v>151.4</v>
      </c>
      <c r="K467" s="14"/>
      <c r="L467" s="13"/>
      <c r="M467" s="14">
        <f t="shared" si="290"/>
        <v>3642.7999999999997</v>
      </c>
      <c r="N467" s="14">
        <f t="shared" si="291"/>
        <v>3407.8</v>
      </c>
      <c r="O467" s="13">
        <f t="shared" si="292"/>
        <v>3411.5</v>
      </c>
      <c r="P467" s="14"/>
      <c r="Q467" s="14"/>
      <c r="R467" s="13"/>
      <c r="S467" s="14">
        <f t="shared" si="299"/>
        <v>3642.7999999999997</v>
      </c>
      <c r="T467" s="14">
        <f t="shared" si="300"/>
        <v>3407.8</v>
      </c>
      <c r="U467" s="47">
        <f t="shared" si="301"/>
        <v>3411.5</v>
      </c>
    </row>
    <row r="468" spans="1:21" ht="22.5" x14ac:dyDescent="0.2">
      <c r="A468" s="69" t="s">
        <v>14</v>
      </c>
      <c r="B468" s="11">
        <v>11</v>
      </c>
      <c r="C468" s="12">
        <v>1</v>
      </c>
      <c r="D468" s="11" t="s">
        <v>2</v>
      </c>
      <c r="E468" s="67" t="s">
        <v>79</v>
      </c>
      <c r="F468" s="10">
        <v>200</v>
      </c>
      <c r="G468" s="14">
        <f>G469</f>
        <v>3491.3999999999996</v>
      </c>
      <c r="H468" s="14">
        <f>H469</f>
        <v>3407.8</v>
      </c>
      <c r="I468" s="13">
        <f>I469</f>
        <v>3411.5</v>
      </c>
      <c r="J468" s="14">
        <f>J469</f>
        <v>151.4</v>
      </c>
      <c r="K468" s="14"/>
      <c r="L468" s="13"/>
      <c r="M468" s="14">
        <f t="shared" si="290"/>
        <v>3642.7999999999997</v>
      </c>
      <c r="N468" s="14">
        <f t="shared" si="291"/>
        <v>3407.8</v>
      </c>
      <c r="O468" s="13">
        <f t="shared" si="292"/>
        <v>3411.5</v>
      </c>
      <c r="P468" s="14"/>
      <c r="Q468" s="14"/>
      <c r="R468" s="13"/>
      <c r="S468" s="14">
        <f t="shared" si="299"/>
        <v>3642.7999999999997</v>
      </c>
      <c r="T468" s="14">
        <f t="shared" si="300"/>
        <v>3407.8</v>
      </c>
      <c r="U468" s="47">
        <f t="shared" si="301"/>
        <v>3411.5</v>
      </c>
    </row>
    <row r="469" spans="1:21" ht="22.5" x14ac:dyDescent="0.2">
      <c r="A469" s="69" t="s">
        <v>13</v>
      </c>
      <c r="B469" s="11">
        <v>11</v>
      </c>
      <c r="C469" s="12">
        <v>1</v>
      </c>
      <c r="D469" s="11" t="s">
        <v>2</v>
      </c>
      <c r="E469" s="67" t="s">
        <v>79</v>
      </c>
      <c r="F469" s="10">
        <v>240</v>
      </c>
      <c r="G469" s="14">
        <v>3491.3999999999996</v>
      </c>
      <c r="H469" s="14">
        <v>3407.8</v>
      </c>
      <c r="I469" s="13">
        <v>3411.5</v>
      </c>
      <c r="J469" s="14">
        <v>151.4</v>
      </c>
      <c r="K469" s="14"/>
      <c r="L469" s="13"/>
      <c r="M469" s="14">
        <f t="shared" si="290"/>
        <v>3642.7999999999997</v>
      </c>
      <c r="N469" s="14">
        <f t="shared" si="291"/>
        <v>3407.8</v>
      </c>
      <c r="O469" s="13">
        <f t="shared" si="292"/>
        <v>3411.5</v>
      </c>
      <c r="P469" s="14"/>
      <c r="Q469" s="14"/>
      <c r="R469" s="13"/>
      <c r="S469" s="14">
        <f t="shared" si="299"/>
        <v>3642.7999999999997</v>
      </c>
      <c r="T469" s="14">
        <f t="shared" si="300"/>
        <v>3407.8</v>
      </c>
      <c r="U469" s="47">
        <f t="shared" si="301"/>
        <v>3411.5</v>
      </c>
    </row>
    <row r="470" spans="1:21" ht="22.5" x14ac:dyDescent="0.2">
      <c r="A470" s="45" t="s">
        <v>298</v>
      </c>
      <c r="B470" s="19">
        <v>11</v>
      </c>
      <c r="C470" s="20">
        <v>2</v>
      </c>
      <c r="D470" s="19" t="s">
        <v>2</v>
      </c>
      <c r="E470" s="21">
        <v>0</v>
      </c>
      <c r="F470" s="6"/>
      <c r="G470" s="27">
        <f>G471+G474+G479+G484+G491+G494</f>
        <v>31894.986489999996</v>
      </c>
      <c r="H470" s="27">
        <f t="shared" ref="H470:I470" si="322">H471+H474+H479+H484+H491+H494</f>
        <v>30260.057669999998</v>
      </c>
      <c r="I470" s="24">
        <f t="shared" si="322"/>
        <v>31244.267959999997</v>
      </c>
      <c r="J470" s="27"/>
      <c r="K470" s="27"/>
      <c r="L470" s="24"/>
      <c r="M470" s="27">
        <f t="shared" si="290"/>
        <v>31894.986489999996</v>
      </c>
      <c r="N470" s="27">
        <f t="shared" si="291"/>
        <v>30260.057669999998</v>
      </c>
      <c r="O470" s="24">
        <f t="shared" si="292"/>
        <v>31244.267959999997</v>
      </c>
      <c r="P470" s="27"/>
      <c r="Q470" s="27"/>
      <c r="R470" s="24"/>
      <c r="S470" s="27">
        <f t="shared" si="299"/>
        <v>31894.986489999996</v>
      </c>
      <c r="T470" s="27">
        <f t="shared" si="300"/>
        <v>30260.057669999998</v>
      </c>
      <c r="U470" s="46">
        <f t="shared" si="301"/>
        <v>31244.267959999997</v>
      </c>
    </row>
    <row r="471" spans="1:21" ht="33.75" x14ac:dyDescent="0.2">
      <c r="A471" s="69" t="s">
        <v>87</v>
      </c>
      <c r="B471" s="11">
        <v>11</v>
      </c>
      <c r="C471" s="12">
        <v>2</v>
      </c>
      <c r="D471" s="11" t="s">
        <v>2</v>
      </c>
      <c r="E471" s="67" t="s">
        <v>86</v>
      </c>
      <c r="F471" s="10" t="s">
        <v>7</v>
      </c>
      <c r="G471" s="14">
        <f t="shared" ref="G471:I472" si="323">G472</f>
        <v>9.7042199999999994</v>
      </c>
      <c r="H471" s="14">
        <f t="shared" si="323"/>
        <v>105.92458000000001</v>
      </c>
      <c r="I471" s="13">
        <f t="shared" si="323"/>
        <v>4.0055500000000004</v>
      </c>
      <c r="J471" s="14"/>
      <c r="K471" s="14"/>
      <c r="L471" s="13"/>
      <c r="M471" s="14">
        <f t="shared" si="290"/>
        <v>9.7042199999999994</v>
      </c>
      <c r="N471" s="14">
        <f t="shared" si="291"/>
        <v>105.92458000000001</v>
      </c>
      <c r="O471" s="13">
        <f t="shared" si="292"/>
        <v>4.0055500000000004</v>
      </c>
      <c r="P471" s="14"/>
      <c r="Q471" s="14"/>
      <c r="R471" s="13"/>
      <c r="S471" s="14">
        <f t="shared" si="299"/>
        <v>9.7042199999999994</v>
      </c>
      <c r="T471" s="14">
        <f t="shared" si="300"/>
        <v>105.92458000000001</v>
      </c>
      <c r="U471" s="47">
        <f t="shared" si="301"/>
        <v>4.0055500000000004</v>
      </c>
    </row>
    <row r="472" spans="1:21" ht="22.5" x14ac:dyDescent="0.2">
      <c r="A472" s="69" t="s">
        <v>14</v>
      </c>
      <c r="B472" s="11">
        <v>11</v>
      </c>
      <c r="C472" s="12">
        <v>2</v>
      </c>
      <c r="D472" s="11" t="s">
        <v>2</v>
      </c>
      <c r="E472" s="67" t="s">
        <v>86</v>
      </c>
      <c r="F472" s="10">
        <v>200</v>
      </c>
      <c r="G472" s="14">
        <f t="shared" si="323"/>
        <v>9.7042199999999994</v>
      </c>
      <c r="H472" s="14">
        <f t="shared" si="323"/>
        <v>105.92458000000001</v>
      </c>
      <c r="I472" s="13">
        <f t="shared" si="323"/>
        <v>4.0055500000000004</v>
      </c>
      <c r="J472" s="14"/>
      <c r="K472" s="14"/>
      <c r="L472" s="13"/>
      <c r="M472" s="14">
        <f t="shared" si="290"/>
        <v>9.7042199999999994</v>
      </c>
      <c r="N472" s="14">
        <f t="shared" si="291"/>
        <v>105.92458000000001</v>
      </c>
      <c r="O472" s="13">
        <f t="shared" si="292"/>
        <v>4.0055500000000004</v>
      </c>
      <c r="P472" s="14"/>
      <c r="Q472" s="14"/>
      <c r="R472" s="13"/>
      <c r="S472" s="14">
        <f t="shared" si="299"/>
        <v>9.7042199999999994</v>
      </c>
      <c r="T472" s="14">
        <f t="shared" si="300"/>
        <v>105.92458000000001</v>
      </c>
      <c r="U472" s="47">
        <f t="shared" si="301"/>
        <v>4.0055500000000004</v>
      </c>
    </row>
    <row r="473" spans="1:21" ht="22.5" x14ac:dyDescent="0.2">
      <c r="A473" s="69" t="s">
        <v>13</v>
      </c>
      <c r="B473" s="11">
        <v>11</v>
      </c>
      <c r="C473" s="12">
        <v>2</v>
      </c>
      <c r="D473" s="11" t="s">
        <v>2</v>
      </c>
      <c r="E473" s="67" t="s">
        <v>86</v>
      </c>
      <c r="F473" s="10">
        <v>240</v>
      </c>
      <c r="G473" s="14">
        <v>9.7042199999999994</v>
      </c>
      <c r="H473" s="14">
        <v>105.92458000000001</v>
      </c>
      <c r="I473" s="13">
        <v>4.0055500000000004</v>
      </c>
      <c r="J473" s="14"/>
      <c r="K473" s="14"/>
      <c r="L473" s="13"/>
      <c r="M473" s="14">
        <f t="shared" si="290"/>
        <v>9.7042199999999994</v>
      </c>
      <c r="N473" s="14">
        <f t="shared" si="291"/>
        <v>105.92458000000001</v>
      </c>
      <c r="O473" s="13">
        <f t="shared" si="292"/>
        <v>4.0055500000000004</v>
      </c>
      <c r="P473" s="14"/>
      <c r="Q473" s="14"/>
      <c r="R473" s="13"/>
      <c r="S473" s="14">
        <f t="shared" si="299"/>
        <v>9.7042199999999994</v>
      </c>
      <c r="T473" s="14">
        <f t="shared" si="300"/>
        <v>105.92458000000001</v>
      </c>
      <c r="U473" s="47">
        <f t="shared" si="301"/>
        <v>4.0055500000000004</v>
      </c>
    </row>
    <row r="474" spans="1:21" ht="56.25" x14ac:dyDescent="0.2">
      <c r="A474" s="69" t="s">
        <v>243</v>
      </c>
      <c r="B474" s="11">
        <v>11</v>
      </c>
      <c r="C474" s="12">
        <v>2</v>
      </c>
      <c r="D474" s="11">
        <v>0</v>
      </c>
      <c r="E474" s="67">
        <v>78791</v>
      </c>
      <c r="F474" s="10"/>
      <c r="G474" s="14">
        <f t="shared" ref="G474:I474" si="324">G475+G477</f>
        <v>1464.56041</v>
      </c>
      <c r="H474" s="14">
        <f t="shared" si="324"/>
        <v>1477.4060099999999</v>
      </c>
      <c r="I474" s="13">
        <f t="shared" si="324"/>
        <v>1529.30225</v>
      </c>
      <c r="J474" s="14"/>
      <c r="K474" s="14"/>
      <c r="L474" s="13"/>
      <c r="M474" s="14">
        <f t="shared" si="290"/>
        <v>1464.56041</v>
      </c>
      <c r="N474" s="14">
        <f t="shared" si="291"/>
        <v>1477.4060099999999</v>
      </c>
      <c r="O474" s="13">
        <f t="shared" si="292"/>
        <v>1529.30225</v>
      </c>
      <c r="P474" s="14"/>
      <c r="Q474" s="14"/>
      <c r="R474" s="13"/>
      <c r="S474" s="14">
        <f t="shared" si="299"/>
        <v>1464.56041</v>
      </c>
      <c r="T474" s="14">
        <f t="shared" si="300"/>
        <v>1477.4060099999999</v>
      </c>
      <c r="U474" s="47">
        <f t="shared" si="301"/>
        <v>1529.30225</v>
      </c>
    </row>
    <row r="475" spans="1:21" ht="45" x14ac:dyDescent="0.2">
      <c r="A475" s="69" t="s">
        <v>6</v>
      </c>
      <c r="B475" s="11">
        <v>11</v>
      </c>
      <c r="C475" s="12">
        <v>2</v>
      </c>
      <c r="D475" s="11" t="s">
        <v>2</v>
      </c>
      <c r="E475" s="67">
        <v>78791</v>
      </c>
      <c r="F475" s="10">
        <v>100</v>
      </c>
      <c r="G475" s="14">
        <f t="shared" ref="G475:I475" si="325">G476</f>
        <v>1324.56041</v>
      </c>
      <c r="H475" s="14">
        <f t="shared" si="325"/>
        <v>1337.4060099999999</v>
      </c>
      <c r="I475" s="13">
        <f t="shared" si="325"/>
        <v>1389.30225</v>
      </c>
      <c r="J475" s="14"/>
      <c r="K475" s="14"/>
      <c r="L475" s="13"/>
      <c r="M475" s="14">
        <f t="shared" si="290"/>
        <v>1324.56041</v>
      </c>
      <c r="N475" s="14">
        <f t="shared" si="291"/>
        <v>1337.4060099999999</v>
      </c>
      <c r="O475" s="13">
        <f t="shared" si="292"/>
        <v>1389.30225</v>
      </c>
      <c r="P475" s="14"/>
      <c r="Q475" s="14"/>
      <c r="R475" s="13"/>
      <c r="S475" s="14">
        <f t="shared" si="299"/>
        <v>1324.56041</v>
      </c>
      <c r="T475" s="14">
        <f t="shared" si="300"/>
        <v>1337.4060099999999</v>
      </c>
      <c r="U475" s="47">
        <f t="shared" si="301"/>
        <v>1389.30225</v>
      </c>
    </row>
    <row r="476" spans="1:21" ht="22.5" x14ac:dyDescent="0.2">
      <c r="A476" s="69" t="s">
        <v>5</v>
      </c>
      <c r="B476" s="11">
        <v>11</v>
      </c>
      <c r="C476" s="12">
        <v>2</v>
      </c>
      <c r="D476" s="11" t="s">
        <v>2</v>
      </c>
      <c r="E476" s="67">
        <v>78791</v>
      </c>
      <c r="F476" s="10">
        <v>120</v>
      </c>
      <c r="G476" s="13">
        <v>1324.56041</v>
      </c>
      <c r="H476" s="13">
        <v>1337.4060099999999</v>
      </c>
      <c r="I476" s="13">
        <v>1389.30225</v>
      </c>
      <c r="J476" s="13"/>
      <c r="K476" s="13"/>
      <c r="L476" s="13"/>
      <c r="M476" s="13">
        <f t="shared" si="290"/>
        <v>1324.56041</v>
      </c>
      <c r="N476" s="13">
        <f t="shared" si="291"/>
        <v>1337.4060099999999</v>
      </c>
      <c r="O476" s="13">
        <f t="shared" si="292"/>
        <v>1389.30225</v>
      </c>
      <c r="P476" s="13"/>
      <c r="Q476" s="13"/>
      <c r="R476" s="13"/>
      <c r="S476" s="13">
        <f t="shared" si="299"/>
        <v>1324.56041</v>
      </c>
      <c r="T476" s="13">
        <f t="shared" si="300"/>
        <v>1337.4060099999999</v>
      </c>
      <c r="U476" s="47">
        <f t="shared" si="301"/>
        <v>1389.30225</v>
      </c>
    </row>
    <row r="477" spans="1:21" ht="22.5" x14ac:dyDescent="0.2">
      <c r="A477" s="69" t="s">
        <v>14</v>
      </c>
      <c r="B477" s="11">
        <v>11</v>
      </c>
      <c r="C477" s="12">
        <v>2</v>
      </c>
      <c r="D477" s="11" t="s">
        <v>2</v>
      </c>
      <c r="E477" s="67">
        <v>78791</v>
      </c>
      <c r="F477" s="10">
        <v>200</v>
      </c>
      <c r="G477" s="13">
        <f>G478</f>
        <v>140</v>
      </c>
      <c r="H477" s="13">
        <f t="shared" ref="H477:I477" si="326">H478</f>
        <v>140</v>
      </c>
      <c r="I477" s="13">
        <f t="shared" si="326"/>
        <v>140</v>
      </c>
      <c r="J477" s="13"/>
      <c r="K477" s="13"/>
      <c r="L477" s="13"/>
      <c r="M477" s="13">
        <f t="shared" si="290"/>
        <v>140</v>
      </c>
      <c r="N477" s="13">
        <f t="shared" si="291"/>
        <v>140</v>
      </c>
      <c r="O477" s="13">
        <f t="shared" si="292"/>
        <v>140</v>
      </c>
      <c r="P477" s="13"/>
      <c r="Q477" s="13"/>
      <c r="R477" s="13"/>
      <c r="S477" s="13">
        <f t="shared" si="299"/>
        <v>140</v>
      </c>
      <c r="T477" s="13">
        <f t="shared" si="300"/>
        <v>140</v>
      </c>
      <c r="U477" s="47">
        <f t="shared" si="301"/>
        <v>140</v>
      </c>
    </row>
    <row r="478" spans="1:21" ht="22.5" x14ac:dyDescent="0.2">
      <c r="A478" s="69" t="s">
        <v>13</v>
      </c>
      <c r="B478" s="11">
        <v>11</v>
      </c>
      <c r="C478" s="12">
        <v>2</v>
      </c>
      <c r="D478" s="11" t="s">
        <v>2</v>
      </c>
      <c r="E478" s="67">
        <v>78791</v>
      </c>
      <c r="F478" s="10">
        <v>240</v>
      </c>
      <c r="G478" s="14">
        <v>140</v>
      </c>
      <c r="H478" s="14">
        <v>140</v>
      </c>
      <c r="I478" s="13">
        <v>140</v>
      </c>
      <c r="J478" s="14"/>
      <c r="K478" s="14"/>
      <c r="L478" s="13"/>
      <c r="M478" s="14">
        <f t="shared" si="290"/>
        <v>140</v>
      </c>
      <c r="N478" s="14">
        <f t="shared" si="291"/>
        <v>140</v>
      </c>
      <c r="O478" s="13">
        <f t="shared" si="292"/>
        <v>140</v>
      </c>
      <c r="P478" s="14"/>
      <c r="Q478" s="14"/>
      <c r="R478" s="13"/>
      <c r="S478" s="14">
        <f t="shared" si="299"/>
        <v>140</v>
      </c>
      <c r="T478" s="14">
        <f t="shared" si="300"/>
        <v>140</v>
      </c>
      <c r="U478" s="47">
        <f t="shared" si="301"/>
        <v>140</v>
      </c>
    </row>
    <row r="479" spans="1:21" ht="56.25" x14ac:dyDescent="0.2">
      <c r="A479" s="69" t="s">
        <v>245</v>
      </c>
      <c r="B479" s="11">
        <v>11</v>
      </c>
      <c r="C479" s="12">
        <v>2</v>
      </c>
      <c r="D479" s="11">
        <v>0</v>
      </c>
      <c r="E479" s="67">
        <v>78792</v>
      </c>
      <c r="F479" s="10"/>
      <c r="G479" s="14">
        <f>G480+G482</f>
        <v>6590.5218599999998</v>
      </c>
      <c r="H479" s="14">
        <f>H480+H482</f>
        <v>6648.32708</v>
      </c>
      <c r="I479" s="13">
        <f>I480+I482</f>
        <v>6881.8601600000002</v>
      </c>
      <c r="J479" s="14"/>
      <c r="K479" s="14"/>
      <c r="L479" s="13"/>
      <c r="M479" s="14">
        <f t="shared" si="290"/>
        <v>6590.5218599999998</v>
      </c>
      <c r="N479" s="14">
        <f t="shared" si="291"/>
        <v>6648.32708</v>
      </c>
      <c r="O479" s="13">
        <f t="shared" si="292"/>
        <v>6881.8601600000002</v>
      </c>
      <c r="P479" s="14"/>
      <c r="Q479" s="14"/>
      <c r="R479" s="13"/>
      <c r="S479" s="14">
        <f t="shared" si="299"/>
        <v>6590.5218599999998</v>
      </c>
      <c r="T479" s="14">
        <f t="shared" si="300"/>
        <v>6648.32708</v>
      </c>
      <c r="U479" s="47">
        <f t="shared" si="301"/>
        <v>6881.8601600000002</v>
      </c>
    </row>
    <row r="480" spans="1:21" ht="45" x14ac:dyDescent="0.2">
      <c r="A480" s="69" t="s">
        <v>6</v>
      </c>
      <c r="B480" s="11">
        <v>11</v>
      </c>
      <c r="C480" s="12">
        <v>2</v>
      </c>
      <c r="D480" s="11" t="s">
        <v>2</v>
      </c>
      <c r="E480" s="67">
        <v>78792</v>
      </c>
      <c r="F480" s="10">
        <v>100</v>
      </c>
      <c r="G480" s="14">
        <f>G481</f>
        <v>5960.5218599999998</v>
      </c>
      <c r="H480" s="14">
        <f>H481</f>
        <v>6018.32708</v>
      </c>
      <c r="I480" s="13">
        <f>I481</f>
        <v>6251.8601600000002</v>
      </c>
      <c r="J480" s="14"/>
      <c r="K480" s="14"/>
      <c r="L480" s="13"/>
      <c r="M480" s="14">
        <f t="shared" si="290"/>
        <v>5960.5218599999998</v>
      </c>
      <c r="N480" s="14">
        <f t="shared" si="291"/>
        <v>6018.32708</v>
      </c>
      <c r="O480" s="13">
        <f t="shared" si="292"/>
        <v>6251.8601600000002</v>
      </c>
      <c r="P480" s="14"/>
      <c r="Q480" s="14"/>
      <c r="R480" s="13"/>
      <c r="S480" s="14">
        <f t="shared" si="299"/>
        <v>5960.5218599999998</v>
      </c>
      <c r="T480" s="14">
        <f t="shared" si="300"/>
        <v>6018.32708</v>
      </c>
      <c r="U480" s="47">
        <f t="shared" si="301"/>
        <v>6251.8601600000002</v>
      </c>
    </row>
    <row r="481" spans="1:21" ht="22.5" x14ac:dyDescent="0.2">
      <c r="A481" s="69" t="s">
        <v>5</v>
      </c>
      <c r="B481" s="11">
        <v>11</v>
      </c>
      <c r="C481" s="12">
        <v>2</v>
      </c>
      <c r="D481" s="11" t="s">
        <v>2</v>
      </c>
      <c r="E481" s="67">
        <v>78792</v>
      </c>
      <c r="F481" s="10">
        <v>120</v>
      </c>
      <c r="G481" s="14">
        <v>5960.5218599999998</v>
      </c>
      <c r="H481" s="14">
        <v>6018.32708</v>
      </c>
      <c r="I481" s="13">
        <v>6251.8601600000002</v>
      </c>
      <c r="J481" s="14"/>
      <c r="K481" s="14"/>
      <c r="L481" s="13"/>
      <c r="M481" s="14">
        <f t="shared" si="290"/>
        <v>5960.5218599999998</v>
      </c>
      <c r="N481" s="14">
        <f t="shared" si="291"/>
        <v>6018.32708</v>
      </c>
      <c r="O481" s="13">
        <f t="shared" si="292"/>
        <v>6251.8601600000002</v>
      </c>
      <c r="P481" s="14"/>
      <c r="Q481" s="14"/>
      <c r="R481" s="13"/>
      <c r="S481" s="14">
        <f t="shared" si="299"/>
        <v>5960.5218599999998</v>
      </c>
      <c r="T481" s="14">
        <f t="shared" si="300"/>
        <v>6018.32708</v>
      </c>
      <c r="U481" s="47">
        <f t="shared" si="301"/>
        <v>6251.8601600000002</v>
      </c>
    </row>
    <row r="482" spans="1:21" ht="22.5" x14ac:dyDescent="0.2">
      <c r="A482" s="69" t="s">
        <v>14</v>
      </c>
      <c r="B482" s="11">
        <v>11</v>
      </c>
      <c r="C482" s="12">
        <v>2</v>
      </c>
      <c r="D482" s="11" t="s">
        <v>2</v>
      </c>
      <c r="E482" s="67">
        <v>78792</v>
      </c>
      <c r="F482" s="10">
        <v>200</v>
      </c>
      <c r="G482" s="14">
        <f>G483</f>
        <v>630</v>
      </c>
      <c r="H482" s="14">
        <f>H483</f>
        <v>630</v>
      </c>
      <c r="I482" s="13">
        <f>I483</f>
        <v>630</v>
      </c>
      <c r="J482" s="14"/>
      <c r="K482" s="14"/>
      <c r="L482" s="13"/>
      <c r="M482" s="14">
        <f t="shared" si="290"/>
        <v>630</v>
      </c>
      <c r="N482" s="14">
        <f t="shared" si="291"/>
        <v>630</v>
      </c>
      <c r="O482" s="13">
        <f t="shared" si="292"/>
        <v>630</v>
      </c>
      <c r="P482" s="14"/>
      <c r="Q482" s="14"/>
      <c r="R482" s="13"/>
      <c r="S482" s="14">
        <f t="shared" si="299"/>
        <v>630</v>
      </c>
      <c r="T482" s="14">
        <f t="shared" si="300"/>
        <v>630</v>
      </c>
      <c r="U482" s="47">
        <f t="shared" si="301"/>
        <v>630</v>
      </c>
    </row>
    <row r="483" spans="1:21" ht="22.5" x14ac:dyDescent="0.2">
      <c r="A483" s="69" t="s">
        <v>13</v>
      </c>
      <c r="B483" s="11">
        <v>11</v>
      </c>
      <c r="C483" s="12">
        <v>2</v>
      </c>
      <c r="D483" s="11" t="s">
        <v>2</v>
      </c>
      <c r="E483" s="67">
        <v>78792</v>
      </c>
      <c r="F483" s="10">
        <v>240</v>
      </c>
      <c r="G483" s="14">
        <v>630</v>
      </c>
      <c r="H483" s="14">
        <v>630</v>
      </c>
      <c r="I483" s="13">
        <v>630</v>
      </c>
      <c r="J483" s="14"/>
      <c r="K483" s="14"/>
      <c r="L483" s="13"/>
      <c r="M483" s="14">
        <f t="shared" si="290"/>
        <v>630</v>
      </c>
      <c r="N483" s="14">
        <f t="shared" si="291"/>
        <v>630</v>
      </c>
      <c r="O483" s="13">
        <f t="shared" si="292"/>
        <v>630</v>
      </c>
      <c r="P483" s="14"/>
      <c r="Q483" s="14"/>
      <c r="R483" s="13"/>
      <c r="S483" s="14">
        <f t="shared" si="299"/>
        <v>630</v>
      </c>
      <c r="T483" s="14">
        <f t="shared" si="300"/>
        <v>630</v>
      </c>
      <c r="U483" s="47">
        <f t="shared" si="301"/>
        <v>630</v>
      </c>
    </row>
    <row r="484" spans="1:21" ht="22.5" x14ac:dyDescent="0.2">
      <c r="A484" s="69" t="s">
        <v>15</v>
      </c>
      <c r="B484" s="11">
        <v>11</v>
      </c>
      <c r="C484" s="12">
        <v>2</v>
      </c>
      <c r="D484" s="11" t="s">
        <v>2</v>
      </c>
      <c r="E484" s="67" t="s">
        <v>11</v>
      </c>
      <c r="F484" s="10" t="s">
        <v>7</v>
      </c>
      <c r="G484" s="14">
        <f>G485+G487+G489</f>
        <v>23725.199999999997</v>
      </c>
      <c r="H484" s="14">
        <f t="shared" ref="H484:I484" si="327">H485+H487+H489</f>
        <v>21923.399999999998</v>
      </c>
      <c r="I484" s="13">
        <f t="shared" si="327"/>
        <v>22724.1</v>
      </c>
      <c r="J484" s="14"/>
      <c r="K484" s="14"/>
      <c r="L484" s="13"/>
      <c r="M484" s="14">
        <f t="shared" si="290"/>
        <v>23725.199999999997</v>
      </c>
      <c r="N484" s="14">
        <f t="shared" si="291"/>
        <v>21923.399999999998</v>
      </c>
      <c r="O484" s="13">
        <f t="shared" si="292"/>
        <v>22724.1</v>
      </c>
      <c r="P484" s="14"/>
      <c r="Q484" s="14"/>
      <c r="R484" s="13"/>
      <c r="S484" s="14">
        <f t="shared" si="299"/>
        <v>23725.199999999997</v>
      </c>
      <c r="T484" s="14">
        <f t="shared" si="300"/>
        <v>21923.399999999998</v>
      </c>
      <c r="U484" s="47">
        <f t="shared" si="301"/>
        <v>22724.1</v>
      </c>
    </row>
    <row r="485" spans="1:21" ht="45" x14ac:dyDescent="0.2">
      <c r="A485" s="69" t="s">
        <v>6</v>
      </c>
      <c r="B485" s="11">
        <v>11</v>
      </c>
      <c r="C485" s="12">
        <v>2</v>
      </c>
      <c r="D485" s="11" t="s">
        <v>2</v>
      </c>
      <c r="E485" s="67" t="s">
        <v>11</v>
      </c>
      <c r="F485" s="10">
        <v>100</v>
      </c>
      <c r="G485" s="14">
        <f t="shared" ref="G485:I485" si="328">G486</f>
        <v>20732.099999999999</v>
      </c>
      <c r="H485" s="14">
        <f t="shared" si="328"/>
        <v>20930.3</v>
      </c>
      <c r="I485" s="13">
        <f t="shared" si="328"/>
        <v>21731</v>
      </c>
      <c r="J485" s="14"/>
      <c r="K485" s="14"/>
      <c r="L485" s="13"/>
      <c r="M485" s="14">
        <f t="shared" ref="M485:M548" si="329">G485+J485</f>
        <v>20732.099999999999</v>
      </c>
      <c r="N485" s="14">
        <f t="shared" ref="N485:N548" si="330">H485+K485</f>
        <v>20930.3</v>
      </c>
      <c r="O485" s="13">
        <f t="shared" ref="O485:O548" si="331">I485+L485</f>
        <v>21731</v>
      </c>
      <c r="P485" s="14"/>
      <c r="Q485" s="14"/>
      <c r="R485" s="13"/>
      <c r="S485" s="14">
        <f t="shared" si="299"/>
        <v>20732.099999999999</v>
      </c>
      <c r="T485" s="14">
        <f t="shared" si="300"/>
        <v>20930.3</v>
      </c>
      <c r="U485" s="47">
        <f t="shared" si="301"/>
        <v>21731</v>
      </c>
    </row>
    <row r="486" spans="1:21" ht="22.5" x14ac:dyDescent="0.2">
      <c r="A486" s="69" t="s">
        <v>5</v>
      </c>
      <c r="B486" s="11">
        <v>11</v>
      </c>
      <c r="C486" s="12">
        <v>2</v>
      </c>
      <c r="D486" s="11" t="s">
        <v>2</v>
      </c>
      <c r="E486" s="67" t="s">
        <v>11</v>
      </c>
      <c r="F486" s="10">
        <v>120</v>
      </c>
      <c r="G486" s="14">
        <v>20732.099999999999</v>
      </c>
      <c r="H486" s="14">
        <v>20930.3</v>
      </c>
      <c r="I486" s="13">
        <v>21731</v>
      </c>
      <c r="J486" s="14"/>
      <c r="K486" s="14"/>
      <c r="L486" s="13"/>
      <c r="M486" s="14">
        <f t="shared" si="329"/>
        <v>20732.099999999999</v>
      </c>
      <c r="N486" s="14">
        <f t="shared" si="330"/>
        <v>20930.3</v>
      </c>
      <c r="O486" s="13">
        <f t="shared" si="331"/>
        <v>21731</v>
      </c>
      <c r="P486" s="14"/>
      <c r="Q486" s="14"/>
      <c r="R486" s="13"/>
      <c r="S486" s="14">
        <f t="shared" si="299"/>
        <v>20732.099999999999</v>
      </c>
      <c r="T486" s="14">
        <f t="shared" si="300"/>
        <v>20930.3</v>
      </c>
      <c r="U486" s="47">
        <f t="shared" si="301"/>
        <v>21731</v>
      </c>
    </row>
    <row r="487" spans="1:21" ht="22.5" x14ac:dyDescent="0.2">
      <c r="A487" s="69" t="s">
        <v>14</v>
      </c>
      <c r="B487" s="11">
        <v>11</v>
      </c>
      <c r="C487" s="12">
        <v>2</v>
      </c>
      <c r="D487" s="11" t="s">
        <v>2</v>
      </c>
      <c r="E487" s="67" t="s">
        <v>11</v>
      </c>
      <c r="F487" s="10">
        <v>200</v>
      </c>
      <c r="G487" s="14">
        <f t="shared" ref="G487:I487" si="332">G488</f>
        <v>2984.1</v>
      </c>
      <c r="H487" s="14">
        <f t="shared" si="332"/>
        <v>984.1</v>
      </c>
      <c r="I487" s="13">
        <f t="shared" si="332"/>
        <v>984.1</v>
      </c>
      <c r="J487" s="14"/>
      <c r="K487" s="14"/>
      <c r="L487" s="13"/>
      <c r="M487" s="14">
        <f t="shared" si="329"/>
        <v>2984.1</v>
      </c>
      <c r="N487" s="14">
        <f t="shared" si="330"/>
        <v>984.1</v>
      </c>
      <c r="O487" s="13">
        <f t="shared" si="331"/>
        <v>984.1</v>
      </c>
      <c r="P487" s="14"/>
      <c r="Q487" s="14"/>
      <c r="R487" s="13"/>
      <c r="S487" s="14">
        <f t="shared" si="299"/>
        <v>2984.1</v>
      </c>
      <c r="T487" s="14">
        <f t="shared" si="300"/>
        <v>984.1</v>
      </c>
      <c r="U487" s="47">
        <f t="shared" si="301"/>
        <v>984.1</v>
      </c>
    </row>
    <row r="488" spans="1:21" ht="22.5" x14ac:dyDescent="0.2">
      <c r="A488" s="69" t="s">
        <v>13</v>
      </c>
      <c r="B488" s="11">
        <v>11</v>
      </c>
      <c r="C488" s="12">
        <v>2</v>
      </c>
      <c r="D488" s="11" t="s">
        <v>2</v>
      </c>
      <c r="E488" s="67" t="s">
        <v>11</v>
      </c>
      <c r="F488" s="10">
        <v>240</v>
      </c>
      <c r="G488" s="14">
        <v>2984.1</v>
      </c>
      <c r="H488" s="14">
        <v>984.1</v>
      </c>
      <c r="I488" s="13">
        <v>984.1</v>
      </c>
      <c r="J488" s="14"/>
      <c r="K488" s="14"/>
      <c r="L488" s="13"/>
      <c r="M488" s="14">
        <f t="shared" si="329"/>
        <v>2984.1</v>
      </c>
      <c r="N488" s="14">
        <f t="shared" si="330"/>
        <v>984.1</v>
      </c>
      <c r="O488" s="13">
        <f t="shared" si="331"/>
        <v>984.1</v>
      </c>
      <c r="P488" s="14"/>
      <c r="Q488" s="14"/>
      <c r="R488" s="13"/>
      <c r="S488" s="14">
        <f t="shared" si="299"/>
        <v>2984.1</v>
      </c>
      <c r="T488" s="14">
        <f t="shared" si="300"/>
        <v>984.1</v>
      </c>
      <c r="U488" s="47">
        <f t="shared" si="301"/>
        <v>984.1</v>
      </c>
    </row>
    <row r="489" spans="1:21" x14ac:dyDescent="0.2">
      <c r="A489" s="69" t="s">
        <v>71</v>
      </c>
      <c r="B489" s="11">
        <v>11</v>
      </c>
      <c r="C489" s="12">
        <v>2</v>
      </c>
      <c r="D489" s="11" t="s">
        <v>2</v>
      </c>
      <c r="E489" s="67" t="s">
        <v>11</v>
      </c>
      <c r="F489" s="10">
        <v>800</v>
      </c>
      <c r="G489" s="14">
        <f t="shared" ref="G489:I489" si="333">G490</f>
        <v>9</v>
      </c>
      <c r="H489" s="14">
        <f t="shared" si="333"/>
        <v>9</v>
      </c>
      <c r="I489" s="13">
        <f t="shared" si="333"/>
        <v>9</v>
      </c>
      <c r="J489" s="14"/>
      <c r="K489" s="14"/>
      <c r="L489" s="13"/>
      <c r="M489" s="14">
        <f t="shared" si="329"/>
        <v>9</v>
      </c>
      <c r="N489" s="14">
        <f t="shared" si="330"/>
        <v>9</v>
      </c>
      <c r="O489" s="13">
        <f t="shared" si="331"/>
        <v>9</v>
      </c>
      <c r="P489" s="14"/>
      <c r="Q489" s="14"/>
      <c r="R489" s="13"/>
      <c r="S489" s="14">
        <f t="shared" si="299"/>
        <v>9</v>
      </c>
      <c r="T489" s="14">
        <f t="shared" si="300"/>
        <v>9</v>
      </c>
      <c r="U489" s="47">
        <f t="shared" si="301"/>
        <v>9</v>
      </c>
    </row>
    <row r="490" spans="1:21" x14ac:dyDescent="0.2">
      <c r="A490" s="69" t="s">
        <v>70</v>
      </c>
      <c r="B490" s="11">
        <v>11</v>
      </c>
      <c r="C490" s="12">
        <v>2</v>
      </c>
      <c r="D490" s="11" t="s">
        <v>2</v>
      </c>
      <c r="E490" s="67" t="s">
        <v>11</v>
      </c>
      <c r="F490" s="10">
        <v>850</v>
      </c>
      <c r="G490" s="14">
        <v>9</v>
      </c>
      <c r="H490" s="14">
        <v>9</v>
      </c>
      <c r="I490" s="13">
        <v>9</v>
      </c>
      <c r="J490" s="14"/>
      <c r="K490" s="14"/>
      <c r="L490" s="13"/>
      <c r="M490" s="14">
        <f t="shared" si="329"/>
        <v>9</v>
      </c>
      <c r="N490" s="14">
        <f t="shared" si="330"/>
        <v>9</v>
      </c>
      <c r="O490" s="13">
        <f t="shared" si="331"/>
        <v>9</v>
      </c>
      <c r="P490" s="14"/>
      <c r="Q490" s="14"/>
      <c r="R490" s="13"/>
      <c r="S490" s="14">
        <f t="shared" si="299"/>
        <v>9</v>
      </c>
      <c r="T490" s="14">
        <f t="shared" si="300"/>
        <v>9</v>
      </c>
      <c r="U490" s="47">
        <f t="shared" si="301"/>
        <v>9</v>
      </c>
    </row>
    <row r="491" spans="1:21" ht="22.5" x14ac:dyDescent="0.2">
      <c r="A491" s="69" t="s">
        <v>84</v>
      </c>
      <c r="B491" s="11">
        <v>11</v>
      </c>
      <c r="C491" s="12">
        <v>2</v>
      </c>
      <c r="D491" s="11" t="s">
        <v>2</v>
      </c>
      <c r="E491" s="67" t="s">
        <v>83</v>
      </c>
      <c r="F491" s="10" t="s">
        <v>7</v>
      </c>
      <c r="G491" s="14">
        <f t="shared" ref="G491:I492" si="334">G492</f>
        <v>65</v>
      </c>
      <c r="H491" s="14">
        <f t="shared" si="334"/>
        <v>65</v>
      </c>
      <c r="I491" s="13">
        <f t="shared" si="334"/>
        <v>65</v>
      </c>
      <c r="J491" s="14"/>
      <c r="K491" s="14"/>
      <c r="L491" s="13"/>
      <c r="M491" s="14">
        <f t="shared" si="329"/>
        <v>65</v>
      </c>
      <c r="N491" s="14">
        <f t="shared" si="330"/>
        <v>65</v>
      </c>
      <c r="O491" s="13">
        <f t="shared" si="331"/>
        <v>65</v>
      </c>
      <c r="P491" s="14"/>
      <c r="Q491" s="14"/>
      <c r="R491" s="13"/>
      <c r="S491" s="14">
        <f t="shared" si="299"/>
        <v>65</v>
      </c>
      <c r="T491" s="14">
        <f t="shared" si="300"/>
        <v>65</v>
      </c>
      <c r="U491" s="47">
        <f t="shared" si="301"/>
        <v>65</v>
      </c>
    </row>
    <row r="492" spans="1:21" x14ac:dyDescent="0.2">
      <c r="A492" s="69" t="s">
        <v>71</v>
      </c>
      <c r="B492" s="11">
        <v>11</v>
      </c>
      <c r="C492" s="12">
        <v>2</v>
      </c>
      <c r="D492" s="11" t="s">
        <v>2</v>
      </c>
      <c r="E492" s="67" t="s">
        <v>83</v>
      </c>
      <c r="F492" s="10">
        <v>800</v>
      </c>
      <c r="G492" s="14">
        <f t="shared" si="334"/>
        <v>65</v>
      </c>
      <c r="H492" s="14">
        <f t="shared" si="334"/>
        <v>65</v>
      </c>
      <c r="I492" s="13">
        <f t="shared" si="334"/>
        <v>65</v>
      </c>
      <c r="J492" s="14"/>
      <c r="K492" s="14"/>
      <c r="L492" s="13"/>
      <c r="M492" s="14">
        <f t="shared" si="329"/>
        <v>65</v>
      </c>
      <c r="N492" s="14">
        <f t="shared" si="330"/>
        <v>65</v>
      </c>
      <c r="O492" s="13">
        <f t="shared" si="331"/>
        <v>65</v>
      </c>
      <c r="P492" s="14"/>
      <c r="Q492" s="14"/>
      <c r="R492" s="13"/>
      <c r="S492" s="14">
        <f t="shared" si="299"/>
        <v>65</v>
      </c>
      <c r="T492" s="14">
        <f t="shared" si="300"/>
        <v>65</v>
      </c>
      <c r="U492" s="47">
        <f t="shared" si="301"/>
        <v>65</v>
      </c>
    </row>
    <row r="493" spans="1:21" x14ac:dyDescent="0.2">
      <c r="A493" s="69" t="s">
        <v>70</v>
      </c>
      <c r="B493" s="11">
        <v>11</v>
      </c>
      <c r="C493" s="12">
        <v>2</v>
      </c>
      <c r="D493" s="11" t="s">
        <v>2</v>
      </c>
      <c r="E493" s="67" t="s">
        <v>83</v>
      </c>
      <c r="F493" s="10">
        <v>850</v>
      </c>
      <c r="G493" s="14">
        <v>65</v>
      </c>
      <c r="H493" s="14">
        <v>65</v>
      </c>
      <c r="I493" s="13">
        <v>65</v>
      </c>
      <c r="J493" s="14"/>
      <c r="K493" s="14"/>
      <c r="L493" s="13"/>
      <c r="M493" s="14">
        <f t="shared" si="329"/>
        <v>65</v>
      </c>
      <c r="N493" s="14">
        <f t="shared" si="330"/>
        <v>65</v>
      </c>
      <c r="O493" s="13">
        <f t="shared" si="331"/>
        <v>65</v>
      </c>
      <c r="P493" s="14"/>
      <c r="Q493" s="14"/>
      <c r="R493" s="13"/>
      <c r="S493" s="14">
        <f t="shared" ref="S493:S559" si="335">M493+P493</f>
        <v>65</v>
      </c>
      <c r="T493" s="14">
        <f t="shared" ref="T493:T559" si="336">N493+Q493</f>
        <v>65</v>
      </c>
      <c r="U493" s="47">
        <f t="shared" ref="U493:U559" si="337">O493+R493</f>
        <v>65</v>
      </c>
    </row>
    <row r="494" spans="1:21" x14ac:dyDescent="0.2">
      <c r="A494" s="69" t="s">
        <v>82</v>
      </c>
      <c r="B494" s="11">
        <v>11</v>
      </c>
      <c r="C494" s="12">
        <v>2</v>
      </c>
      <c r="D494" s="11" t="s">
        <v>2</v>
      </c>
      <c r="E494" s="67" t="s">
        <v>81</v>
      </c>
      <c r="F494" s="10" t="s">
        <v>7</v>
      </c>
      <c r="G494" s="14">
        <f t="shared" ref="G494:I494" si="338">G495</f>
        <v>40</v>
      </c>
      <c r="H494" s="14">
        <f t="shared" si="338"/>
        <v>40</v>
      </c>
      <c r="I494" s="13">
        <f t="shared" si="338"/>
        <v>40</v>
      </c>
      <c r="J494" s="14"/>
      <c r="K494" s="14"/>
      <c r="L494" s="13"/>
      <c r="M494" s="14">
        <f t="shared" si="329"/>
        <v>40</v>
      </c>
      <c r="N494" s="14">
        <f t="shared" si="330"/>
        <v>40</v>
      </c>
      <c r="O494" s="13">
        <f t="shared" si="331"/>
        <v>40</v>
      </c>
      <c r="P494" s="14"/>
      <c r="Q494" s="14"/>
      <c r="R494" s="13"/>
      <c r="S494" s="14">
        <f t="shared" si="335"/>
        <v>40</v>
      </c>
      <c r="T494" s="14">
        <f t="shared" si="336"/>
        <v>40</v>
      </c>
      <c r="U494" s="47">
        <f t="shared" si="337"/>
        <v>40</v>
      </c>
    </row>
    <row r="495" spans="1:21" ht="22.5" x14ac:dyDescent="0.2">
      <c r="A495" s="69" t="s">
        <v>14</v>
      </c>
      <c r="B495" s="11">
        <v>11</v>
      </c>
      <c r="C495" s="12">
        <v>2</v>
      </c>
      <c r="D495" s="11" t="s">
        <v>2</v>
      </c>
      <c r="E495" s="67" t="s">
        <v>81</v>
      </c>
      <c r="F495" s="10">
        <v>200</v>
      </c>
      <c r="G495" s="14">
        <f t="shared" ref="G495:I495" si="339">G496</f>
        <v>40</v>
      </c>
      <c r="H495" s="14">
        <f t="shared" si="339"/>
        <v>40</v>
      </c>
      <c r="I495" s="13">
        <f t="shared" si="339"/>
        <v>40</v>
      </c>
      <c r="J495" s="14"/>
      <c r="K495" s="14"/>
      <c r="L495" s="13"/>
      <c r="M495" s="14">
        <f t="shared" si="329"/>
        <v>40</v>
      </c>
      <c r="N495" s="14">
        <f t="shared" si="330"/>
        <v>40</v>
      </c>
      <c r="O495" s="13">
        <f t="shared" si="331"/>
        <v>40</v>
      </c>
      <c r="P495" s="14"/>
      <c r="Q495" s="14"/>
      <c r="R495" s="13"/>
      <c r="S495" s="14">
        <f t="shared" si="335"/>
        <v>40</v>
      </c>
      <c r="T495" s="14">
        <f t="shared" si="336"/>
        <v>40</v>
      </c>
      <c r="U495" s="47">
        <f t="shared" si="337"/>
        <v>40</v>
      </c>
    </row>
    <row r="496" spans="1:21" ht="22.5" x14ac:dyDescent="0.2">
      <c r="A496" s="69" t="s">
        <v>13</v>
      </c>
      <c r="B496" s="11">
        <v>11</v>
      </c>
      <c r="C496" s="12">
        <v>2</v>
      </c>
      <c r="D496" s="11" t="s">
        <v>2</v>
      </c>
      <c r="E496" s="67" t="s">
        <v>81</v>
      </c>
      <c r="F496" s="10">
        <v>240</v>
      </c>
      <c r="G496" s="14">
        <v>40</v>
      </c>
      <c r="H496" s="14">
        <v>40</v>
      </c>
      <c r="I496" s="13">
        <v>40</v>
      </c>
      <c r="J496" s="14"/>
      <c r="K496" s="14"/>
      <c r="L496" s="13"/>
      <c r="M496" s="14">
        <f t="shared" si="329"/>
        <v>40</v>
      </c>
      <c r="N496" s="14">
        <f t="shared" si="330"/>
        <v>40</v>
      </c>
      <c r="O496" s="13">
        <f t="shared" si="331"/>
        <v>40</v>
      </c>
      <c r="P496" s="14"/>
      <c r="Q496" s="14"/>
      <c r="R496" s="13"/>
      <c r="S496" s="14">
        <f t="shared" si="335"/>
        <v>40</v>
      </c>
      <c r="T496" s="14">
        <f t="shared" si="336"/>
        <v>40</v>
      </c>
      <c r="U496" s="47">
        <f t="shared" si="337"/>
        <v>40</v>
      </c>
    </row>
    <row r="497" spans="1:21" ht="22.5" x14ac:dyDescent="0.2">
      <c r="A497" s="45" t="s">
        <v>299</v>
      </c>
      <c r="B497" s="19">
        <v>11</v>
      </c>
      <c r="C497" s="20">
        <v>3</v>
      </c>
      <c r="D497" s="19">
        <v>0</v>
      </c>
      <c r="E497" s="21">
        <v>0</v>
      </c>
      <c r="F497" s="6"/>
      <c r="G497" s="27">
        <f>G498+G503</f>
        <v>647.23476000000005</v>
      </c>
      <c r="H497" s="27">
        <f t="shared" ref="H497" si="340">H498+H503</f>
        <v>78.010239999999996</v>
      </c>
      <c r="I497" s="24">
        <f>I498+I503</f>
        <v>78.010239999999996</v>
      </c>
      <c r="J497" s="27">
        <f>J503</f>
        <v>296.25011999999998</v>
      </c>
      <c r="K497" s="27"/>
      <c r="L497" s="24"/>
      <c r="M497" s="27">
        <f t="shared" si="329"/>
        <v>943.48487999999998</v>
      </c>
      <c r="N497" s="27">
        <f t="shared" si="330"/>
        <v>78.010239999999996</v>
      </c>
      <c r="O497" s="24">
        <f t="shared" si="331"/>
        <v>78.010239999999996</v>
      </c>
      <c r="P497" s="27"/>
      <c r="Q497" s="27"/>
      <c r="R497" s="24"/>
      <c r="S497" s="27">
        <f t="shared" si="335"/>
        <v>943.48487999999998</v>
      </c>
      <c r="T497" s="27">
        <f t="shared" si="336"/>
        <v>78.010239999999996</v>
      </c>
      <c r="U497" s="46">
        <f t="shared" si="337"/>
        <v>78.010239999999996</v>
      </c>
    </row>
    <row r="498" spans="1:21" ht="22.5" x14ac:dyDescent="0.2">
      <c r="A498" s="69" t="s">
        <v>255</v>
      </c>
      <c r="B498" s="11">
        <v>11</v>
      </c>
      <c r="C498" s="12">
        <v>3</v>
      </c>
      <c r="D498" s="11">
        <v>0</v>
      </c>
      <c r="E498" s="67">
        <v>80550</v>
      </c>
      <c r="F498" s="10"/>
      <c r="G498" s="14">
        <f>G499+G501</f>
        <v>72</v>
      </c>
      <c r="H498" s="14">
        <f t="shared" ref="H498:I498" si="341">H499+H501</f>
        <v>72</v>
      </c>
      <c r="I498" s="13">
        <f t="shared" si="341"/>
        <v>72</v>
      </c>
      <c r="J498" s="14"/>
      <c r="K498" s="14"/>
      <c r="L498" s="13"/>
      <c r="M498" s="14">
        <f t="shared" si="329"/>
        <v>72</v>
      </c>
      <c r="N498" s="14">
        <f t="shared" si="330"/>
        <v>72</v>
      </c>
      <c r="O498" s="13">
        <f t="shared" si="331"/>
        <v>72</v>
      </c>
      <c r="P498" s="14"/>
      <c r="Q498" s="14"/>
      <c r="R498" s="13"/>
      <c r="S498" s="14">
        <f t="shared" si="335"/>
        <v>72</v>
      </c>
      <c r="T498" s="14">
        <f t="shared" si="336"/>
        <v>72</v>
      </c>
      <c r="U498" s="14">
        <f t="shared" si="337"/>
        <v>72</v>
      </c>
    </row>
    <row r="499" spans="1:21" ht="45" x14ac:dyDescent="0.2">
      <c r="A499" s="69" t="s">
        <v>6</v>
      </c>
      <c r="B499" s="11">
        <v>11</v>
      </c>
      <c r="C499" s="12">
        <v>3</v>
      </c>
      <c r="D499" s="11">
        <v>0</v>
      </c>
      <c r="E499" s="67">
        <v>80550</v>
      </c>
      <c r="F499" s="10">
        <v>100</v>
      </c>
      <c r="G499" s="14">
        <f>G500</f>
        <v>20</v>
      </c>
      <c r="H499" s="14">
        <f t="shared" ref="H499:I499" si="342">H500</f>
        <v>20</v>
      </c>
      <c r="I499" s="13">
        <f t="shared" si="342"/>
        <v>20</v>
      </c>
      <c r="J499" s="14"/>
      <c r="K499" s="14"/>
      <c r="L499" s="13"/>
      <c r="M499" s="14">
        <f t="shared" si="329"/>
        <v>20</v>
      </c>
      <c r="N499" s="14">
        <f t="shared" si="330"/>
        <v>20</v>
      </c>
      <c r="O499" s="13">
        <f t="shared" si="331"/>
        <v>20</v>
      </c>
      <c r="P499" s="14"/>
      <c r="Q499" s="14"/>
      <c r="R499" s="13"/>
      <c r="S499" s="14">
        <f t="shared" si="335"/>
        <v>20</v>
      </c>
      <c r="T499" s="14">
        <f t="shared" si="336"/>
        <v>20</v>
      </c>
      <c r="U499" s="47">
        <f t="shared" si="337"/>
        <v>20</v>
      </c>
    </row>
    <row r="500" spans="1:21" ht="22.5" x14ac:dyDescent="0.2">
      <c r="A500" s="69" t="s">
        <v>5</v>
      </c>
      <c r="B500" s="11">
        <v>11</v>
      </c>
      <c r="C500" s="12">
        <v>3</v>
      </c>
      <c r="D500" s="11">
        <v>0</v>
      </c>
      <c r="E500" s="67">
        <v>80550</v>
      </c>
      <c r="F500" s="10">
        <v>120</v>
      </c>
      <c r="G500" s="14">
        <v>20</v>
      </c>
      <c r="H500" s="14">
        <v>20</v>
      </c>
      <c r="I500" s="13">
        <v>20</v>
      </c>
      <c r="J500" s="14"/>
      <c r="K500" s="14"/>
      <c r="L500" s="13"/>
      <c r="M500" s="14">
        <f t="shared" si="329"/>
        <v>20</v>
      </c>
      <c r="N500" s="14">
        <f t="shared" si="330"/>
        <v>20</v>
      </c>
      <c r="O500" s="13">
        <f t="shared" si="331"/>
        <v>20</v>
      </c>
      <c r="P500" s="14"/>
      <c r="Q500" s="14"/>
      <c r="R500" s="13"/>
      <c r="S500" s="14">
        <f t="shared" si="335"/>
        <v>20</v>
      </c>
      <c r="T500" s="14">
        <f t="shared" si="336"/>
        <v>20</v>
      </c>
      <c r="U500" s="47">
        <f t="shared" si="337"/>
        <v>20</v>
      </c>
    </row>
    <row r="501" spans="1:21" ht="22.5" x14ac:dyDescent="0.2">
      <c r="A501" s="69" t="s">
        <v>14</v>
      </c>
      <c r="B501" s="11">
        <v>11</v>
      </c>
      <c r="C501" s="12">
        <v>3</v>
      </c>
      <c r="D501" s="11">
        <v>0</v>
      </c>
      <c r="E501" s="67">
        <v>80550</v>
      </c>
      <c r="F501" s="10">
        <v>200</v>
      </c>
      <c r="G501" s="14">
        <f>G502</f>
        <v>52</v>
      </c>
      <c r="H501" s="14">
        <f t="shared" ref="H501:I501" si="343">H502</f>
        <v>52</v>
      </c>
      <c r="I501" s="13">
        <f t="shared" si="343"/>
        <v>52</v>
      </c>
      <c r="J501" s="14"/>
      <c r="K501" s="14"/>
      <c r="L501" s="13"/>
      <c r="M501" s="14">
        <f t="shared" si="329"/>
        <v>52</v>
      </c>
      <c r="N501" s="14">
        <f t="shared" si="330"/>
        <v>52</v>
      </c>
      <c r="O501" s="13">
        <f t="shared" si="331"/>
        <v>52</v>
      </c>
      <c r="P501" s="14"/>
      <c r="Q501" s="14"/>
      <c r="R501" s="13"/>
      <c r="S501" s="14">
        <f t="shared" si="335"/>
        <v>52</v>
      </c>
      <c r="T501" s="14">
        <f t="shared" si="336"/>
        <v>52</v>
      </c>
      <c r="U501" s="14">
        <f t="shared" si="337"/>
        <v>52</v>
      </c>
    </row>
    <row r="502" spans="1:21" ht="22.5" x14ac:dyDescent="0.2">
      <c r="A502" s="69" t="s">
        <v>13</v>
      </c>
      <c r="B502" s="11">
        <v>11</v>
      </c>
      <c r="C502" s="12">
        <v>3</v>
      </c>
      <c r="D502" s="11">
        <v>0</v>
      </c>
      <c r="E502" s="67">
        <v>80550</v>
      </c>
      <c r="F502" s="10">
        <v>240</v>
      </c>
      <c r="G502" s="14">
        <v>52</v>
      </c>
      <c r="H502" s="14">
        <v>52</v>
      </c>
      <c r="I502" s="13">
        <v>52</v>
      </c>
      <c r="J502" s="14"/>
      <c r="K502" s="14"/>
      <c r="L502" s="13"/>
      <c r="M502" s="14">
        <f t="shared" si="329"/>
        <v>52</v>
      </c>
      <c r="N502" s="14">
        <f t="shared" si="330"/>
        <v>52</v>
      </c>
      <c r="O502" s="13">
        <f t="shared" si="331"/>
        <v>52</v>
      </c>
      <c r="P502" s="14"/>
      <c r="Q502" s="14"/>
      <c r="R502" s="13"/>
      <c r="S502" s="14">
        <f t="shared" si="335"/>
        <v>52</v>
      </c>
      <c r="T502" s="14">
        <f t="shared" si="336"/>
        <v>52</v>
      </c>
      <c r="U502" s="47">
        <f t="shared" si="337"/>
        <v>52</v>
      </c>
    </row>
    <row r="503" spans="1:21" ht="22.5" x14ac:dyDescent="0.2">
      <c r="A503" s="69" t="s">
        <v>235</v>
      </c>
      <c r="B503" s="11">
        <v>11</v>
      </c>
      <c r="C503" s="12">
        <v>3</v>
      </c>
      <c r="D503" s="11" t="s">
        <v>2</v>
      </c>
      <c r="E503" s="67" t="s">
        <v>78</v>
      </c>
      <c r="F503" s="10" t="s">
        <v>7</v>
      </c>
      <c r="G503" s="14">
        <f>G504</f>
        <v>575.23476000000005</v>
      </c>
      <c r="H503" s="14">
        <f t="shared" ref="H503:I503" si="344">H504</f>
        <v>6.0102399999999996</v>
      </c>
      <c r="I503" s="13">
        <f t="shared" si="344"/>
        <v>6.0102399999999996</v>
      </c>
      <c r="J503" s="14">
        <f>J504</f>
        <v>296.25011999999998</v>
      </c>
      <c r="K503" s="14"/>
      <c r="L503" s="13"/>
      <c r="M503" s="14">
        <f t="shared" si="329"/>
        <v>871.48487999999998</v>
      </c>
      <c r="N503" s="14">
        <f t="shared" si="330"/>
        <v>6.0102399999999996</v>
      </c>
      <c r="O503" s="13">
        <f t="shared" si="331"/>
        <v>6.0102399999999996</v>
      </c>
      <c r="P503" s="14"/>
      <c r="Q503" s="14"/>
      <c r="R503" s="13"/>
      <c r="S503" s="14">
        <f t="shared" si="335"/>
        <v>871.48487999999998</v>
      </c>
      <c r="T503" s="14">
        <f t="shared" si="336"/>
        <v>6.0102399999999996</v>
      </c>
      <c r="U503" s="47">
        <f t="shared" si="337"/>
        <v>6.0102399999999996</v>
      </c>
    </row>
    <row r="504" spans="1:21" ht="22.5" x14ac:dyDescent="0.2">
      <c r="A504" s="69" t="s">
        <v>14</v>
      </c>
      <c r="B504" s="11">
        <v>11</v>
      </c>
      <c r="C504" s="12">
        <v>3</v>
      </c>
      <c r="D504" s="11" t="s">
        <v>2</v>
      </c>
      <c r="E504" s="67" t="s">
        <v>78</v>
      </c>
      <c r="F504" s="10">
        <v>200</v>
      </c>
      <c r="G504" s="14">
        <f t="shared" ref="G504:I504" si="345">G505</f>
        <v>575.23476000000005</v>
      </c>
      <c r="H504" s="14">
        <f t="shared" si="345"/>
        <v>6.0102399999999996</v>
      </c>
      <c r="I504" s="13">
        <f t="shared" si="345"/>
        <v>6.0102399999999996</v>
      </c>
      <c r="J504" s="14">
        <f>J505</f>
        <v>296.25011999999998</v>
      </c>
      <c r="K504" s="14"/>
      <c r="L504" s="13"/>
      <c r="M504" s="14">
        <f t="shared" si="329"/>
        <v>871.48487999999998</v>
      </c>
      <c r="N504" s="14">
        <f t="shared" si="330"/>
        <v>6.0102399999999996</v>
      </c>
      <c r="O504" s="13">
        <f t="shared" si="331"/>
        <v>6.0102399999999996</v>
      </c>
      <c r="P504" s="14"/>
      <c r="Q504" s="14"/>
      <c r="R504" s="13"/>
      <c r="S504" s="14">
        <f t="shared" si="335"/>
        <v>871.48487999999998</v>
      </c>
      <c r="T504" s="14">
        <f t="shared" si="336"/>
        <v>6.0102399999999996</v>
      </c>
      <c r="U504" s="47">
        <f t="shared" si="337"/>
        <v>6.0102399999999996</v>
      </c>
    </row>
    <row r="505" spans="1:21" ht="22.5" x14ac:dyDescent="0.2">
      <c r="A505" s="69" t="s">
        <v>13</v>
      </c>
      <c r="B505" s="11">
        <v>11</v>
      </c>
      <c r="C505" s="12">
        <v>3</v>
      </c>
      <c r="D505" s="11" t="s">
        <v>2</v>
      </c>
      <c r="E505" s="67" t="s">
        <v>78</v>
      </c>
      <c r="F505" s="10">
        <v>240</v>
      </c>
      <c r="G505" s="14">
        <v>575.23476000000005</v>
      </c>
      <c r="H505" s="14">
        <v>6.0102399999999996</v>
      </c>
      <c r="I505" s="13">
        <v>6.0102399999999996</v>
      </c>
      <c r="J505" s="14">
        <v>296.25011999999998</v>
      </c>
      <c r="K505" s="14"/>
      <c r="L505" s="13"/>
      <c r="M505" s="14">
        <f t="shared" si="329"/>
        <v>871.48487999999998</v>
      </c>
      <c r="N505" s="14">
        <f t="shared" si="330"/>
        <v>6.0102399999999996</v>
      </c>
      <c r="O505" s="13">
        <f t="shared" si="331"/>
        <v>6.0102399999999996</v>
      </c>
      <c r="P505" s="14"/>
      <c r="Q505" s="14"/>
      <c r="R505" s="13"/>
      <c r="S505" s="14">
        <f t="shared" si="335"/>
        <v>871.48487999999998</v>
      </c>
      <c r="T505" s="14">
        <f t="shared" si="336"/>
        <v>6.0102399999999996</v>
      </c>
      <c r="U505" s="47">
        <f t="shared" si="337"/>
        <v>6.0102399999999996</v>
      </c>
    </row>
    <row r="506" spans="1:21" ht="22.5" x14ac:dyDescent="0.2">
      <c r="A506" s="45" t="s">
        <v>279</v>
      </c>
      <c r="B506" s="19">
        <v>11</v>
      </c>
      <c r="C506" s="20">
        <v>4</v>
      </c>
      <c r="D506" s="19">
        <v>0</v>
      </c>
      <c r="E506" s="21">
        <v>0</v>
      </c>
      <c r="F506" s="6"/>
      <c r="G506" s="27">
        <f>G507</f>
        <v>100</v>
      </c>
      <c r="H506" s="27">
        <f t="shared" ref="H506:I506" si="346">H507</f>
        <v>100</v>
      </c>
      <c r="I506" s="24">
        <f t="shared" si="346"/>
        <v>100</v>
      </c>
      <c r="J506" s="27"/>
      <c r="K506" s="27"/>
      <c r="L506" s="24"/>
      <c r="M506" s="27">
        <f t="shared" si="329"/>
        <v>100</v>
      </c>
      <c r="N506" s="27">
        <f t="shared" si="330"/>
        <v>100</v>
      </c>
      <c r="O506" s="24">
        <f t="shared" si="331"/>
        <v>100</v>
      </c>
      <c r="P506" s="27"/>
      <c r="Q506" s="27"/>
      <c r="R506" s="24"/>
      <c r="S506" s="27">
        <f t="shared" si="335"/>
        <v>100</v>
      </c>
      <c r="T506" s="27">
        <f t="shared" si="336"/>
        <v>100</v>
      </c>
      <c r="U506" s="46">
        <f t="shared" si="337"/>
        <v>100</v>
      </c>
    </row>
    <row r="507" spans="1:21" ht="22.5" x14ac:dyDescent="0.2">
      <c r="A507" s="69" t="s">
        <v>236</v>
      </c>
      <c r="B507" s="11">
        <v>11</v>
      </c>
      <c r="C507" s="12">
        <v>4</v>
      </c>
      <c r="D507" s="11" t="s">
        <v>2</v>
      </c>
      <c r="E507" s="67">
        <v>78410</v>
      </c>
      <c r="F507" s="10" t="s">
        <v>7</v>
      </c>
      <c r="G507" s="14">
        <f t="shared" ref="G507:I508" si="347">G508</f>
        <v>100</v>
      </c>
      <c r="H507" s="14">
        <f t="shared" si="347"/>
        <v>100</v>
      </c>
      <c r="I507" s="13">
        <f t="shared" si="347"/>
        <v>100</v>
      </c>
      <c r="J507" s="14"/>
      <c r="K507" s="14"/>
      <c r="L507" s="13"/>
      <c r="M507" s="14">
        <f t="shared" si="329"/>
        <v>100</v>
      </c>
      <c r="N507" s="14">
        <f t="shared" si="330"/>
        <v>100</v>
      </c>
      <c r="O507" s="13">
        <f t="shared" si="331"/>
        <v>100</v>
      </c>
      <c r="P507" s="14"/>
      <c r="Q507" s="14"/>
      <c r="R507" s="13"/>
      <c r="S507" s="14">
        <f t="shared" si="335"/>
        <v>100</v>
      </c>
      <c r="T507" s="14">
        <f t="shared" si="336"/>
        <v>100</v>
      </c>
      <c r="U507" s="47">
        <f t="shared" si="337"/>
        <v>100</v>
      </c>
    </row>
    <row r="508" spans="1:21" ht="22.5" x14ac:dyDescent="0.2">
      <c r="A508" s="69" t="s">
        <v>77</v>
      </c>
      <c r="B508" s="11">
        <v>11</v>
      </c>
      <c r="C508" s="12">
        <v>4</v>
      </c>
      <c r="D508" s="11" t="s">
        <v>2</v>
      </c>
      <c r="E508" s="67">
        <v>78410</v>
      </c>
      <c r="F508" s="10">
        <v>600</v>
      </c>
      <c r="G508" s="14">
        <f t="shared" si="347"/>
        <v>100</v>
      </c>
      <c r="H508" s="14">
        <f t="shared" si="347"/>
        <v>100</v>
      </c>
      <c r="I508" s="13">
        <f t="shared" si="347"/>
        <v>100</v>
      </c>
      <c r="J508" s="14"/>
      <c r="K508" s="14"/>
      <c r="L508" s="13"/>
      <c r="M508" s="14">
        <f t="shared" si="329"/>
        <v>100</v>
      </c>
      <c r="N508" s="14">
        <f t="shared" si="330"/>
        <v>100</v>
      </c>
      <c r="O508" s="13">
        <f t="shared" si="331"/>
        <v>100</v>
      </c>
      <c r="P508" s="14"/>
      <c r="Q508" s="14"/>
      <c r="R508" s="13"/>
      <c r="S508" s="14">
        <f t="shared" si="335"/>
        <v>100</v>
      </c>
      <c r="T508" s="14">
        <f t="shared" si="336"/>
        <v>100</v>
      </c>
      <c r="U508" s="47">
        <f t="shared" si="337"/>
        <v>100</v>
      </c>
    </row>
    <row r="509" spans="1:21" ht="56.25" x14ac:dyDescent="0.2">
      <c r="A509" s="69" t="s">
        <v>363</v>
      </c>
      <c r="B509" s="11">
        <v>11</v>
      </c>
      <c r="C509" s="12">
        <v>4</v>
      </c>
      <c r="D509" s="11" t="s">
        <v>2</v>
      </c>
      <c r="E509" s="67">
        <v>78410</v>
      </c>
      <c r="F509" s="10">
        <v>630</v>
      </c>
      <c r="G509" s="14">
        <v>100</v>
      </c>
      <c r="H509" s="14">
        <v>100</v>
      </c>
      <c r="I509" s="13">
        <v>100</v>
      </c>
      <c r="J509" s="14"/>
      <c r="K509" s="14"/>
      <c r="L509" s="13"/>
      <c r="M509" s="14">
        <f t="shared" si="329"/>
        <v>100</v>
      </c>
      <c r="N509" s="14">
        <f t="shared" si="330"/>
        <v>100</v>
      </c>
      <c r="O509" s="13">
        <f t="shared" si="331"/>
        <v>100</v>
      </c>
      <c r="P509" s="14"/>
      <c r="Q509" s="14"/>
      <c r="R509" s="13"/>
      <c r="S509" s="14">
        <f t="shared" si="335"/>
        <v>100</v>
      </c>
      <c r="T509" s="14">
        <f t="shared" si="336"/>
        <v>100</v>
      </c>
      <c r="U509" s="47">
        <f t="shared" si="337"/>
        <v>100</v>
      </c>
    </row>
    <row r="510" spans="1:21" x14ac:dyDescent="0.2">
      <c r="A510" s="45" t="s">
        <v>300</v>
      </c>
      <c r="B510" s="19">
        <v>11</v>
      </c>
      <c r="C510" s="20">
        <v>5</v>
      </c>
      <c r="D510" s="19">
        <v>0</v>
      </c>
      <c r="E510" s="21">
        <v>0</v>
      </c>
      <c r="F510" s="6"/>
      <c r="G510" s="27">
        <f>G511+G516</f>
        <v>855.48021000000006</v>
      </c>
      <c r="H510" s="27">
        <f t="shared" ref="H510:I510" si="348">H511+H516</f>
        <v>861.90300999999999</v>
      </c>
      <c r="I510" s="24">
        <f t="shared" si="348"/>
        <v>887.85113000000001</v>
      </c>
      <c r="J510" s="27"/>
      <c r="K510" s="27"/>
      <c r="L510" s="24"/>
      <c r="M510" s="27">
        <f t="shared" si="329"/>
        <v>855.48021000000006</v>
      </c>
      <c r="N510" s="27">
        <f t="shared" si="330"/>
        <v>861.90300999999999</v>
      </c>
      <c r="O510" s="24">
        <f t="shared" si="331"/>
        <v>887.85113000000001</v>
      </c>
      <c r="P510" s="27"/>
      <c r="Q510" s="27"/>
      <c r="R510" s="24"/>
      <c r="S510" s="27">
        <f t="shared" si="335"/>
        <v>855.48021000000006</v>
      </c>
      <c r="T510" s="27">
        <f t="shared" si="336"/>
        <v>861.90300999999999</v>
      </c>
      <c r="U510" s="46">
        <f t="shared" si="337"/>
        <v>887.85113000000001</v>
      </c>
    </row>
    <row r="511" spans="1:21" ht="22.5" x14ac:dyDescent="0.2">
      <c r="A511" s="1" t="s">
        <v>91</v>
      </c>
      <c r="B511" s="11">
        <v>11</v>
      </c>
      <c r="C511" s="12">
        <v>5</v>
      </c>
      <c r="D511" s="11" t="s">
        <v>2</v>
      </c>
      <c r="E511" s="67" t="s">
        <v>90</v>
      </c>
      <c r="F511" s="10" t="s">
        <v>7</v>
      </c>
      <c r="G511" s="13">
        <f>G512+G514</f>
        <v>732.28021000000001</v>
      </c>
      <c r="H511" s="13">
        <f t="shared" ref="H511:I511" si="349">H512+H514</f>
        <v>738.70300999999995</v>
      </c>
      <c r="I511" s="13">
        <f t="shared" si="349"/>
        <v>764.65112999999997</v>
      </c>
      <c r="J511" s="13"/>
      <c r="K511" s="13"/>
      <c r="L511" s="13"/>
      <c r="M511" s="13">
        <f t="shared" si="329"/>
        <v>732.28021000000001</v>
      </c>
      <c r="N511" s="13">
        <f t="shared" si="330"/>
        <v>738.70300999999995</v>
      </c>
      <c r="O511" s="13">
        <f t="shared" si="331"/>
        <v>764.65112999999997</v>
      </c>
      <c r="P511" s="13"/>
      <c r="Q511" s="13"/>
      <c r="R511" s="13"/>
      <c r="S511" s="13">
        <f t="shared" si="335"/>
        <v>732.28021000000001</v>
      </c>
      <c r="T511" s="13">
        <f t="shared" si="336"/>
        <v>738.70300999999995</v>
      </c>
      <c r="U511" s="47">
        <f t="shared" si="337"/>
        <v>764.65112999999997</v>
      </c>
    </row>
    <row r="512" spans="1:21" ht="45" x14ac:dyDescent="0.2">
      <c r="A512" s="1" t="s">
        <v>6</v>
      </c>
      <c r="B512" s="11">
        <v>11</v>
      </c>
      <c r="C512" s="12">
        <v>5</v>
      </c>
      <c r="D512" s="11" t="s">
        <v>2</v>
      </c>
      <c r="E512" s="67" t="s">
        <v>90</v>
      </c>
      <c r="F512" s="10">
        <v>100</v>
      </c>
      <c r="G512" s="13">
        <f>G513</f>
        <v>662.28021000000001</v>
      </c>
      <c r="H512" s="13">
        <f t="shared" ref="H512:I512" si="350">H513</f>
        <v>668.70300999999995</v>
      </c>
      <c r="I512" s="13">
        <f t="shared" si="350"/>
        <v>694.65112999999997</v>
      </c>
      <c r="J512" s="13"/>
      <c r="K512" s="13"/>
      <c r="L512" s="13"/>
      <c r="M512" s="13">
        <f t="shared" si="329"/>
        <v>662.28021000000001</v>
      </c>
      <c r="N512" s="13">
        <f t="shared" si="330"/>
        <v>668.70300999999995</v>
      </c>
      <c r="O512" s="13">
        <f t="shared" si="331"/>
        <v>694.65112999999997</v>
      </c>
      <c r="P512" s="13"/>
      <c r="Q512" s="13"/>
      <c r="R512" s="13"/>
      <c r="S512" s="13">
        <f t="shared" si="335"/>
        <v>662.28021000000001</v>
      </c>
      <c r="T512" s="13">
        <f t="shared" si="336"/>
        <v>668.70300999999995</v>
      </c>
      <c r="U512" s="47">
        <f t="shared" si="337"/>
        <v>694.65112999999997</v>
      </c>
    </row>
    <row r="513" spans="1:21" ht="22.5" x14ac:dyDescent="0.2">
      <c r="A513" s="1" t="s">
        <v>5</v>
      </c>
      <c r="B513" s="11">
        <v>11</v>
      </c>
      <c r="C513" s="12">
        <v>5</v>
      </c>
      <c r="D513" s="11" t="s">
        <v>2</v>
      </c>
      <c r="E513" s="67" t="s">
        <v>90</v>
      </c>
      <c r="F513" s="10">
        <v>120</v>
      </c>
      <c r="G513" s="13">
        <v>662.28021000000001</v>
      </c>
      <c r="H513" s="13">
        <v>668.70300999999995</v>
      </c>
      <c r="I513" s="13">
        <v>694.65112999999997</v>
      </c>
      <c r="J513" s="13"/>
      <c r="K513" s="13"/>
      <c r="L513" s="13"/>
      <c r="M513" s="13">
        <f t="shared" si="329"/>
        <v>662.28021000000001</v>
      </c>
      <c r="N513" s="13">
        <f t="shared" si="330"/>
        <v>668.70300999999995</v>
      </c>
      <c r="O513" s="13">
        <f t="shared" si="331"/>
        <v>694.65112999999997</v>
      </c>
      <c r="P513" s="13"/>
      <c r="Q513" s="13"/>
      <c r="R513" s="13"/>
      <c r="S513" s="13">
        <f t="shared" si="335"/>
        <v>662.28021000000001</v>
      </c>
      <c r="T513" s="13">
        <f t="shared" si="336"/>
        <v>668.70300999999995</v>
      </c>
      <c r="U513" s="47">
        <f t="shared" si="337"/>
        <v>694.65112999999997</v>
      </c>
    </row>
    <row r="514" spans="1:21" ht="22.5" x14ac:dyDescent="0.2">
      <c r="A514" s="1" t="s">
        <v>14</v>
      </c>
      <c r="B514" s="11">
        <v>11</v>
      </c>
      <c r="C514" s="12">
        <v>5</v>
      </c>
      <c r="D514" s="11" t="s">
        <v>2</v>
      </c>
      <c r="E514" s="67" t="s">
        <v>90</v>
      </c>
      <c r="F514" s="10">
        <v>200</v>
      </c>
      <c r="G514" s="13">
        <v>70</v>
      </c>
      <c r="H514" s="13">
        <v>70</v>
      </c>
      <c r="I514" s="13">
        <v>70</v>
      </c>
      <c r="J514" s="13"/>
      <c r="K514" s="13"/>
      <c r="L514" s="13"/>
      <c r="M514" s="13">
        <f t="shared" si="329"/>
        <v>70</v>
      </c>
      <c r="N514" s="13">
        <f t="shared" si="330"/>
        <v>70</v>
      </c>
      <c r="O514" s="13">
        <f t="shared" si="331"/>
        <v>70</v>
      </c>
      <c r="P514" s="13"/>
      <c r="Q514" s="13"/>
      <c r="R514" s="13"/>
      <c r="S514" s="13">
        <f t="shared" si="335"/>
        <v>70</v>
      </c>
      <c r="T514" s="13">
        <f t="shared" si="336"/>
        <v>70</v>
      </c>
      <c r="U514" s="47">
        <f t="shared" si="337"/>
        <v>70</v>
      </c>
    </row>
    <row r="515" spans="1:21" ht="22.5" x14ac:dyDescent="0.2">
      <c r="A515" s="1" t="s">
        <v>13</v>
      </c>
      <c r="B515" s="11">
        <v>11</v>
      </c>
      <c r="C515" s="12">
        <v>5</v>
      </c>
      <c r="D515" s="11" t="s">
        <v>2</v>
      </c>
      <c r="E515" s="67" t="s">
        <v>90</v>
      </c>
      <c r="F515" s="10">
        <v>240</v>
      </c>
      <c r="G515" s="13">
        <v>70</v>
      </c>
      <c r="H515" s="13">
        <v>70</v>
      </c>
      <c r="I515" s="13">
        <v>70</v>
      </c>
      <c r="J515" s="13"/>
      <c r="K515" s="13"/>
      <c r="L515" s="13"/>
      <c r="M515" s="13">
        <f t="shared" si="329"/>
        <v>70</v>
      </c>
      <c r="N515" s="13">
        <f t="shared" si="330"/>
        <v>70</v>
      </c>
      <c r="O515" s="13">
        <f t="shared" si="331"/>
        <v>70</v>
      </c>
      <c r="P515" s="13"/>
      <c r="Q515" s="13"/>
      <c r="R515" s="13"/>
      <c r="S515" s="13">
        <f t="shared" si="335"/>
        <v>70</v>
      </c>
      <c r="T515" s="13">
        <f t="shared" si="336"/>
        <v>70</v>
      </c>
      <c r="U515" s="47">
        <f t="shared" si="337"/>
        <v>70</v>
      </c>
    </row>
    <row r="516" spans="1:21" x14ac:dyDescent="0.2">
      <c r="A516" s="69" t="s">
        <v>256</v>
      </c>
      <c r="B516" s="11">
        <v>11</v>
      </c>
      <c r="C516" s="12">
        <v>5</v>
      </c>
      <c r="D516" s="11" t="s">
        <v>2</v>
      </c>
      <c r="E516" s="67" t="s">
        <v>89</v>
      </c>
      <c r="F516" s="10" t="s">
        <v>7</v>
      </c>
      <c r="G516" s="14">
        <f t="shared" ref="G516:I516" si="351">G517</f>
        <v>123.2</v>
      </c>
      <c r="H516" s="14">
        <f t="shared" si="351"/>
        <v>123.2</v>
      </c>
      <c r="I516" s="13">
        <f t="shared" si="351"/>
        <v>123.2</v>
      </c>
      <c r="J516" s="14"/>
      <c r="K516" s="14"/>
      <c r="L516" s="13"/>
      <c r="M516" s="14">
        <f t="shared" si="329"/>
        <v>123.2</v>
      </c>
      <c r="N516" s="14">
        <f t="shared" si="330"/>
        <v>123.2</v>
      </c>
      <c r="O516" s="13">
        <f t="shared" si="331"/>
        <v>123.2</v>
      </c>
      <c r="P516" s="14"/>
      <c r="Q516" s="14"/>
      <c r="R516" s="13"/>
      <c r="S516" s="14">
        <f t="shared" si="335"/>
        <v>123.2</v>
      </c>
      <c r="T516" s="14">
        <f t="shared" si="336"/>
        <v>123.2</v>
      </c>
      <c r="U516" s="47">
        <f t="shared" si="337"/>
        <v>123.2</v>
      </c>
    </row>
    <row r="517" spans="1:21" ht="22.5" x14ac:dyDescent="0.2">
      <c r="A517" s="69" t="s">
        <v>14</v>
      </c>
      <c r="B517" s="11">
        <v>11</v>
      </c>
      <c r="C517" s="12">
        <v>5</v>
      </c>
      <c r="D517" s="11" t="s">
        <v>2</v>
      </c>
      <c r="E517" s="67" t="s">
        <v>89</v>
      </c>
      <c r="F517" s="10">
        <v>200</v>
      </c>
      <c r="G517" s="14">
        <f t="shared" ref="G517:I517" si="352">G518</f>
        <v>123.2</v>
      </c>
      <c r="H517" s="14">
        <f t="shared" si="352"/>
        <v>123.2</v>
      </c>
      <c r="I517" s="13">
        <f t="shared" si="352"/>
        <v>123.2</v>
      </c>
      <c r="J517" s="14"/>
      <c r="K517" s="14"/>
      <c r="L517" s="13"/>
      <c r="M517" s="14">
        <f t="shared" si="329"/>
        <v>123.2</v>
      </c>
      <c r="N517" s="14">
        <f t="shared" si="330"/>
        <v>123.2</v>
      </c>
      <c r="O517" s="13">
        <f t="shared" si="331"/>
        <v>123.2</v>
      </c>
      <c r="P517" s="14"/>
      <c r="Q517" s="14"/>
      <c r="R517" s="13"/>
      <c r="S517" s="14">
        <f t="shared" si="335"/>
        <v>123.2</v>
      </c>
      <c r="T517" s="14">
        <f t="shared" si="336"/>
        <v>123.2</v>
      </c>
      <c r="U517" s="47">
        <f t="shared" si="337"/>
        <v>123.2</v>
      </c>
    </row>
    <row r="518" spans="1:21" ht="22.5" x14ac:dyDescent="0.2">
      <c r="A518" s="69" t="s">
        <v>13</v>
      </c>
      <c r="B518" s="11">
        <v>11</v>
      </c>
      <c r="C518" s="12">
        <v>5</v>
      </c>
      <c r="D518" s="11" t="s">
        <v>2</v>
      </c>
      <c r="E518" s="67" t="s">
        <v>89</v>
      </c>
      <c r="F518" s="10">
        <v>240</v>
      </c>
      <c r="G518" s="14">
        <v>123.2</v>
      </c>
      <c r="H518" s="14">
        <v>123.2</v>
      </c>
      <c r="I518" s="13">
        <v>123.2</v>
      </c>
      <c r="J518" s="14"/>
      <c r="K518" s="14"/>
      <c r="L518" s="13"/>
      <c r="M518" s="14">
        <f t="shared" si="329"/>
        <v>123.2</v>
      </c>
      <c r="N518" s="14">
        <f t="shared" si="330"/>
        <v>123.2</v>
      </c>
      <c r="O518" s="13">
        <f t="shared" si="331"/>
        <v>123.2</v>
      </c>
      <c r="P518" s="14"/>
      <c r="Q518" s="14"/>
      <c r="R518" s="13"/>
      <c r="S518" s="14">
        <f t="shared" si="335"/>
        <v>123.2</v>
      </c>
      <c r="T518" s="14">
        <f t="shared" si="336"/>
        <v>123.2</v>
      </c>
      <c r="U518" s="47">
        <f t="shared" si="337"/>
        <v>123.2</v>
      </c>
    </row>
    <row r="519" spans="1:21" ht="56.25" x14ac:dyDescent="0.2">
      <c r="A519" s="45" t="s">
        <v>266</v>
      </c>
      <c r="B519" s="19">
        <v>12</v>
      </c>
      <c r="C519" s="20" t="s">
        <v>3</v>
      </c>
      <c r="D519" s="19" t="s">
        <v>2</v>
      </c>
      <c r="E519" s="21" t="s">
        <v>9</v>
      </c>
      <c r="F519" s="6" t="s">
        <v>7</v>
      </c>
      <c r="G519" s="27">
        <f>G520+G523+G526+G529+G537+G540+G543+G534</f>
        <v>51353.018100000001</v>
      </c>
      <c r="H519" s="27">
        <f t="shared" ref="H519:I519" si="353">H520+H523+H526+H529+H537+H540+H543+H534</f>
        <v>29416.308939999999</v>
      </c>
      <c r="I519" s="24">
        <f t="shared" si="353"/>
        <v>30963.638239999997</v>
      </c>
      <c r="J519" s="27">
        <f>J540</f>
        <v>788.50540999999998</v>
      </c>
      <c r="K519" s="27"/>
      <c r="L519" s="24"/>
      <c r="M519" s="27">
        <f t="shared" si="329"/>
        <v>52141.523509999999</v>
      </c>
      <c r="N519" s="27">
        <f t="shared" si="330"/>
        <v>29416.308939999999</v>
      </c>
      <c r="O519" s="24">
        <f t="shared" si="331"/>
        <v>30963.638239999997</v>
      </c>
      <c r="P519" s="27"/>
      <c r="Q519" s="27"/>
      <c r="R519" s="24"/>
      <c r="S519" s="27">
        <f t="shared" si="335"/>
        <v>52141.523509999999</v>
      </c>
      <c r="T519" s="27">
        <f t="shared" si="336"/>
        <v>29416.308939999999</v>
      </c>
      <c r="U519" s="27">
        <f t="shared" si="337"/>
        <v>30963.638239999997</v>
      </c>
    </row>
    <row r="520" spans="1:21" ht="22.5" x14ac:dyDescent="0.2">
      <c r="A520" s="69" t="s">
        <v>136</v>
      </c>
      <c r="B520" s="11">
        <v>12</v>
      </c>
      <c r="C520" s="12" t="s">
        <v>3</v>
      </c>
      <c r="D520" s="11" t="s">
        <v>2</v>
      </c>
      <c r="E520" s="67" t="s">
        <v>134</v>
      </c>
      <c r="F520" s="10" t="s">
        <v>7</v>
      </c>
      <c r="G520" s="14">
        <f t="shared" ref="G520:I520" si="354">G521</f>
        <v>3408.0623000000001</v>
      </c>
      <c r="H520" s="14">
        <f t="shared" si="354"/>
        <v>3443.5843</v>
      </c>
      <c r="I520" s="13">
        <f t="shared" si="354"/>
        <v>3581.0136000000002</v>
      </c>
      <c r="J520" s="14"/>
      <c r="K520" s="14"/>
      <c r="L520" s="13"/>
      <c r="M520" s="14">
        <f t="shared" si="329"/>
        <v>3408.0623000000001</v>
      </c>
      <c r="N520" s="14">
        <f t="shared" si="330"/>
        <v>3443.5843</v>
      </c>
      <c r="O520" s="13">
        <f t="shared" si="331"/>
        <v>3581.0136000000002</v>
      </c>
      <c r="P520" s="14"/>
      <c r="Q520" s="14"/>
      <c r="R520" s="13"/>
      <c r="S520" s="14">
        <f t="shared" si="335"/>
        <v>3408.0623000000001</v>
      </c>
      <c r="T520" s="14">
        <f t="shared" si="336"/>
        <v>3443.5843</v>
      </c>
      <c r="U520" s="47">
        <f t="shared" si="337"/>
        <v>3581.0136000000002</v>
      </c>
    </row>
    <row r="521" spans="1:21" x14ac:dyDescent="0.2">
      <c r="A521" s="69" t="s">
        <v>29</v>
      </c>
      <c r="B521" s="11">
        <v>12</v>
      </c>
      <c r="C521" s="12" t="s">
        <v>3</v>
      </c>
      <c r="D521" s="11" t="s">
        <v>2</v>
      </c>
      <c r="E521" s="67" t="s">
        <v>134</v>
      </c>
      <c r="F521" s="10">
        <v>500</v>
      </c>
      <c r="G521" s="14">
        <f t="shared" ref="G521:I521" si="355">G522</f>
        <v>3408.0623000000001</v>
      </c>
      <c r="H521" s="14">
        <f t="shared" si="355"/>
        <v>3443.5843</v>
      </c>
      <c r="I521" s="13">
        <f t="shared" si="355"/>
        <v>3581.0136000000002</v>
      </c>
      <c r="J521" s="14"/>
      <c r="K521" s="14"/>
      <c r="L521" s="13"/>
      <c r="M521" s="14">
        <f t="shared" si="329"/>
        <v>3408.0623000000001</v>
      </c>
      <c r="N521" s="14">
        <f t="shared" si="330"/>
        <v>3443.5843</v>
      </c>
      <c r="O521" s="13">
        <f t="shared" si="331"/>
        <v>3581.0136000000002</v>
      </c>
      <c r="P521" s="14"/>
      <c r="Q521" s="14"/>
      <c r="R521" s="13"/>
      <c r="S521" s="14">
        <f t="shared" si="335"/>
        <v>3408.0623000000001</v>
      </c>
      <c r="T521" s="14">
        <f t="shared" si="336"/>
        <v>3443.5843</v>
      </c>
      <c r="U521" s="47">
        <f t="shared" si="337"/>
        <v>3581.0136000000002</v>
      </c>
    </row>
    <row r="522" spans="1:21" x14ac:dyDescent="0.2">
      <c r="A522" s="69" t="s">
        <v>135</v>
      </c>
      <c r="B522" s="11">
        <v>12</v>
      </c>
      <c r="C522" s="12" t="s">
        <v>3</v>
      </c>
      <c r="D522" s="11" t="s">
        <v>2</v>
      </c>
      <c r="E522" s="67" t="s">
        <v>134</v>
      </c>
      <c r="F522" s="10">
        <v>530</v>
      </c>
      <c r="G522" s="13">
        <v>3408.0623000000001</v>
      </c>
      <c r="H522" s="13">
        <v>3443.5843</v>
      </c>
      <c r="I522" s="13">
        <v>3581.0136000000002</v>
      </c>
      <c r="J522" s="13"/>
      <c r="K522" s="13"/>
      <c r="L522" s="13"/>
      <c r="M522" s="13">
        <f t="shared" si="329"/>
        <v>3408.0623000000001</v>
      </c>
      <c r="N522" s="13">
        <f t="shared" si="330"/>
        <v>3443.5843</v>
      </c>
      <c r="O522" s="13">
        <f t="shared" si="331"/>
        <v>3581.0136000000002</v>
      </c>
      <c r="P522" s="13"/>
      <c r="Q522" s="13"/>
      <c r="R522" s="13"/>
      <c r="S522" s="13">
        <f t="shared" si="335"/>
        <v>3408.0623000000001</v>
      </c>
      <c r="T522" s="13">
        <f t="shared" si="336"/>
        <v>3443.5843</v>
      </c>
      <c r="U522" s="47">
        <f t="shared" si="337"/>
        <v>3581.0136000000002</v>
      </c>
    </row>
    <row r="523" spans="1:21" x14ac:dyDescent="0.2">
      <c r="A523" s="69" t="s">
        <v>129</v>
      </c>
      <c r="B523" s="11">
        <v>12</v>
      </c>
      <c r="C523" s="12" t="s">
        <v>3</v>
      </c>
      <c r="D523" s="11" t="s">
        <v>2</v>
      </c>
      <c r="E523" s="67" t="s">
        <v>128</v>
      </c>
      <c r="F523" s="10" t="s">
        <v>7</v>
      </c>
      <c r="G523" s="14">
        <f t="shared" ref="G523:I523" si="356">G524</f>
        <v>5033.6558000000005</v>
      </c>
      <c r="H523" s="14">
        <f t="shared" si="356"/>
        <v>4026.9246400000002</v>
      </c>
      <c r="I523" s="13">
        <f t="shared" si="356"/>
        <v>4026.9246400000002</v>
      </c>
      <c r="J523" s="14"/>
      <c r="K523" s="14"/>
      <c r="L523" s="13"/>
      <c r="M523" s="14">
        <f t="shared" si="329"/>
        <v>5033.6558000000005</v>
      </c>
      <c r="N523" s="14">
        <f t="shared" si="330"/>
        <v>4026.9246400000002</v>
      </c>
      <c r="O523" s="13">
        <f t="shared" si="331"/>
        <v>4026.9246400000002</v>
      </c>
      <c r="P523" s="14"/>
      <c r="Q523" s="14"/>
      <c r="R523" s="13"/>
      <c r="S523" s="14">
        <f t="shared" si="335"/>
        <v>5033.6558000000005</v>
      </c>
      <c r="T523" s="14">
        <f t="shared" si="336"/>
        <v>4026.9246400000002</v>
      </c>
      <c r="U523" s="47">
        <f t="shared" si="337"/>
        <v>4026.9246400000002</v>
      </c>
    </row>
    <row r="524" spans="1:21" x14ac:dyDescent="0.2">
      <c r="A524" s="69" t="s">
        <v>29</v>
      </c>
      <c r="B524" s="11">
        <v>12</v>
      </c>
      <c r="C524" s="12" t="s">
        <v>3</v>
      </c>
      <c r="D524" s="11" t="s">
        <v>2</v>
      </c>
      <c r="E524" s="67" t="s">
        <v>128</v>
      </c>
      <c r="F524" s="10">
        <v>500</v>
      </c>
      <c r="G524" s="14">
        <f t="shared" ref="G524:I524" si="357">G525</f>
        <v>5033.6558000000005</v>
      </c>
      <c r="H524" s="14">
        <f t="shared" si="357"/>
        <v>4026.9246400000002</v>
      </c>
      <c r="I524" s="13">
        <f t="shared" si="357"/>
        <v>4026.9246400000002</v>
      </c>
      <c r="J524" s="14"/>
      <c r="K524" s="14"/>
      <c r="L524" s="13"/>
      <c r="M524" s="14">
        <f t="shared" si="329"/>
        <v>5033.6558000000005</v>
      </c>
      <c r="N524" s="14">
        <f t="shared" si="330"/>
        <v>4026.9246400000002</v>
      </c>
      <c r="O524" s="13">
        <f t="shared" si="331"/>
        <v>4026.9246400000002</v>
      </c>
      <c r="P524" s="14"/>
      <c r="Q524" s="14"/>
      <c r="R524" s="13"/>
      <c r="S524" s="14">
        <f t="shared" si="335"/>
        <v>5033.6558000000005</v>
      </c>
      <c r="T524" s="14">
        <f t="shared" si="336"/>
        <v>4026.9246400000002</v>
      </c>
      <c r="U524" s="47">
        <f t="shared" si="337"/>
        <v>4026.9246400000002</v>
      </c>
    </row>
    <row r="525" spans="1:21" x14ac:dyDescent="0.2">
      <c r="A525" s="69" t="s">
        <v>124</v>
      </c>
      <c r="B525" s="11">
        <v>12</v>
      </c>
      <c r="C525" s="12" t="s">
        <v>3</v>
      </c>
      <c r="D525" s="11" t="s">
        <v>2</v>
      </c>
      <c r="E525" s="67" t="s">
        <v>128</v>
      </c>
      <c r="F525" s="10">
        <v>510</v>
      </c>
      <c r="G525" s="14">
        <v>5033.6558000000005</v>
      </c>
      <c r="H525" s="14">
        <v>4026.9246400000002</v>
      </c>
      <c r="I525" s="13">
        <v>4026.9246400000002</v>
      </c>
      <c r="J525" s="14"/>
      <c r="K525" s="14"/>
      <c r="L525" s="13"/>
      <c r="M525" s="14">
        <f t="shared" si="329"/>
        <v>5033.6558000000005</v>
      </c>
      <c r="N525" s="14">
        <f t="shared" si="330"/>
        <v>4026.9246400000002</v>
      </c>
      <c r="O525" s="13">
        <f t="shared" si="331"/>
        <v>4026.9246400000002</v>
      </c>
      <c r="P525" s="14"/>
      <c r="Q525" s="14"/>
      <c r="R525" s="13"/>
      <c r="S525" s="14">
        <f t="shared" si="335"/>
        <v>5033.6558000000005</v>
      </c>
      <c r="T525" s="14">
        <f t="shared" si="336"/>
        <v>4026.9246400000002</v>
      </c>
      <c r="U525" s="47">
        <f t="shared" si="337"/>
        <v>4026.9246400000002</v>
      </c>
    </row>
    <row r="526" spans="1:21" ht="22.5" x14ac:dyDescent="0.2">
      <c r="A526" s="69" t="s">
        <v>142</v>
      </c>
      <c r="B526" s="11">
        <v>12</v>
      </c>
      <c r="C526" s="12" t="s">
        <v>3</v>
      </c>
      <c r="D526" s="11" t="s">
        <v>2</v>
      </c>
      <c r="E526" s="9">
        <v>78793</v>
      </c>
      <c r="F526" s="10" t="s">
        <v>7</v>
      </c>
      <c r="G526" s="14">
        <f t="shared" ref="G526:I526" si="358">G527</f>
        <v>875</v>
      </c>
      <c r="H526" s="14">
        <f t="shared" si="358"/>
        <v>875</v>
      </c>
      <c r="I526" s="13">
        <f t="shared" si="358"/>
        <v>875</v>
      </c>
      <c r="J526" s="14"/>
      <c r="K526" s="14"/>
      <c r="L526" s="13"/>
      <c r="M526" s="14">
        <f t="shared" si="329"/>
        <v>875</v>
      </c>
      <c r="N526" s="14">
        <f t="shared" si="330"/>
        <v>875</v>
      </c>
      <c r="O526" s="13">
        <f t="shared" si="331"/>
        <v>875</v>
      </c>
      <c r="P526" s="14"/>
      <c r="Q526" s="14"/>
      <c r="R526" s="13"/>
      <c r="S526" s="14">
        <f t="shared" si="335"/>
        <v>875</v>
      </c>
      <c r="T526" s="14">
        <f t="shared" si="336"/>
        <v>875</v>
      </c>
      <c r="U526" s="47">
        <f t="shared" si="337"/>
        <v>875</v>
      </c>
    </row>
    <row r="527" spans="1:21" x14ac:dyDescent="0.2">
      <c r="A527" s="69" t="s">
        <v>29</v>
      </c>
      <c r="B527" s="11">
        <v>12</v>
      </c>
      <c r="C527" s="12" t="s">
        <v>3</v>
      </c>
      <c r="D527" s="11" t="s">
        <v>2</v>
      </c>
      <c r="E527" s="9">
        <v>78793</v>
      </c>
      <c r="F527" s="10">
        <v>500</v>
      </c>
      <c r="G527" s="14">
        <f t="shared" ref="G527:I527" si="359">G528</f>
        <v>875</v>
      </c>
      <c r="H527" s="14">
        <f t="shared" si="359"/>
        <v>875</v>
      </c>
      <c r="I527" s="13">
        <f t="shared" si="359"/>
        <v>875</v>
      </c>
      <c r="J527" s="14"/>
      <c r="K527" s="14"/>
      <c r="L527" s="13"/>
      <c r="M527" s="14">
        <f t="shared" si="329"/>
        <v>875</v>
      </c>
      <c r="N527" s="14">
        <f t="shared" si="330"/>
        <v>875</v>
      </c>
      <c r="O527" s="13">
        <f t="shared" si="331"/>
        <v>875</v>
      </c>
      <c r="P527" s="14"/>
      <c r="Q527" s="14"/>
      <c r="R527" s="13"/>
      <c r="S527" s="14">
        <f t="shared" si="335"/>
        <v>875</v>
      </c>
      <c r="T527" s="14">
        <f t="shared" si="336"/>
        <v>875</v>
      </c>
      <c r="U527" s="47">
        <f t="shared" si="337"/>
        <v>875</v>
      </c>
    </row>
    <row r="528" spans="1:21" x14ac:dyDescent="0.2">
      <c r="A528" s="69" t="s">
        <v>135</v>
      </c>
      <c r="B528" s="11">
        <v>12</v>
      </c>
      <c r="C528" s="12" t="s">
        <v>3</v>
      </c>
      <c r="D528" s="11" t="s">
        <v>2</v>
      </c>
      <c r="E528" s="9">
        <v>78793</v>
      </c>
      <c r="F528" s="10">
        <v>530</v>
      </c>
      <c r="G528" s="13">
        <v>875</v>
      </c>
      <c r="H528" s="13">
        <v>875</v>
      </c>
      <c r="I528" s="13">
        <v>875</v>
      </c>
      <c r="J528" s="13"/>
      <c r="K528" s="13"/>
      <c r="L528" s="13"/>
      <c r="M528" s="13">
        <f t="shared" si="329"/>
        <v>875</v>
      </c>
      <c r="N528" s="13">
        <f t="shared" si="330"/>
        <v>875</v>
      </c>
      <c r="O528" s="13">
        <f t="shared" si="331"/>
        <v>875</v>
      </c>
      <c r="P528" s="13"/>
      <c r="Q528" s="13"/>
      <c r="R528" s="13"/>
      <c r="S528" s="13">
        <f t="shared" si="335"/>
        <v>875</v>
      </c>
      <c r="T528" s="13">
        <f t="shared" si="336"/>
        <v>875</v>
      </c>
      <c r="U528" s="47">
        <f t="shared" si="337"/>
        <v>875</v>
      </c>
    </row>
    <row r="529" spans="1:21" ht="22.5" x14ac:dyDescent="0.2">
      <c r="A529" s="69" t="s">
        <v>15</v>
      </c>
      <c r="B529" s="11">
        <v>12</v>
      </c>
      <c r="C529" s="12" t="s">
        <v>3</v>
      </c>
      <c r="D529" s="11" t="s">
        <v>2</v>
      </c>
      <c r="E529" s="67" t="s">
        <v>11</v>
      </c>
      <c r="F529" s="10" t="s">
        <v>7</v>
      </c>
      <c r="G529" s="14">
        <f>G530+G532</f>
        <v>13162.5</v>
      </c>
      <c r="H529" s="14">
        <f t="shared" ref="H529:I529" si="360">H530+H532</f>
        <v>13283.5</v>
      </c>
      <c r="I529" s="13">
        <f t="shared" si="360"/>
        <v>13772.800000000001</v>
      </c>
      <c r="J529" s="14"/>
      <c r="K529" s="14"/>
      <c r="L529" s="13"/>
      <c r="M529" s="14">
        <f t="shared" si="329"/>
        <v>13162.5</v>
      </c>
      <c r="N529" s="14">
        <f t="shared" si="330"/>
        <v>13283.5</v>
      </c>
      <c r="O529" s="13">
        <f t="shared" si="331"/>
        <v>13772.800000000001</v>
      </c>
      <c r="P529" s="14"/>
      <c r="Q529" s="14"/>
      <c r="R529" s="13"/>
      <c r="S529" s="14">
        <f t="shared" si="335"/>
        <v>13162.5</v>
      </c>
      <c r="T529" s="14">
        <f t="shared" si="336"/>
        <v>13283.5</v>
      </c>
      <c r="U529" s="47">
        <f t="shared" si="337"/>
        <v>13772.800000000001</v>
      </c>
    </row>
    <row r="530" spans="1:21" ht="45" x14ac:dyDescent="0.2">
      <c r="A530" s="69" t="s">
        <v>6</v>
      </c>
      <c r="B530" s="11">
        <v>12</v>
      </c>
      <c r="C530" s="12" t="s">
        <v>3</v>
      </c>
      <c r="D530" s="11" t="s">
        <v>2</v>
      </c>
      <c r="E530" s="67" t="s">
        <v>11</v>
      </c>
      <c r="F530" s="10">
        <v>100</v>
      </c>
      <c r="G530" s="14">
        <f t="shared" ref="G530:I530" si="361">G531</f>
        <v>12571.3</v>
      </c>
      <c r="H530" s="14">
        <f t="shared" si="361"/>
        <v>12692.3</v>
      </c>
      <c r="I530" s="13">
        <f t="shared" si="361"/>
        <v>13181.6</v>
      </c>
      <c r="J530" s="14"/>
      <c r="K530" s="14"/>
      <c r="L530" s="13"/>
      <c r="M530" s="14">
        <f t="shared" si="329"/>
        <v>12571.3</v>
      </c>
      <c r="N530" s="14">
        <f t="shared" si="330"/>
        <v>12692.3</v>
      </c>
      <c r="O530" s="13">
        <f t="shared" si="331"/>
        <v>13181.6</v>
      </c>
      <c r="P530" s="14"/>
      <c r="Q530" s="14"/>
      <c r="R530" s="13"/>
      <c r="S530" s="14">
        <f t="shared" si="335"/>
        <v>12571.3</v>
      </c>
      <c r="T530" s="14">
        <f t="shared" si="336"/>
        <v>12692.3</v>
      </c>
      <c r="U530" s="47">
        <f t="shared" si="337"/>
        <v>13181.6</v>
      </c>
    </row>
    <row r="531" spans="1:21" ht="22.5" x14ac:dyDescent="0.2">
      <c r="A531" s="69" t="s">
        <v>5</v>
      </c>
      <c r="B531" s="11">
        <v>12</v>
      </c>
      <c r="C531" s="12" t="s">
        <v>3</v>
      </c>
      <c r="D531" s="11" t="s">
        <v>2</v>
      </c>
      <c r="E531" s="67" t="s">
        <v>11</v>
      </c>
      <c r="F531" s="10">
        <v>120</v>
      </c>
      <c r="G531" s="13">
        <v>12571.3</v>
      </c>
      <c r="H531" s="13">
        <v>12692.3</v>
      </c>
      <c r="I531" s="13">
        <v>13181.6</v>
      </c>
      <c r="J531" s="13"/>
      <c r="K531" s="13"/>
      <c r="L531" s="13"/>
      <c r="M531" s="13">
        <f t="shared" si="329"/>
        <v>12571.3</v>
      </c>
      <c r="N531" s="13">
        <f t="shared" si="330"/>
        <v>12692.3</v>
      </c>
      <c r="O531" s="13">
        <f t="shared" si="331"/>
        <v>13181.6</v>
      </c>
      <c r="P531" s="13"/>
      <c r="Q531" s="13"/>
      <c r="R531" s="13"/>
      <c r="S531" s="13">
        <f t="shared" si="335"/>
        <v>12571.3</v>
      </c>
      <c r="T531" s="13">
        <f t="shared" si="336"/>
        <v>12692.3</v>
      </c>
      <c r="U531" s="47">
        <f t="shared" si="337"/>
        <v>13181.6</v>
      </c>
    </row>
    <row r="532" spans="1:21" ht="22.5" x14ac:dyDescent="0.2">
      <c r="A532" s="69" t="s">
        <v>14</v>
      </c>
      <c r="B532" s="11">
        <v>12</v>
      </c>
      <c r="C532" s="12" t="s">
        <v>3</v>
      </c>
      <c r="D532" s="11" t="s">
        <v>2</v>
      </c>
      <c r="E532" s="67" t="s">
        <v>11</v>
      </c>
      <c r="F532" s="10">
        <v>200</v>
      </c>
      <c r="G532" s="14">
        <f t="shared" ref="G532:I532" si="362">G533</f>
        <v>591.20000000000005</v>
      </c>
      <c r="H532" s="14">
        <f t="shared" si="362"/>
        <v>591.20000000000005</v>
      </c>
      <c r="I532" s="13">
        <f t="shared" si="362"/>
        <v>591.20000000000005</v>
      </c>
      <c r="J532" s="14"/>
      <c r="K532" s="14"/>
      <c r="L532" s="13"/>
      <c r="M532" s="14">
        <f t="shared" si="329"/>
        <v>591.20000000000005</v>
      </c>
      <c r="N532" s="14">
        <f t="shared" si="330"/>
        <v>591.20000000000005</v>
      </c>
      <c r="O532" s="13">
        <f t="shared" si="331"/>
        <v>591.20000000000005</v>
      </c>
      <c r="P532" s="14"/>
      <c r="Q532" s="14"/>
      <c r="R532" s="13"/>
      <c r="S532" s="14">
        <f t="shared" si="335"/>
        <v>591.20000000000005</v>
      </c>
      <c r="T532" s="14">
        <f t="shared" si="336"/>
        <v>591.20000000000005</v>
      </c>
      <c r="U532" s="47">
        <f t="shared" si="337"/>
        <v>591.20000000000005</v>
      </c>
    </row>
    <row r="533" spans="1:21" ht="22.5" x14ac:dyDescent="0.2">
      <c r="A533" s="69" t="s">
        <v>13</v>
      </c>
      <c r="B533" s="11">
        <v>12</v>
      </c>
      <c r="C533" s="12" t="s">
        <v>3</v>
      </c>
      <c r="D533" s="11" t="s">
        <v>2</v>
      </c>
      <c r="E533" s="67" t="s">
        <v>11</v>
      </c>
      <c r="F533" s="10">
        <v>240</v>
      </c>
      <c r="G533" s="14">
        <v>591.20000000000005</v>
      </c>
      <c r="H533" s="14">
        <v>591.20000000000005</v>
      </c>
      <c r="I533" s="13">
        <v>591.20000000000005</v>
      </c>
      <c r="J533" s="14"/>
      <c r="K533" s="14"/>
      <c r="L533" s="13"/>
      <c r="M533" s="14">
        <f t="shared" si="329"/>
        <v>591.20000000000005</v>
      </c>
      <c r="N533" s="14">
        <f t="shared" si="330"/>
        <v>591.20000000000005</v>
      </c>
      <c r="O533" s="13">
        <f t="shared" si="331"/>
        <v>591.20000000000005</v>
      </c>
      <c r="P533" s="14"/>
      <c r="Q533" s="14"/>
      <c r="R533" s="13"/>
      <c r="S533" s="14">
        <f t="shared" si="335"/>
        <v>591.20000000000005</v>
      </c>
      <c r="T533" s="14">
        <f t="shared" si="336"/>
        <v>591.20000000000005</v>
      </c>
      <c r="U533" s="47">
        <f t="shared" si="337"/>
        <v>591.20000000000005</v>
      </c>
    </row>
    <row r="534" spans="1:21" x14ac:dyDescent="0.2">
      <c r="A534" s="1" t="s">
        <v>326</v>
      </c>
      <c r="B534" s="7">
        <v>12</v>
      </c>
      <c r="C534" s="8">
        <v>0</v>
      </c>
      <c r="D534" s="7">
        <v>0</v>
      </c>
      <c r="E534" s="9">
        <v>80680</v>
      </c>
      <c r="F534" s="10"/>
      <c r="G534" s="14">
        <f>G535</f>
        <v>30</v>
      </c>
      <c r="H534" s="14">
        <f t="shared" ref="H534:I535" si="363">H535</f>
        <v>30</v>
      </c>
      <c r="I534" s="13">
        <f t="shared" si="363"/>
        <v>30</v>
      </c>
      <c r="J534" s="14"/>
      <c r="K534" s="14"/>
      <c r="L534" s="13"/>
      <c r="M534" s="14">
        <f t="shared" si="329"/>
        <v>30</v>
      </c>
      <c r="N534" s="14">
        <f t="shared" si="330"/>
        <v>30</v>
      </c>
      <c r="O534" s="13">
        <f t="shared" si="331"/>
        <v>30</v>
      </c>
      <c r="P534" s="14"/>
      <c r="Q534" s="14"/>
      <c r="R534" s="13"/>
      <c r="S534" s="14">
        <f t="shared" si="335"/>
        <v>30</v>
      </c>
      <c r="T534" s="14">
        <f t="shared" si="336"/>
        <v>30</v>
      </c>
      <c r="U534" s="14">
        <f t="shared" si="337"/>
        <v>30</v>
      </c>
    </row>
    <row r="535" spans="1:21" ht="22.5" x14ac:dyDescent="0.2">
      <c r="A535" s="1" t="s">
        <v>77</v>
      </c>
      <c r="B535" s="7">
        <v>12</v>
      </c>
      <c r="C535" s="8">
        <v>0</v>
      </c>
      <c r="D535" s="7">
        <v>0</v>
      </c>
      <c r="E535" s="9">
        <v>80680</v>
      </c>
      <c r="F535" s="10">
        <v>600</v>
      </c>
      <c r="G535" s="14">
        <f>G536</f>
        <v>30</v>
      </c>
      <c r="H535" s="14">
        <f t="shared" si="363"/>
        <v>30</v>
      </c>
      <c r="I535" s="13">
        <f t="shared" si="363"/>
        <v>30</v>
      </c>
      <c r="J535" s="14"/>
      <c r="K535" s="14"/>
      <c r="L535" s="13"/>
      <c r="M535" s="14">
        <f t="shared" si="329"/>
        <v>30</v>
      </c>
      <c r="N535" s="14">
        <f t="shared" si="330"/>
        <v>30</v>
      </c>
      <c r="O535" s="13">
        <f t="shared" si="331"/>
        <v>30</v>
      </c>
      <c r="P535" s="14"/>
      <c r="Q535" s="14"/>
      <c r="R535" s="13"/>
      <c r="S535" s="14">
        <f t="shared" si="335"/>
        <v>30</v>
      </c>
      <c r="T535" s="14">
        <f t="shared" si="336"/>
        <v>30</v>
      </c>
      <c r="U535" s="14">
        <f t="shared" si="337"/>
        <v>30</v>
      </c>
    </row>
    <row r="536" spans="1:21" x14ac:dyDescent="0.2">
      <c r="A536" s="1" t="s">
        <v>146</v>
      </c>
      <c r="B536" s="7">
        <v>12</v>
      </c>
      <c r="C536" s="8">
        <v>0</v>
      </c>
      <c r="D536" s="7">
        <v>0</v>
      </c>
      <c r="E536" s="9">
        <v>80680</v>
      </c>
      <c r="F536" s="10">
        <v>610</v>
      </c>
      <c r="G536" s="14">
        <v>30</v>
      </c>
      <c r="H536" s="14">
        <v>30</v>
      </c>
      <c r="I536" s="13">
        <v>30</v>
      </c>
      <c r="J536" s="14"/>
      <c r="K536" s="14"/>
      <c r="L536" s="13"/>
      <c r="M536" s="14">
        <f t="shared" si="329"/>
        <v>30</v>
      </c>
      <c r="N536" s="14">
        <f t="shared" si="330"/>
        <v>30</v>
      </c>
      <c r="O536" s="13">
        <f t="shared" si="331"/>
        <v>30</v>
      </c>
      <c r="P536" s="14"/>
      <c r="Q536" s="14"/>
      <c r="R536" s="13"/>
      <c r="S536" s="14">
        <f t="shared" si="335"/>
        <v>30</v>
      </c>
      <c r="T536" s="14">
        <f t="shared" si="336"/>
        <v>30</v>
      </c>
      <c r="U536" s="14">
        <f t="shared" si="337"/>
        <v>30</v>
      </c>
    </row>
    <row r="537" spans="1:21" x14ac:dyDescent="0.2">
      <c r="A537" s="69" t="s">
        <v>132</v>
      </c>
      <c r="B537" s="11">
        <v>12</v>
      </c>
      <c r="C537" s="12" t="s">
        <v>3</v>
      </c>
      <c r="D537" s="11" t="s">
        <v>2</v>
      </c>
      <c r="E537" s="67" t="s">
        <v>131</v>
      </c>
      <c r="F537" s="10" t="s">
        <v>7</v>
      </c>
      <c r="G537" s="14">
        <f>G538</f>
        <v>5404.3</v>
      </c>
      <c r="H537" s="14">
        <f t="shared" ref="H537:I537" si="364">H538</f>
        <v>6402.5</v>
      </c>
      <c r="I537" s="13">
        <f t="shared" si="364"/>
        <v>7400.8</v>
      </c>
      <c r="J537" s="14"/>
      <c r="K537" s="14"/>
      <c r="L537" s="13"/>
      <c r="M537" s="14">
        <f t="shared" si="329"/>
        <v>5404.3</v>
      </c>
      <c r="N537" s="14">
        <f t="shared" si="330"/>
        <v>6402.5</v>
      </c>
      <c r="O537" s="13">
        <f t="shared" si="331"/>
        <v>7400.8</v>
      </c>
      <c r="P537" s="14"/>
      <c r="Q537" s="14"/>
      <c r="R537" s="13"/>
      <c r="S537" s="14">
        <f t="shared" si="335"/>
        <v>5404.3</v>
      </c>
      <c r="T537" s="14">
        <f t="shared" si="336"/>
        <v>6402.5</v>
      </c>
      <c r="U537" s="47">
        <f t="shared" si="337"/>
        <v>7400.8</v>
      </c>
    </row>
    <row r="538" spans="1:21" x14ac:dyDescent="0.2">
      <c r="A538" s="69" t="s">
        <v>133</v>
      </c>
      <c r="B538" s="11">
        <v>12</v>
      </c>
      <c r="C538" s="12" t="s">
        <v>3</v>
      </c>
      <c r="D538" s="11" t="s">
        <v>2</v>
      </c>
      <c r="E538" s="67" t="s">
        <v>131</v>
      </c>
      <c r="F538" s="10">
        <v>700</v>
      </c>
      <c r="G538" s="14">
        <f t="shared" ref="G538:I538" si="365">G539</f>
        <v>5404.3</v>
      </c>
      <c r="H538" s="14">
        <f t="shared" si="365"/>
        <v>6402.5</v>
      </c>
      <c r="I538" s="13">
        <f t="shared" si="365"/>
        <v>7400.8</v>
      </c>
      <c r="J538" s="14"/>
      <c r="K538" s="14"/>
      <c r="L538" s="13"/>
      <c r="M538" s="14">
        <f t="shared" si="329"/>
        <v>5404.3</v>
      </c>
      <c r="N538" s="14">
        <f t="shared" si="330"/>
        <v>6402.5</v>
      </c>
      <c r="O538" s="13">
        <f t="shared" si="331"/>
        <v>7400.8</v>
      </c>
      <c r="P538" s="14"/>
      <c r="Q538" s="14"/>
      <c r="R538" s="13"/>
      <c r="S538" s="14">
        <f t="shared" si="335"/>
        <v>5404.3</v>
      </c>
      <c r="T538" s="14">
        <f t="shared" si="336"/>
        <v>6402.5</v>
      </c>
      <c r="U538" s="47">
        <f t="shared" si="337"/>
        <v>7400.8</v>
      </c>
    </row>
    <row r="539" spans="1:21" x14ac:dyDescent="0.2">
      <c r="A539" s="69" t="s">
        <v>132</v>
      </c>
      <c r="B539" s="11">
        <v>12</v>
      </c>
      <c r="C539" s="12" t="s">
        <v>3</v>
      </c>
      <c r="D539" s="11" t="s">
        <v>2</v>
      </c>
      <c r="E539" s="67" t="s">
        <v>131</v>
      </c>
      <c r="F539" s="10">
        <v>730</v>
      </c>
      <c r="G539" s="13">
        <v>5404.3</v>
      </c>
      <c r="H539" s="13">
        <v>6402.5</v>
      </c>
      <c r="I539" s="13">
        <v>7400.8</v>
      </c>
      <c r="J539" s="13"/>
      <c r="K539" s="13"/>
      <c r="L539" s="13"/>
      <c r="M539" s="13">
        <f t="shared" si="329"/>
        <v>5404.3</v>
      </c>
      <c r="N539" s="13">
        <f t="shared" si="330"/>
        <v>6402.5</v>
      </c>
      <c r="O539" s="13">
        <f t="shared" si="331"/>
        <v>7400.8</v>
      </c>
      <c r="P539" s="13"/>
      <c r="Q539" s="13"/>
      <c r="R539" s="13"/>
      <c r="S539" s="13">
        <f t="shared" si="335"/>
        <v>5404.3</v>
      </c>
      <c r="T539" s="13">
        <f t="shared" si="336"/>
        <v>6402.5</v>
      </c>
      <c r="U539" s="47">
        <f t="shared" si="337"/>
        <v>7400.8</v>
      </c>
    </row>
    <row r="540" spans="1:21" ht="22.5" x14ac:dyDescent="0.2">
      <c r="A540" s="69" t="s">
        <v>125</v>
      </c>
      <c r="B540" s="11">
        <v>12</v>
      </c>
      <c r="C540" s="12" t="s">
        <v>3</v>
      </c>
      <c r="D540" s="11" t="s">
        <v>2</v>
      </c>
      <c r="E540" s="67" t="s">
        <v>123</v>
      </c>
      <c r="F540" s="10" t="s">
        <v>7</v>
      </c>
      <c r="G540" s="14">
        <f t="shared" ref="G540:I540" si="366">G541</f>
        <v>21949</v>
      </c>
      <c r="H540" s="14">
        <f t="shared" si="366"/>
        <v>0</v>
      </c>
      <c r="I540" s="13">
        <f t="shared" si="366"/>
        <v>0</v>
      </c>
      <c r="J540" s="14">
        <f>J541</f>
        <v>788.50540999999998</v>
      </c>
      <c r="K540" s="14"/>
      <c r="L540" s="13"/>
      <c r="M540" s="14">
        <f t="shared" si="329"/>
        <v>22737.505410000002</v>
      </c>
      <c r="N540" s="14">
        <f t="shared" si="330"/>
        <v>0</v>
      </c>
      <c r="O540" s="13">
        <f t="shared" si="331"/>
        <v>0</v>
      </c>
      <c r="P540" s="14"/>
      <c r="Q540" s="14"/>
      <c r="R540" s="13"/>
      <c r="S540" s="14">
        <f t="shared" si="335"/>
        <v>22737.505410000002</v>
      </c>
      <c r="T540" s="14">
        <f t="shared" si="336"/>
        <v>0</v>
      </c>
      <c r="U540" s="47">
        <f t="shared" si="337"/>
        <v>0</v>
      </c>
    </row>
    <row r="541" spans="1:21" x14ac:dyDescent="0.2">
      <c r="A541" s="69" t="s">
        <v>29</v>
      </c>
      <c r="B541" s="11">
        <v>12</v>
      </c>
      <c r="C541" s="12" t="s">
        <v>3</v>
      </c>
      <c r="D541" s="11" t="s">
        <v>2</v>
      </c>
      <c r="E541" s="67" t="s">
        <v>123</v>
      </c>
      <c r="F541" s="10">
        <v>500</v>
      </c>
      <c r="G541" s="14">
        <f t="shared" ref="G541:I541" si="367">G542</f>
        <v>21949</v>
      </c>
      <c r="H541" s="14">
        <f t="shared" si="367"/>
        <v>0</v>
      </c>
      <c r="I541" s="13">
        <f t="shared" si="367"/>
        <v>0</v>
      </c>
      <c r="J541" s="14">
        <f>J542</f>
        <v>788.50540999999998</v>
      </c>
      <c r="K541" s="14"/>
      <c r="L541" s="13"/>
      <c r="M541" s="14">
        <f t="shared" si="329"/>
        <v>22737.505410000002</v>
      </c>
      <c r="N541" s="14">
        <f t="shared" si="330"/>
        <v>0</v>
      </c>
      <c r="O541" s="13">
        <f t="shared" si="331"/>
        <v>0</v>
      </c>
      <c r="P541" s="14"/>
      <c r="Q541" s="14"/>
      <c r="R541" s="13"/>
      <c r="S541" s="14">
        <f t="shared" si="335"/>
        <v>22737.505410000002</v>
      </c>
      <c r="T541" s="14">
        <f t="shared" si="336"/>
        <v>0</v>
      </c>
      <c r="U541" s="47">
        <f t="shared" si="337"/>
        <v>0</v>
      </c>
    </row>
    <row r="542" spans="1:21" x14ac:dyDescent="0.2">
      <c r="A542" s="1" t="s">
        <v>28</v>
      </c>
      <c r="B542" s="11">
        <v>12</v>
      </c>
      <c r="C542" s="12" t="s">
        <v>3</v>
      </c>
      <c r="D542" s="11" t="s">
        <v>2</v>
      </c>
      <c r="E542" s="67" t="s">
        <v>123</v>
      </c>
      <c r="F542" s="10">
        <v>540</v>
      </c>
      <c r="G542" s="14">
        <v>21949</v>
      </c>
      <c r="H542" s="14">
        <v>0</v>
      </c>
      <c r="I542" s="13">
        <v>0</v>
      </c>
      <c r="J542" s="149">
        <v>788.50540999999998</v>
      </c>
      <c r="K542" s="14"/>
      <c r="L542" s="13"/>
      <c r="M542" s="14">
        <f t="shared" si="329"/>
        <v>22737.505410000002</v>
      </c>
      <c r="N542" s="14">
        <f t="shared" si="330"/>
        <v>0</v>
      </c>
      <c r="O542" s="13">
        <f t="shared" si="331"/>
        <v>0</v>
      </c>
      <c r="P542" s="14"/>
      <c r="Q542" s="14"/>
      <c r="R542" s="13"/>
      <c r="S542" s="14">
        <f t="shared" si="335"/>
        <v>22737.505410000002</v>
      </c>
      <c r="T542" s="14">
        <f t="shared" si="336"/>
        <v>0</v>
      </c>
      <c r="U542" s="47">
        <f t="shared" si="337"/>
        <v>0</v>
      </c>
    </row>
    <row r="543" spans="1:21" ht="22.5" x14ac:dyDescent="0.2">
      <c r="A543" s="69" t="s">
        <v>127</v>
      </c>
      <c r="B543" s="11">
        <v>12</v>
      </c>
      <c r="C543" s="12" t="s">
        <v>3</v>
      </c>
      <c r="D543" s="11" t="s">
        <v>2</v>
      </c>
      <c r="E543" s="67" t="s">
        <v>126</v>
      </c>
      <c r="F543" s="10" t="s">
        <v>7</v>
      </c>
      <c r="G543" s="14">
        <f t="shared" ref="G543:I543" si="368">G544</f>
        <v>1490.5</v>
      </c>
      <c r="H543" s="14">
        <f t="shared" si="368"/>
        <v>1354.8</v>
      </c>
      <c r="I543" s="13">
        <f t="shared" si="368"/>
        <v>1277.0999999999999</v>
      </c>
      <c r="J543" s="14"/>
      <c r="K543" s="14"/>
      <c r="L543" s="13"/>
      <c r="M543" s="14">
        <f t="shared" si="329"/>
        <v>1490.5</v>
      </c>
      <c r="N543" s="14">
        <f t="shared" si="330"/>
        <v>1354.8</v>
      </c>
      <c r="O543" s="13">
        <f t="shared" si="331"/>
        <v>1277.0999999999999</v>
      </c>
      <c r="P543" s="14"/>
      <c r="Q543" s="14"/>
      <c r="R543" s="13"/>
      <c r="S543" s="14">
        <f t="shared" si="335"/>
        <v>1490.5</v>
      </c>
      <c r="T543" s="14">
        <f t="shared" si="336"/>
        <v>1354.8</v>
      </c>
      <c r="U543" s="47">
        <f t="shared" si="337"/>
        <v>1277.0999999999999</v>
      </c>
    </row>
    <row r="544" spans="1:21" x14ac:dyDescent="0.2">
      <c r="A544" s="69" t="s">
        <v>29</v>
      </c>
      <c r="B544" s="11">
        <v>12</v>
      </c>
      <c r="C544" s="12" t="s">
        <v>3</v>
      </c>
      <c r="D544" s="11" t="s">
        <v>2</v>
      </c>
      <c r="E544" s="67" t="s">
        <v>126</v>
      </c>
      <c r="F544" s="10">
        <v>500</v>
      </c>
      <c r="G544" s="14">
        <f t="shared" ref="G544:I544" si="369">G545</f>
        <v>1490.5</v>
      </c>
      <c r="H544" s="14">
        <f t="shared" si="369"/>
        <v>1354.8</v>
      </c>
      <c r="I544" s="13">
        <f t="shared" si="369"/>
        <v>1277.0999999999999</v>
      </c>
      <c r="J544" s="14"/>
      <c r="K544" s="14"/>
      <c r="L544" s="13"/>
      <c r="M544" s="14">
        <f t="shared" si="329"/>
        <v>1490.5</v>
      </c>
      <c r="N544" s="14">
        <f t="shared" si="330"/>
        <v>1354.8</v>
      </c>
      <c r="O544" s="13">
        <f t="shared" si="331"/>
        <v>1277.0999999999999</v>
      </c>
      <c r="P544" s="14"/>
      <c r="Q544" s="14"/>
      <c r="R544" s="13"/>
      <c r="S544" s="14">
        <f t="shared" si="335"/>
        <v>1490.5</v>
      </c>
      <c r="T544" s="14">
        <f t="shared" si="336"/>
        <v>1354.8</v>
      </c>
      <c r="U544" s="47">
        <f t="shared" si="337"/>
        <v>1277.0999999999999</v>
      </c>
    </row>
    <row r="545" spans="1:21" x14ac:dyDescent="0.2">
      <c r="A545" s="69" t="s">
        <v>124</v>
      </c>
      <c r="B545" s="11">
        <v>12</v>
      </c>
      <c r="C545" s="12" t="s">
        <v>3</v>
      </c>
      <c r="D545" s="11" t="s">
        <v>2</v>
      </c>
      <c r="E545" s="67" t="s">
        <v>126</v>
      </c>
      <c r="F545" s="10">
        <v>510</v>
      </c>
      <c r="G545" s="14">
        <v>1490.5</v>
      </c>
      <c r="H545" s="14">
        <v>1354.8</v>
      </c>
      <c r="I545" s="13">
        <v>1277.0999999999999</v>
      </c>
      <c r="J545" s="14"/>
      <c r="K545" s="14"/>
      <c r="L545" s="13"/>
      <c r="M545" s="14">
        <f t="shared" si="329"/>
        <v>1490.5</v>
      </c>
      <c r="N545" s="14">
        <f t="shared" si="330"/>
        <v>1354.8</v>
      </c>
      <c r="O545" s="13">
        <f t="shared" si="331"/>
        <v>1277.0999999999999</v>
      </c>
      <c r="P545" s="14"/>
      <c r="Q545" s="14"/>
      <c r="R545" s="13"/>
      <c r="S545" s="14">
        <f t="shared" si="335"/>
        <v>1490.5</v>
      </c>
      <c r="T545" s="14">
        <f t="shared" si="336"/>
        <v>1354.8</v>
      </c>
      <c r="U545" s="47">
        <f t="shared" si="337"/>
        <v>1277.0999999999999</v>
      </c>
    </row>
    <row r="546" spans="1:21" ht="33.75" x14ac:dyDescent="0.2">
      <c r="A546" s="45" t="s">
        <v>272</v>
      </c>
      <c r="B546" s="19">
        <v>13</v>
      </c>
      <c r="C546" s="20" t="s">
        <v>3</v>
      </c>
      <c r="D546" s="19" t="s">
        <v>2</v>
      </c>
      <c r="E546" s="21" t="s">
        <v>9</v>
      </c>
      <c r="F546" s="6" t="s">
        <v>7</v>
      </c>
      <c r="G546" s="27">
        <f>G547+G555+G558</f>
        <v>12105.8</v>
      </c>
      <c r="H546" s="27">
        <f>H547+H555+H558</f>
        <v>12182.1</v>
      </c>
      <c r="I546" s="24">
        <f>I547+I555+I558</f>
        <v>12611.3</v>
      </c>
      <c r="J546" s="27">
        <f>J561</f>
        <v>1889.3333300000002</v>
      </c>
      <c r="K546" s="27">
        <f t="shared" ref="K546:L546" si="370">K561</f>
        <v>0</v>
      </c>
      <c r="L546" s="27">
        <f t="shared" si="370"/>
        <v>0</v>
      </c>
      <c r="M546" s="27">
        <f t="shared" si="329"/>
        <v>13995.133329999999</v>
      </c>
      <c r="N546" s="27">
        <f t="shared" si="330"/>
        <v>12182.1</v>
      </c>
      <c r="O546" s="24">
        <f t="shared" si="331"/>
        <v>12611.3</v>
      </c>
      <c r="P546" s="27">
        <f>P552</f>
        <v>10020</v>
      </c>
      <c r="Q546" s="27"/>
      <c r="R546" s="24"/>
      <c r="S546" s="27">
        <f t="shared" si="335"/>
        <v>24015.133329999997</v>
      </c>
      <c r="T546" s="27">
        <f t="shared" si="336"/>
        <v>12182.1</v>
      </c>
      <c r="U546" s="46">
        <f t="shared" si="337"/>
        <v>12611.3</v>
      </c>
    </row>
    <row r="547" spans="1:21" ht="22.5" x14ac:dyDescent="0.2">
      <c r="A547" s="69" t="s">
        <v>15</v>
      </c>
      <c r="B547" s="11">
        <v>13</v>
      </c>
      <c r="C547" s="12" t="s">
        <v>3</v>
      </c>
      <c r="D547" s="11" t="s">
        <v>2</v>
      </c>
      <c r="E547" s="67" t="s">
        <v>11</v>
      </c>
      <c r="F547" s="10" t="s">
        <v>7</v>
      </c>
      <c r="G547" s="14">
        <f>G548+G550</f>
        <v>11549.3</v>
      </c>
      <c r="H547" s="14">
        <f t="shared" ref="H547:I547" si="371">H548+H550</f>
        <v>11655.6</v>
      </c>
      <c r="I547" s="13">
        <f t="shared" si="371"/>
        <v>12084.8</v>
      </c>
      <c r="J547" s="14"/>
      <c r="K547" s="14"/>
      <c r="L547" s="13"/>
      <c r="M547" s="14">
        <f t="shared" si="329"/>
        <v>11549.3</v>
      </c>
      <c r="N547" s="14">
        <f t="shared" si="330"/>
        <v>11655.6</v>
      </c>
      <c r="O547" s="13">
        <f t="shared" si="331"/>
        <v>12084.8</v>
      </c>
      <c r="P547" s="14"/>
      <c r="Q547" s="14"/>
      <c r="R547" s="13"/>
      <c r="S547" s="14">
        <f t="shared" si="335"/>
        <v>11549.3</v>
      </c>
      <c r="T547" s="14">
        <f t="shared" si="336"/>
        <v>11655.6</v>
      </c>
      <c r="U547" s="47">
        <f t="shared" si="337"/>
        <v>12084.8</v>
      </c>
    </row>
    <row r="548" spans="1:21" ht="45" x14ac:dyDescent="0.2">
      <c r="A548" s="69" t="s">
        <v>6</v>
      </c>
      <c r="B548" s="11">
        <v>13</v>
      </c>
      <c r="C548" s="12" t="s">
        <v>3</v>
      </c>
      <c r="D548" s="11" t="s">
        <v>2</v>
      </c>
      <c r="E548" s="67" t="s">
        <v>11</v>
      </c>
      <c r="F548" s="10">
        <v>100</v>
      </c>
      <c r="G548" s="14">
        <f t="shared" ref="G548:I548" si="372">G549</f>
        <v>11228</v>
      </c>
      <c r="H548" s="14">
        <f t="shared" si="372"/>
        <v>11334.300000000001</v>
      </c>
      <c r="I548" s="13">
        <f t="shared" si="372"/>
        <v>11763.5</v>
      </c>
      <c r="J548" s="14"/>
      <c r="K548" s="14"/>
      <c r="L548" s="13"/>
      <c r="M548" s="14">
        <f t="shared" si="329"/>
        <v>11228</v>
      </c>
      <c r="N548" s="14">
        <f t="shared" si="330"/>
        <v>11334.300000000001</v>
      </c>
      <c r="O548" s="13">
        <f t="shared" si="331"/>
        <v>11763.5</v>
      </c>
      <c r="P548" s="14"/>
      <c r="Q548" s="14"/>
      <c r="R548" s="13"/>
      <c r="S548" s="14">
        <f t="shared" si="335"/>
        <v>11228</v>
      </c>
      <c r="T548" s="14">
        <f t="shared" si="336"/>
        <v>11334.300000000001</v>
      </c>
      <c r="U548" s="47">
        <f t="shared" si="337"/>
        <v>11763.5</v>
      </c>
    </row>
    <row r="549" spans="1:21" ht="22.5" x14ac:dyDescent="0.2">
      <c r="A549" s="69" t="s">
        <v>5</v>
      </c>
      <c r="B549" s="11">
        <v>13</v>
      </c>
      <c r="C549" s="12" t="s">
        <v>3</v>
      </c>
      <c r="D549" s="11" t="s">
        <v>2</v>
      </c>
      <c r="E549" s="67" t="s">
        <v>11</v>
      </c>
      <c r="F549" s="10">
        <v>120</v>
      </c>
      <c r="G549" s="14">
        <f>10625+603</f>
        <v>11228</v>
      </c>
      <c r="H549" s="14">
        <v>11334.300000000001</v>
      </c>
      <c r="I549" s="13">
        <v>11763.5</v>
      </c>
      <c r="J549" s="14"/>
      <c r="K549" s="14"/>
      <c r="L549" s="13"/>
      <c r="M549" s="14">
        <f t="shared" ref="M549:M627" si="373">G549+J549</f>
        <v>11228</v>
      </c>
      <c r="N549" s="14">
        <f t="shared" ref="N549:N627" si="374">H549+K549</f>
        <v>11334.300000000001</v>
      </c>
      <c r="O549" s="13">
        <f t="shared" ref="O549:O627" si="375">I549+L549</f>
        <v>11763.5</v>
      </c>
      <c r="P549" s="14"/>
      <c r="Q549" s="14"/>
      <c r="R549" s="13"/>
      <c r="S549" s="14">
        <f t="shared" si="335"/>
        <v>11228</v>
      </c>
      <c r="T549" s="14">
        <f t="shared" si="336"/>
        <v>11334.300000000001</v>
      </c>
      <c r="U549" s="47">
        <f t="shared" si="337"/>
        <v>11763.5</v>
      </c>
    </row>
    <row r="550" spans="1:21" ht="22.5" x14ac:dyDescent="0.2">
      <c r="A550" s="69" t="s">
        <v>14</v>
      </c>
      <c r="B550" s="11">
        <v>13</v>
      </c>
      <c r="C550" s="12" t="s">
        <v>3</v>
      </c>
      <c r="D550" s="11" t="s">
        <v>2</v>
      </c>
      <c r="E550" s="67" t="s">
        <v>11</v>
      </c>
      <c r="F550" s="10">
        <v>200</v>
      </c>
      <c r="G550" s="14">
        <f t="shared" ref="G550:I550" si="376">G551</f>
        <v>321.3</v>
      </c>
      <c r="H550" s="14">
        <f t="shared" si="376"/>
        <v>321.3</v>
      </c>
      <c r="I550" s="13">
        <f t="shared" si="376"/>
        <v>321.3</v>
      </c>
      <c r="J550" s="14"/>
      <c r="K550" s="14"/>
      <c r="L550" s="13"/>
      <c r="M550" s="14">
        <f t="shared" si="373"/>
        <v>321.3</v>
      </c>
      <c r="N550" s="14">
        <f t="shared" si="374"/>
        <v>321.3</v>
      </c>
      <c r="O550" s="13">
        <f t="shared" si="375"/>
        <v>321.3</v>
      </c>
      <c r="P550" s="14"/>
      <c r="Q550" s="14"/>
      <c r="R550" s="13"/>
      <c r="S550" s="14">
        <f t="shared" si="335"/>
        <v>321.3</v>
      </c>
      <c r="T550" s="14">
        <f t="shared" si="336"/>
        <v>321.3</v>
      </c>
      <c r="U550" s="47">
        <f t="shared" si="337"/>
        <v>321.3</v>
      </c>
    </row>
    <row r="551" spans="1:21" ht="22.5" x14ac:dyDescent="0.2">
      <c r="A551" s="69" t="s">
        <v>13</v>
      </c>
      <c r="B551" s="11">
        <v>13</v>
      </c>
      <c r="C551" s="12" t="s">
        <v>3</v>
      </c>
      <c r="D551" s="11" t="s">
        <v>2</v>
      </c>
      <c r="E551" s="67" t="s">
        <v>11</v>
      </c>
      <c r="F551" s="10">
        <v>240</v>
      </c>
      <c r="G551" s="14">
        <v>321.3</v>
      </c>
      <c r="H551" s="14">
        <v>321.3</v>
      </c>
      <c r="I551" s="13">
        <v>321.3</v>
      </c>
      <c r="J551" s="14"/>
      <c r="K551" s="14"/>
      <c r="L551" s="13"/>
      <c r="M551" s="14">
        <f t="shared" si="373"/>
        <v>321.3</v>
      </c>
      <c r="N551" s="14">
        <f t="shared" si="374"/>
        <v>321.3</v>
      </c>
      <c r="O551" s="13">
        <f t="shared" si="375"/>
        <v>321.3</v>
      </c>
      <c r="P551" s="14"/>
      <c r="Q551" s="14"/>
      <c r="R551" s="13"/>
      <c r="S551" s="14">
        <f t="shared" si="335"/>
        <v>321.3</v>
      </c>
      <c r="T551" s="14">
        <f t="shared" si="336"/>
        <v>321.3</v>
      </c>
      <c r="U551" s="47">
        <f t="shared" si="337"/>
        <v>321.3</v>
      </c>
    </row>
    <row r="552" spans="1:21" ht="33.75" x14ac:dyDescent="0.2">
      <c r="A552" s="88" t="s">
        <v>415</v>
      </c>
      <c r="B552" s="11">
        <v>13</v>
      </c>
      <c r="C552" s="12">
        <v>0</v>
      </c>
      <c r="D552" s="11">
        <v>0</v>
      </c>
      <c r="E552" s="67">
        <v>80320</v>
      </c>
      <c r="F552" s="10"/>
      <c r="G552" s="14"/>
      <c r="H552" s="14"/>
      <c r="I552" s="13"/>
      <c r="J552" s="14"/>
      <c r="K552" s="14"/>
      <c r="L552" s="13"/>
      <c r="M552" s="14"/>
      <c r="N552" s="14"/>
      <c r="O552" s="13"/>
      <c r="P552" s="14">
        <f>P553</f>
        <v>10020</v>
      </c>
      <c r="Q552" s="14"/>
      <c r="R552" s="13"/>
      <c r="S552" s="14">
        <f>M552+P552</f>
        <v>10020</v>
      </c>
      <c r="T552" s="14">
        <v>0</v>
      </c>
      <c r="U552" s="47">
        <v>0</v>
      </c>
    </row>
    <row r="553" spans="1:21" ht="22.5" x14ac:dyDescent="0.2">
      <c r="A553" s="65" t="s">
        <v>99</v>
      </c>
      <c r="B553" s="11">
        <v>13</v>
      </c>
      <c r="C553" s="12">
        <v>0</v>
      </c>
      <c r="D553" s="11">
        <v>0</v>
      </c>
      <c r="E553" s="67">
        <v>80320</v>
      </c>
      <c r="F553" s="10">
        <v>400</v>
      </c>
      <c r="G553" s="14"/>
      <c r="H553" s="14"/>
      <c r="I553" s="13"/>
      <c r="J553" s="14"/>
      <c r="K553" s="14"/>
      <c r="L553" s="13"/>
      <c r="M553" s="14"/>
      <c r="N553" s="14"/>
      <c r="O553" s="13"/>
      <c r="P553" s="14">
        <f>P554</f>
        <v>10020</v>
      </c>
      <c r="Q553" s="14"/>
      <c r="R553" s="13"/>
      <c r="S553" s="14">
        <f t="shared" ref="S553:S554" si="377">M553+P553</f>
        <v>10020</v>
      </c>
      <c r="T553" s="14">
        <v>0</v>
      </c>
      <c r="U553" s="47">
        <v>0</v>
      </c>
    </row>
    <row r="554" spans="1:21" x14ac:dyDescent="0.2">
      <c r="A554" s="65" t="s">
        <v>98</v>
      </c>
      <c r="B554" s="11">
        <v>13</v>
      </c>
      <c r="C554" s="12">
        <v>0</v>
      </c>
      <c r="D554" s="11">
        <v>0</v>
      </c>
      <c r="E554" s="67">
        <v>80320</v>
      </c>
      <c r="F554" s="10">
        <v>410</v>
      </c>
      <c r="G554" s="14"/>
      <c r="H554" s="14"/>
      <c r="I554" s="13"/>
      <c r="J554" s="14"/>
      <c r="K554" s="14"/>
      <c r="L554" s="13"/>
      <c r="M554" s="14"/>
      <c r="N554" s="14"/>
      <c r="O554" s="13"/>
      <c r="P554" s="14">
        <v>10020</v>
      </c>
      <c r="Q554" s="14"/>
      <c r="R554" s="13"/>
      <c r="S554" s="14">
        <f t="shared" si="377"/>
        <v>10020</v>
      </c>
      <c r="T554" s="14">
        <v>0</v>
      </c>
      <c r="U554" s="47">
        <v>0</v>
      </c>
    </row>
    <row r="555" spans="1:21" ht="56.25" x14ac:dyDescent="0.2">
      <c r="A555" s="69" t="s">
        <v>108</v>
      </c>
      <c r="B555" s="11">
        <v>13</v>
      </c>
      <c r="C555" s="12" t="s">
        <v>3</v>
      </c>
      <c r="D555" s="11" t="s">
        <v>2</v>
      </c>
      <c r="E555" s="67" t="s">
        <v>107</v>
      </c>
      <c r="F555" s="10" t="s">
        <v>7</v>
      </c>
      <c r="G555" s="14">
        <f t="shared" ref="G555:I556" si="378">G556</f>
        <v>470</v>
      </c>
      <c r="H555" s="14">
        <f t="shared" si="378"/>
        <v>440</v>
      </c>
      <c r="I555" s="13">
        <f t="shared" si="378"/>
        <v>440</v>
      </c>
      <c r="J555" s="14"/>
      <c r="K555" s="14"/>
      <c r="L555" s="13"/>
      <c r="M555" s="14">
        <f t="shared" si="373"/>
        <v>470</v>
      </c>
      <c r="N555" s="14">
        <f t="shared" si="374"/>
        <v>440</v>
      </c>
      <c r="O555" s="13">
        <f t="shared" si="375"/>
        <v>440</v>
      </c>
      <c r="P555" s="14"/>
      <c r="Q555" s="14"/>
      <c r="R555" s="13"/>
      <c r="S555" s="14">
        <f t="shared" si="335"/>
        <v>470</v>
      </c>
      <c r="T555" s="14">
        <f t="shared" si="336"/>
        <v>440</v>
      </c>
      <c r="U555" s="47">
        <f t="shared" si="337"/>
        <v>440</v>
      </c>
    </row>
    <row r="556" spans="1:21" ht="22.5" x14ac:dyDescent="0.2">
      <c r="A556" s="69" t="s">
        <v>14</v>
      </c>
      <c r="B556" s="11">
        <v>13</v>
      </c>
      <c r="C556" s="12" t="s">
        <v>3</v>
      </c>
      <c r="D556" s="11" t="s">
        <v>2</v>
      </c>
      <c r="E556" s="67" t="s">
        <v>107</v>
      </c>
      <c r="F556" s="10">
        <v>200</v>
      </c>
      <c r="G556" s="14">
        <f t="shared" si="378"/>
        <v>470</v>
      </c>
      <c r="H556" s="14">
        <f t="shared" si="378"/>
        <v>440</v>
      </c>
      <c r="I556" s="13">
        <f t="shared" si="378"/>
        <v>440</v>
      </c>
      <c r="J556" s="14"/>
      <c r="K556" s="14"/>
      <c r="L556" s="13"/>
      <c r="M556" s="14">
        <f t="shared" si="373"/>
        <v>470</v>
      </c>
      <c r="N556" s="14">
        <f t="shared" si="374"/>
        <v>440</v>
      </c>
      <c r="O556" s="13">
        <f t="shared" si="375"/>
        <v>440</v>
      </c>
      <c r="P556" s="14"/>
      <c r="Q556" s="14"/>
      <c r="R556" s="13"/>
      <c r="S556" s="14">
        <f t="shared" si="335"/>
        <v>470</v>
      </c>
      <c r="T556" s="14">
        <f t="shared" si="336"/>
        <v>440</v>
      </c>
      <c r="U556" s="47">
        <f t="shared" si="337"/>
        <v>440</v>
      </c>
    </row>
    <row r="557" spans="1:21" ht="22.5" x14ac:dyDescent="0.2">
      <c r="A557" s="69" t="s">
        <v>13</v>
      </c>
      <c r="B557" s="11">
        <v>13</v>
      </c>
      <c r="C557" s="12" t="s">
        <v>3</v>
      </c>
      <c r="D557" s="11" t="s">
        <v>2</v>
      </c>
      <c r="E557" s="67" t="s">
        <v>107</v>
      </c>
      <c r="F557" s="10">
        <v>240</v>
      </c>
      <c r="G557" s="14">
        <v>470</v>
      </c>
      <c r="H557" s="14">
        <v>440</v>
      </c>
      <c r="I557" s="13">
        <v>440</v>
      </c>
      <c r="J557" s="14"/>
      <c r="K557" s="14"/>
      <c r="L557" s="13"/>
      <c r="M557" s="14">
        <f t="shared" si="373"/>
        <v>470</v>
      </c>
      <c r="N557" s="14">
        <f t="shared" si="374"/>
        <v>440</v>
      </c>
      <c r="O557" s="13">
        <f t="shared" si="375"/>
        <v>440</v>
      </c>
      <c r="P557" s="14"/>
      <c r="Q557" s="14"/>
      <c r="R557" s="13"/>
      <c r="S557" s="14">
        <f t="shared" si="335"/>
        <v>470</v>
      </c>
      <c r="T557" s="14">
        <f t="shared" si="336"/>
        <v>440</v>
      </c>
      <c r="U557" s="47">
        <f t="shared" si="337"/>
        <v>440</v>
      </c>
    </row>
    <row r="558" spans="1:21" ht="33.75" x14ac:dyDescent="0.2">
      <c r="A558" s="69" t="s">
        <v>106</v>
      </c>
      <c r="B558" s="11">
        <v>13</v>
      </c>
      <c r="C558" s="12" t="s">
        <v>3</v>
      </c>
      <c r="D558" s="11" t="s">
        <v>2</v>
      </c>
      <c r="E558" s="67" t="s">
        <v>105</v>
      </c>
      <c r="F558" s="10" t="s">
        <v>7</v>
      </c>
      <c r="G558" s="14">
        <f t="shared" ref="G558:I558" si="379">G559</f>
        <v>86.5</v>
      </c>
      <c r="H558" s="14">
        <f t="shared" si="379"/>
        <v>86.5</v>
      </c>
      <c r="I558" s="13">
        <f t="shared" si="379"/>
        <v>86.5</v>
      </c>
      <c r="J558" s="14"/>
      <c r="K558" s="14"/>
      <c r="L558" s="13"/>
      <c r="M558" s="14">
        <f t="shared" si="373"/>
        <v>86.5</v>
      </c>
      <c r="N558" s="14">
        <f t="shared" si="374"/>
        <v>86.5</v>
      </c>
      <c r="O558" s="13">
        <f t="shared" si="375"/>
        <v>86.5</v>
      </c>
      <c r="P558" s="14"/>
      <c r="Q558" s="14"/>
      <c r="R558" s="13"/>
      <c r="S558" s="14">
        <f t="shared" si="335"/>
        <v>86.5</v>
      </c>
      <c r="T558" s="14">
        <f t="shared" si="336"/>
        <v>86.5</v>
      </c>
      <c r="U558" s="47">
        <f t="shared" si="337"/>
        <v>86.5</v>
      </c>
    </row>
    <row r="559" spans="1:21" ht="22.5" x14ac:dyDescent="0.2">
      <c r="A559" s="69" t="s">
        <v>14</v>
      </c>
      <c r="B559" s="11">
        <v>13</v>
      </c>
      <c r="C559" s="12" t="s">
        <v>3</v>
      </c>
      <c r="D559" s="11" t="s">
        <v>2</v>
      </c>
      <c r="E559" s="67" t="s">
        <v>105</v>
      </c>
      <c r="F559" s="10">
        <v>200</v>
      </c>
      <c r="G559" s="14">
        <f t="shared" ref="G559:I559" si="380">G560</f>
        <v>86.5</v>
      </c>
      <c r="H559" s="14">
        <f t="shared" si="380"/>
        <v>86.5</v>
      </c>
      <c r="I559" s="13">
        <f t="shared" si="380"/>
        <v>86.5</v>
      </c>
      <c r="J559" s="14"/>
      <c r="K559" s="14"/>
      <c r="L559" s="13"/>
      <c r="M559" s="14">
        <f t="shared" si="373"/>
        <v>86.5</v>
      </c>
      <c r="N559" s="14">
        <f t="shared" si="374"/>
        <v>86.5</v>
      </c>
      <c r="O559" s="13">
        <f t="shared" si="375"/>
        <v>86.5</v>
      </c>
      <c r="P559" s="14"/>
      <c r="Q559" s="14"/>
      <c r="R559" s="13"/>
      <c r="S559" s="14">
        <f t="shared" si="335"/>
        <v>86.5</v>
      </c>
      <c r="T559" s="14">
        <f t="shared" si="336"/>
        <v>86.5</v>
      </c>
      <c r="U559" s="47">
        <f t="shared" si="337"/>
        <v>86.5</v>
      </c>
    </row>
    <row r="560" spans="1:21" ht="22.5" x14ac:dyDescent="0.2">
      <c r="A560" s="69" t="s">
        <v>13</v>
      </c>
      <c r="B560" s="11">
        <v>13</v>
      </c>
      <c r="C560" s="12" t="s">
        <v>3</v>
      </c>
      <c r="D560" s="11" t="s">
        <v>2</v>
      </c>
      <c r="E560" s="67" t="s">
        <v>105</v>
      </c>
      <c r="F560" s="10">
        <v>240</v>
      </c>
      <c r="G560" s="14">
        <v>86.5</v>
      </c>
      <c r="H560" s="14">
        <v>86.5</v>
      </c>
      <c r="I560" s="13">
        <v>86.5</v>
      </c>
      <c r="J560" s="14"/>
      <c r="K560" s="14"/>
      <c r="L560" s="13"/>
      <c r="M560" s="14">
        <f t="shared" si="373"/>
        <v>86.5</v>
      </c>
      <c r="N560" s="14">
        <f t="shared" si="374"/>
        <v>86.5</v>
      </c>
      <c r="O560" s="13">
        <f t="shared" si="375"/>
        <v>86.5</v>
      </c>
      <c r="P560" s="14"/>
      <c r="Q560" s="14"/>
      <c r="R560" s="13"/>
      <c r="S560" s="14">
        <f t="shared" ref="S560:S632" si="381">M560+P560</f>
        <v>86.5</v>
      </c>
      <c r="T560" s="14">
        <f t="shared" ref="T560:T632" si="382">N560+Q560</f>
        <v>86.5</v>
      </c>
      <c r="U560" s="47">
        <f t="shared" ref="U560:U632" si="383">O560+R560</f>
        <v>86.5</v>
      </c>
    </row>
    <row r="561" spans="1:21" x14ac:dyDescent="0.2">
      <c r="A561" s="65" t="s">
        <v>384</v>
      </c>
      <c r="B561" s="11">
        <v>13</v>
      </c>
      <c r="C561" s="12" t="s">
        <v>3</v>
      </c>
      <c r="D561" s="11" t="s">
        <v>2</v>
      </c>
      <c r="E561" s="67" t="s">
        <v>383</v>
      </c>
      <c r="F561" s="10"/>
      <c r="G561" s="14"/>
      <c r="H561" s="14"/>
      <c r="I561" s="13"/>
      <c r="J561" s="14">
        <f>J562</f>
        <v>1889.3333300000002</v>
      </c>
      <c r="K561" s="14"/>
      <c r="L561" s="13"/>
      <c r="M561" s="14">
        <f t="shared" ref="M561:M563" si="384">G561+J561</f>
        <v>1889.3333300000002</v>
      </c>
      <c r="N561" s="14">
        <f t="shared" ref="N561:N563" si="385">H561+K561</f>
        <v>0</v>
      </c>
      <c r="O561" s="13">
        <f t="shared" ref="O561:O563" si="386">I561+L561</f>
        <v>0</v>
      </c>
      <c r="P561" s="14"/>
      <c r="Q561" s="14"/>
      <c r="R561" s="13"/>
      <c r="S561" s="14">
        <f t="shared" si="381"/>
        <v>1889.3333300000002</v>
      </c>
      <c r="T561" s="14">
        <f t="shared" si="382"/>
        <v>0</v>
      </c>
      <c r="U561" s="47">
        <f t="shared" si="383"/>
        <v>0</v>
      </c>
    </row>
    <row r="562" spans="1:21" ht="22.5" x14ac:dyDescent="0.2">
      <c r="A562" s="65" t="s">
        <v>14</v>
      </c>
      <c r="B562" s="11">
        <v>13</v>
      </c>
      <c r="C562" s="12" t="s">
        <v>3</v>
      </c>
      <c r="D562" s="11" t="s">
        <v>2</v>
      </c>
      <c r="E562" s="67" t="s">
        <v>383</v>
      </c>
      <c r="F562" s="10">
        <v>200</v>
      </c>
      <c r="G562" s="14"/>
      <c r="H562" s="14"/>
      <c r="I562" s="13"/>
      <c r="J562" s="14">
        <f>J563</f>
        <v>1889.3333300000002</v>
      </c>
      <c r="K562" s="14"/>
      <c r="L562" s="13"/>
      <c r="M562" s="14">
        <f t="shared" si="384"/>
        <v>1889.3333300000002</v>
      </c>
      <c r="N562" s="14">
        <f t="shared" si="385"/>
        <v>0</v>
      </c>
      <c r="O562" s="13">
        <f t="shared" si="386"/>
        <v>0</v>
      </c>
      <c r="P562" s="14"/>
      <c r="Q562" s="14"/>
      <c r="R562" s="13"/>
      <c r="S562" s="14">
        <f t="shared" si="381"/>
        <v>1889.3333300000002</v>
      </c>
      <c r="T562" s="14">
        <f t="shared" si="382"/>
        <v>0</v>
      </c>
      <c r="U562" s="47">
        <f t="shared" si="383"/>
        <v>0</v>
      </c>
    </row>
    <row r="563" spans="1:21" ht="22.5" x14ac:dyDescent="0.2">
      <c r="A563" s="65" t="s">
        <v>13</v>
      </c>
      <c r="B563" s="11">
        <v>13</v>
      </c>
      <c r="C563" s="12" t="s">
        <v>3</v>
      </c>
      <c r="D563" s="11" t="s">
        <v>2</v>
      </c>
      <c r="E563" s="67" t="s">
        <v>383</v>
      </c>
      <c r="F563" s="10">
        <v>240</v>
      </c>
      <c r="G563" s="14"/>
      <c r="H563" s="14"/>
      <c r="I563" s="13"/>
      <c r="J563" s="14">
        <f>1568.14667+321.18666</f>
        <v>1889.3333300000002</v>
      </c>
      <c r="K563" s="14"/>
      <c r="L563" s="13"/>
      <c r="M563" s="14">
        <f t="shared" si="384"/>
        <v>1889.3333300000002</v>
      </c>
      <c r="N563" s="14">
        <f t="shared" si="385"/>
        <v>0</v>
      </c>
      <c r="O563" s="13">
        <f t="shared" si="386"/>
        <v>0</v>
      </c>
      <c r="P563" s="14"/>
      <c r="Q563" s="14"/>
      <c r="R563" s="13"/>
      <c r="S563" s="14">
        <f t="shared" si="381"/>
        <v>1889.3333300000002</v>
      </c>
      <c r="T563" s="14">
        <f t="shared" si="382"/>
        <v>0</v>
      </c>
      <c r="U563" s="47">
        <f t="shared" si="383"/>
        <v>0</v>
      </c>
    </row>
    <row r="564" spans="1:21" x14ac:dyDescent="0.2">
      <c r="A564" s="45" t="s">
        <v>239</v>
      </c>
      <c r="B564" s="11"/>
      <c r="C564" s="12"/>
      <c r="D564" s="11"/>
      <c r="E564" s="21"/>
      <c r="F564" s="6"/>
      <c r="G564" s="27">
        <f>G565+G570+G587+G597+G607+G620+G624+G593</f>
        <v>31370.199999999997</v>
      </c>
      <c r="H564" s="27">
        <f>H565+H570+H587+H597+H607+H620+H624+H593</f>
        <v>36057.9</v>
      </c>
      <c r="I564" s="24">
        <f>I565+I570+I587+I597+I607+I620+I624+I593</f>
        <v>30757.200000000001</v>
      </c>
      <c r="J564" s="27">
        <f>J565+J570+J587+J593+J597+J607+J620+J624</f>
        <v>1240.1547900000003</v>
      </c>
      <c r="K564" s="27">
        <f>K565+K570+K587+K593+K597+K607+K620+K624</f>
        <v>-651.12670000000003</v>
      </c>
      <c r="L564" s="27">
        <f>L565+L570+L587+L593+L597+L607+L620+L624</f>
        <v>-304.53719000000001</v>
      </c>
      <c r="M564" s="27">
        <f t="shared" si="373"/>
        <v>32610.354789999998</v>
      </c>
      <c r="N564" s="27">
        <f t="shared" si="374"/>
        <v>35406.773300000001</v>
      </c>
      <c r="O564" s="24">
        <f t="shared" si="375"/>
        <v>30452.662810000002</v>
      </c>
      <c r="P564" s="27">
        <f>P565+P570+P587+P593+P597+P607+P624+P628</f>
        <v>7967.3498099999988</v>
      </c>
      <c r="Q564" s="27">
        <f t="shared" ref="Q564:R564" si="387">Q565+Q570+Q587+Q593+Q597+Q607+Q624+Q628</f>
        <v>-2473.49539</v>
      </c>
      <c r="R564" s="27">
        <f t="shared" si="387"/>
        <v>-2160</v>
      </c>
      <c r="S564" s="27">
        <f t="shared" si="381"/>
        <v>40577.704599999997</v>
      </c>
      <c r="T564" s="27">
        <f t="shared" si="382"/>
        <v>32933.277910000004</v>
      </c>
      <c r="U564" s="27">
        <f t="shared" si="383"/>
        <v>28292.662810000002</v>
      </c>
    </row>
    <row r="565" spans="1:21" ht="22.5" x14ac:dyDescent="0.2">
      <c r="A565" s="45" t="s">
        <v>253</v>
      </c>
      <c r="B565" s="19" t="s">
        <v>93</v>
      </c>
      <c r="C565" s="20" t="s">
        <v>3</v>
      </c>
      <c r="D565" s="19" t="s">
        <v>2</v>
      </c>
      <c r="E565" s="21" t="s">
        <v>9</v>
      </c>
      <c r="F565" s="6" t="s">
        <v>7</v>
      </c>
      <c r="G565" s="27">
        <f t="shared" ref="G565:I568" si="388">G566</f>
        <v>2843.3</v>
      </c>
      <c r="H565" s="27">
        <f t="shared" si="388"/>
        <v>2871.7</v>
      </c>
      <c r="I565" s="13">
        <f t="shared" si="388"/>
        <v>2986.5</v>
      </c>
      <c r="J565" s="27"/>
      <c r="K565" s="27"/>
      <c r="L565" s="13"/>
      <c r="M565" s="27">
        <f t="shared" si="373"/>
        <v>2843.3</v>
      </c>
      <c r="N565" s="27">
        <f t="shared" si="374"/>
        <v>2871.7</v>
      </c>
      <c r="O565" s="13">
        <f t="shared" si="375"/>
        <v>2986.5</v>
      </c>
      <c r="P565" s="27"/>
      <c r="Q565" s="27"/>
      <c r="R565" s="13"/>
      <c r="S565" s="27">
        <f t="shared" si="381"/>
        <v>2843.3</v>
      </c>
      <c r="T565" s="27">
        <f t="shared" si="382"/>
        <v>2871.7</v>
      </c>
      <c r="U565" s="47">
        <f t="shared" si="383"/>
        <v>2986.5</v>
      </c>
    </row>
    <row r="566" spans="1:21" ht="22.5" x14ac:dyDescent="0.2">
      <c r="A566" s="69" t="s">
        <v>94</v>
      </c>
      <c r="B566" s="11" t="s">
        <v>93</v>
      </c>
      <c r="C566" s="12" t="s">
        <v>22</v>
      </c>
      <c r="D566" s="11" t="s">
        <v>2</v>
      </c>
      <c r="E566" s="67" t="s">
        <v>9</v>
      </c>
      <c r="F566" s="10" t="s">
        <v>7</v>
      </c>
      <c r="G566" s="14">
        <f t="shared" si="388"/>
        <v>2843.3</v>
      </c>
      <c r="H566" s="14">
        <f t="shared" si="388"/>
        <v>2871.7</v>
      </c>
      <c r="I566" s="13">
        <f t="shared" si="388"/>
        <v>2986.5</v>
      </c>
      <c r="J566" s="14"/>
      <c r="K566" s="14"/>
      <c r="L566" s="13"/>
      <c r="M566" s="14">
        <f t="shared" si="373"/>
        <v>2843.3</v>
      </c>
      <c r="N566" s="14">
        <f t="shared" si="374"/>
        <v>2871.7</v>
      </c>
      <c r="O566" s="13">
        <f t="shared" si="375"/>
        <v>2986.5</v>
      </c>
      <c r="P566" s="14"/>
      <c r="Q566" s="14"/>
      <c r="R566" s="13"/>
      <c r="S566" s="14">
        <f t="shared" si="381"/>
        <v>2843.3</v>
      </c>
      <c r="T566" s="14">
        <f t="shared" si="382"/>
        <v>2871.7</v>
      </c>
      <c r="U566" s="47">
        <f t="shared" si="383"/>
        <v>2986.5</v>
      </c>
    </row>
    <row r="567" spans="1:21" ht="22.5" x14ac:dyDescent="0.2">
      <c r="A567" s="69" t="s">
        <v>15</v>
      </c>
      <c r="B567" s="11" t="s">
        <v>93</v>
      </c>
      <c r="C567" s="12" t="s">
        <v>22</v>
      </c>
      <c r="D567" s="11" t="s">
        <v>2</v>
      </c>
      <c r="E567" s="67" t="s">
        <v>11</v>
      </c>
      <c r="F567" s="10" t="s">
        <v>7</v>
      </c>
      <c r="G567" s="14">
        <f t="shared" si="388"/>
        <v>2843.3</v>
      </c>
      <c r="H567" s="14">
        <f t="shared" si="388"/>
        <v>2871.7</v>
      </c>
      <c r="I567" s="13">
        <f t="shared" si="388"/>
        <v>2986.5</v>
      </c>
      <c r="J567" s="14"/>
      <c r="K567" s="14"/>
      <c r="L567" s="13"/>
      <c r="M567" s="14">
        <f t="shared" si="373"/>
        <v>2843.3</v>
      </c>
      <c r="N567" s="14">
        <f t="shared" si="374"/>
        <v>2871.7</v>
      </c>
      <c r="O567" s="13">
        <f t="shared" si="375"/>
        <v>2986.5</v>
      </c>
      <c r="P567" s="14"/>
      <c r="Q567" s="14"/>
      <c r="R567" s="13"/>
      <c r="S567" s="14">
        <f t="shared" si="381"/>
        <v>2843.3</v>
      </c>
      <c r="T567" s="14">
        <f t="shared" si="382"/>
        <v>2871.7</v>
      </c>
      <c r="U567" s="47">
        <f t="shared" si="383"/>
        <v>2986.5</v>
      </c>
    </row>
    <row r="568" spans="1:21" ht="45" x14ac:dyDescent="0.2">
      <c r="A568" s="69" t="s">
        <v>6</v>
      </c>
      <c r="B568" s="11" t="s">
        <v>93</v>
      </c>
      <c r="C568" s="12" t="s">
        <v>22</v>
      </c>
      <c r="D568" s="11" t="s">
        <v>2</v>
      </c>
      <c r="E568" s="67" t="s">
        <v>11</v>
      </c>
      <c r="F568" s="10">
        <v>100</v>
      </c>
      <c r="G568" s="14">
        <f t="shared" si="388"/>
        <v>2843.3</v>
      </c>
      <c r="H568" s="14">
        <f t="shared" si="388"/>
        <v>2871.7</v>
      </c>
      <c r="I568" s="13">
        <f t="shared" si="388"/>
        <v>2986.5</v>
      </c>
      <c r="J568" s="14"/>
      <c r="K568" s="14"/>
      <c r="L568" s="13"/>
      <c r="M568" s="14">
        <f t="shared" si="373"/>
        <v>2843.3</v>
      </c>
      <c r="N568" s="14">
        <f t="shared" si="374"/>
        <v>2871.7</v>
      </c>
      <c r="O568" s="13">
        <f t="shared" si="375"/>
        <v>2986.5</v>
      </c>
      <c r="P568" s="14"/>
      <c r="Q568" s="14"/>
      <c r="R568" s="13"/>
      <c r="S568" s="14">
        <f t="shared" si="381"/>
        <v>2843.3</v>
      </c>
      <c r="T568" s="14">
        <f t="shared" si="382"/>
        <v>2871.7</v>
      </c>
      <c r="U568" s="47">
        <f t="shared" si="383"/>
        <v>2986.5</v>
      </c>
    </row>
    <row r="569" spans="1:21" ht="22.5" x14ac:dyDescent="0.2">
      <c r="A569" s="69" t="s">
        <v>5</v>
      </c>
      <c r="B569" s="11" t="s">
        <v>93</v>
      </c>
      <c r="C569" s="12" t="s">
        <v>22</v>
      </c>
      <c r="D569" s="11" t="s">
        <v>2</v>
      </c>
      <c r="E569" s="67" t="s">
        <v>11</v>
      </c>
      <c r="F569" s="10">
        <v>120</v>
      </c>
      <c r="G569" s="14">
        <v>2843.3</v>
      </c>
      <c r="H569" s="14">
        <v>2871.7</v>
      </c>
      <c r="I569" s="13">
        <v>2986.5</v>
      </c>
      <c r="J569" s="14"/>
      <c r="K569" s="14"/>
      <c r="L569" s="13"/>
      <c r="M569" s="14">
        <f t="shared" si="373"/>
        <v>2843.3</v>
      </c>
      <c r="N569" s="14">
        <f t="shared" si="374"/>
        <v>2871.7</v>
      </c>
      <c r="O569" s="13">
        <f t="shared" si="375"/>
        <v>2986.5</v>
      </c>
      <c r="P569" s="14"/>
      <c r="Q569" s="14"/>
      <c r="R569" s="13"/>
      <c r="S569" s="14">
        <f t="shared" si="381"/>
        <v>2843.3</v>
      </c>
      <c r="T569" s="14">
        <f t="shared" si="382"/>
        <v>2871.7</v>
      </c>
      <c r="U569" s="47">
        <f t="shared" si="383"/>
        <v>2986.5</v>
      </c>
    </row>
    <row r="570" spans="1:21" ht="56.25" x14ac:dyDescent="0.2">
      <c r="A570" s="45" t="s">
        <v>24</v>
      </c>
      <c r="B570" s="19" t="s">
        <v>19</v>
      </c>
      <c r="C570" s="20" t="s">
        <v>3</v>
      </c>
      <c r="D570" s="19" t="s">
        <v>2</v>
      </c>
      <c r="E570" s="21" t="s">
        <v>9</v>
      </c>
      <c r="F570" s="6" t="s">
        <v>7</v>
      </c>
      <c r="G570" s="27">
        <f>G571+G575+G583</f>
        <v>4688.0999999999995</v>
      </c>
      <c r="H570" s="27">
        <f t="shared" ref="H570:I570" si="389">H571+H575+H583</f>
        <v>4724.8</v>
      </c>
      <c r="I570" s="24">
        <f t="shared" si="389"/>
        <v>4872.7</v>
      </c>
      <c r="J570" s="27"/>
      <c r="K570" s="27"/>
      <c r="L570" s="24"/>
      <c r="M570" s="27">
        <f t="shared" si="373"/>
        <v>4688.0999999999995</v>
      </c>
      <c r="N570" s="27">
        <f t="shared" si="374"/>
        <v>4724.8</v>
      </c>
      <c r="O570" s="24">
        <f t="shared" si="375"/>
        <v>4872.7</v>
      </c>
      <c r="P570" s="27"/>
      <c r="Q570" s="27"/>
      <c r="R570" s="24"/>
      <c r="S570" s="27">
        <f t="shared" si="381"/>
        <v>4688.0999999999995</v>
      </c>
      <c r="T570" s="27">
        <f t="shared" si="382"/>
        <v>4724.8</v>
      </c>
      <c r="U570" s="46">
        <f t="shared" si="383"/>
        <v>4872.7</v>
      </c>
    </row>
    <row r="571" spans="1:21" ht="22.5" x14ac:dyDescent="0.2">
      <c r="A571" s="45" t="s">
        <v>23</v>
      </c>
      <c r="B571" s="19" t="s">
        <v>19</v>
      </c>
      <c r="C571" s="20" t="s">
        <v>22</v>
      </c>
      <c r="D571" s="19" t="s">
        <v>2</v>
      </c>
      <c r="E571" s="21" t="s">
        <v>9</v>
      </c>
      <c r="F571" s="6" t="s">
        <v>7</v>
      </c>
      <c r="G571" s="27">
        <f t="shared" ref="G571:I573" si="390">G572</f>
        <v>2116.5</v>
      </c>
      <c r="H571" s="27">
        <f t="shared" si="390"/>
        <v>2137.6999999999998</v>
      </c>
      <c r="I571" s="24">
        <f t="shared" si="390"/>
        <v>2223.1999999999998</v>
      </c>
      <c r="J571" s="27"/>
      <c r="K571" s="27"/>
      <c r="L571" s="24"/>
      <c r="M571" s="27">
        <f t="shared" si="373"/>
        <v>2116.5</v>
      </c>
      <c r="N571" s="27">
        <f t="shared" si="374"/>
        <v>2137.6999999999998</v>
      </c>
      <c r="O571" s="24">
        <f t="shared" si="375"/>
        <v>2223.1999999999998</v>
      </c>
      <c r="P571" s="27"/>
      <c r="Q571" s="27"/>
      <c r="R571" s="24"/>
      <c r="S571" s="27">
        <f t="shared" si="381"/>
        <v>2116.5</v>
      </c>
      <c r="T571" s="27">
        <f t="shared" si="382"/>
        <v>2137.6999999999998</v>
      </c>
      <c r="U571" s="46">
        <f t="shared" si="383"/>
        <v>2223.1999999999998</v>
      </c>
    </row>
    <row r="572" spans="1:21" ht="22.5" x14ac:dyDescent="0.2">
      <c r="A572" s="69" t="s">
        <v>15</v>
      </c>
      <c r="B572" s="11" t="s">
        <v>19</v>
      </c>
      <c r="C572" s="12" t="s">
        <v>22</v>
      </c>
      <c r="D572" s="11" t="s">
        <v>2</v>
      </c>
      <c r="E572" s="67" t="s">
        <v>11</v>
      </c>
      <c r="F572" s="10" t="s">
        <v>7</v>
      </c>
      <c r="G572" s="14">
        <f t="shared" si="390"/>
        <v>2116.5</v>
      </c>
      <c r="H572" s="14">
        <f t="shared" si="390"/>
        <v>2137.6999999999998</v>
      </c>
      <c r="I572" s="13">
        <f t="shared" si="390"/>
        <v>2223.1999999999998</v>
      </c>
      <c r="J572" s="14"/>
      <c r="K572" s="14"/>
      <c r="L572" s="13"/>
      <c r="M572" s="14">
        <f t="shared" si="373"/>
        <v>2116.5</v>
      </c>
      <c r="N572" s="14">
        <f t="shared" si="374"/>
        <v>2137.6999999999998</v>
      </c>
      <c r="O572" s="13">
        <f t="shared" si="375"/>
        <v>2223.1999999999998</v>
      </c>
      <c r="P572" s="14"/>
      <c r="Q572" s="14"/>
      <c r="R572" s="13"/>
      <c r="S572" s="14">
        <f t="shared" si="381"/>
        <v>2116.5</v>
      </c>
      <c r="T572" s="14">
        <f t="shared" si="382"/>
        <v>2137.6999999999998</v>
      </c>
      <c r="U572" s="47">
        <f t="shared" si="383"/>
        <v>2223.1999999999998</v>
      </c>
    </row>
    <row r="573" spans="1:21" ht="45" x14ac:dyDescent="0.2">
      <c r="A573" s="69" t="s">
        <v>6</v>
      </c>
      <c r="B573" s="11" t="s">
        <v>19</v>
      </c>
      <c r="C573" s="12" t="s">
        <v>22</v>
      </c>
      <c r="D573" s="11" t="s">
        <v>2</v>
      </c>
      <c r="E573" s="67" t="s">
        <v>11</v>
      </c>
      <c r="F573" s="10">
        <v>100</v>
      </c>
      <c r="G573" s="14">
        <f t="shared" si="390"/>
        <v>2116.5</v>
      </c>
      <c r="H573" s="14">
        <f t="shared" si="390"/>
        <v>2137.6999999999998</v>
      </c>
      <c r="I573" s="13">
        <f t="shared" si="390"/>
        <v>2223.1999999999998</v>
      </c>
      <c r="J573" s="14"/>
      <c r="K573" s="14"/>
      <c r="L573" s="13"/>
      <c r="M573" s="14">
        <f t="shared" si="373"/>
        <v>2116.5</v>
      </c>
      <c r="N573" s="14">
        <f t="shared" si="374"/>
        <v>2137.6999999999998</v>
      </c>
      <c r="O573" s="13">
        <f t="shared" si="375"/>
        <v>2223.1999999999998</v>
      </c>
      <c r="P573" s="14"/>
      <c r="Q573" s="14"/>
      <c r="R573" s="13"/>
      <c r="S573" s="14">
        <f t="shared" si="381"/>
        <v>2116.5</v>
      </c>
      <c r="T573" s="14">
        <f t="shared" si="382"/>
        <v>2137.6999999999998</v>
      </c>
      <c r="U573" s="47">
        <f t="shared" si="383"/>
        <v>2223.1999999999998</v>
      </c>
    </row>
    <row r="574" spans="1:21" ht="22.5" x14ac:dyDescent="0.2">
      <c r="A574" s="69" t="s">
        <v>5</v>
      </c>
      <c r="B574" s="11" t="s">
        <v>19</v>
      </c>
      <c r="C574" s="12" t="s">
        <v>22</v>
      </c>
      <c r="D574" s="11" t="s">
        <v>2</v>
      </c>
      <c r="E574" s="67" t="s">
        <v>11</v>
      </c>
      <c r="F574" s="10">
        <v>120</v>
      </c>
      <c r="G574" s="13">
        <v>2116.5</v>
      </c>
      <c r="H574" s="13">
        <v>2137.6999999999998</v>
      </c>
      <c r="I574" s="13">
        <v>2223.1999999999998</v>
      </c>
      <c r="J574" s="13"/>
      <c r="K574" s="13"/>
      <c r="L574" s="13"/>
      <c r="M574" s="13">
        <f t="shared" si="373"/>
        <v>2116.5</v>
      </c>
      <c r="N574" s="13">
        <f t="shared" si="374"/>
        <v>2137.6999999999998</v>
      </c>
      <c r="O574" s="13">
        <f t="shared" si="375"/>
        <v>2223.1999999999998</v>
      </c>
      <c r="P574" s="13"/>
      <c r="Q574" s="13"/>
      <c r="R574" s="13"/>
      <c r="S574" s="13">
        <f t="shared" si="381"/>
        <v>2116.5</v>
      </c>
      <c r="T574" s="13">
        <f t="shared" si="382"/>
        <v>2137.6999999999998</v>
      </c>
      <c r="U574" s="47">
        <f t="shared" si="383"/>
        <v>2223.1999999999998</v>
      </c>
    </row>
    <row r="575" spans="1:21" x14ac:dyDescent="0.2">
      <c r="A575" s="45" t="s">
        <v>21</v>
      </c>
      <c r="B575" s="19" t="s">
        <v>19</v>
      </c>
      <c r="C575" s="20" t="s">
        <v>20</v>
      </c>
      <c r="D575" s="19" t="s">
        <v>2</v>
      </c>
      <c r="E575" s="21" t="s">
        <v>9</v>
      </c>
      <c r="F575" s="6" t="s">
        <v>7</v>
      </c>
      <c r="G575" s="27">
        <f t="shared" ref="G575:I575" si="391">G576</f>
        <v>2076.4</v>
      </c>
      <c r="H575" s="27">
        <f t="shared" si="391"/>
        <v>2091.8000000000002</v>
      </c>
      <c r="I575" s="24">
        <f t="shared" si="391"/>
        <v>2154.2000000000003</v>
      </c>
      <c r="J575" s="27"/>
      <c r="K575" s="27"/>
      <c r="L575" s="24"/>
      <c r="M575" s="27">
        <f t="shared" si="373"/>
        <v>2076.4</v>
      </c>
      <c r="N575" s="27">
        <f t="shared" si="374"/>
        <v>2091.8000000000002</v>
      </c>
      <c r="O575" s="24">
        <f t="shared" si="375"/>
        <v>2154.2000000000003</v>
      </c>
      <c r="P575" s="27"/>
      <c r="Q575" s="27"/>
      <c r="R575" s="24"/>
      <c r="S575" s="27">
        <f t="shared" si="381"/>
        <v>2076.4</v>
      </c>
      <c r="T575" s="27">
        <f t="shared" si="382"/>
        <v>2091.8000000000002</v>
      </c>
      <c r="U575" s="46">
        <f t="shared" si="383"/>
        <v>2154.2000000000003</v>
      </c>
    </row>
    <row r="576" spans="1:21" ht="22.5" x14ac:dyDescent="0.2">
      <c r="A576" s="69" t="s">
        <v>15</v>
      </c>
      <c r="B576" s="11" t="s">
        <v>19</v>
      </c>
      <c r="C576" s="12" t="s">
        <v>20</v>
      </c>
      <c r="D576" s="11" t="s">
        <v>2</v>
      </c>
      <c r="E576" s="67" t="s">
        <v>11</v>
      </c>
      <c r="F576" s="10" t="s">
        <v>7</v>
      </c>
      <c r="G576" s="13">
        <f>G577+G579+G581</f>
        <v>2076.4</v>
      </c>
      <c r="H576" s="13">
        <f t="shared" ref="H576:I576" si="392">H577+H579+H581</f>
        <v>2091.8000000000002</v>
      </c>
      <c r="I576" s="13">
        <f t="shared" si="392"/>
        <v>2154.2000000000003</v>
      </c>
      <c r="J576" s="13"/>
      <c r="K576" s="13"/>
      <c r="L576" s="13"/>
      <c r="M576" s="13">
        <f t="shared" si="373"/>
        <v>2076.4</v>
      </c>
      <c r="N576" s="13">
        <f t="shared" si="374"/>
        <v>2091.8000000000002</v>
      </c>
      <c r="O576" s="13">
        <f t="shared" si="375"/>
        <v>2154.2000000000003</v>
      </c>
      <c r="P576" s="13"/>
      <c r="Q576" s="13"/>
      <c r="R576" s="13"/>
      <c r="S576" s="13">
        <f t="shared" si="381"/>
        <v>2076.4</v>
      </c>
      <c r="T576" s="13">
        <f t="shared" si="382"/>
        <v>2091.8000000000002</v>
      </c>
      <c r="U576" s="47">
        <f t="shared" si="383"/>
        <v>2154.2000000000003</v>
      </c>
    </row>
    <row r="577" spans="1:21" ht="45" x14ac:dyDescent="0.2">
      <c r="A577" s="69" t="s">
        <v>6</v>
      </c>
      <c r="B577" s="11" t="s">
        <v>19</v>
      </c>
      <c r="C577" s="12" t="s">
        <v>20</v>
      </c>
      <c r="D577" s="11" t="s">
        <v>2</v>
      </c>
      <c r="E577" s="67" t="s">
        <v>11</v>
      </c>
      <c r="F577" s="10">
        <v>100</v>
      </c>
      <c r="G577" s="13">
        <f>G578</f>
        <v>1671.1</v>
      </c>
      <c r="H577" s="13">
        <f t="shared" ref="H577:I577" si="393">H578</f>
        <v>1686.5</v>
      </c>
      <c r="I577" s="13">
        <f t="shared" si="393"/>
        <v>1748.9</v>
      </c>
      <c r="J577" s="13"/>
      <c r="K577" s="13"/>
      <c r="L577" s="13"/>
      <c r="M577" s="13">
        <f t="shared" si="373"/>
        <v>1671.1</v>
      </c>
      <c r="N577" s="13">
        <f t="shared" si="374"/>
        <v>1686.5</v>
      </c>
      <c r="O577" s="13">
        <f t="shared" si="375"/>
        <v>1748.9</v>
      </c>
      <c r="P577" s="13"/>
      <c r="Q577" s="13"/>
      <c r="R577" s="13"/>
      <c r="S577" s="13">
        <f t="shared" si="381"/>
        <v>1671.1</v>
      </c>
      <c r="T577" s="13">
        <f t="shared" si="382"/>
        <v>1686.5</v>
      </c>
      <c r="U577" s="47">
        <f t="shared" si="383"/>
        <v>1748.9</v>
      </c>
    </row>
    <row r="578" spans="1:21" ht="22.5" x14ac:dyDescent="0.2">
      <c r="A578" s="69" t="s">
        <v>5</v>
      </c>
      <c r="B578" s="11" t="s">
        <v>19</v>
      </c>
      <c r="C578" s="12" t="s">
        <v>20</v>
      </c>
      <c r="D578" s="11" t="s">
        <v>2</v>
      </c>
      <c r="E578" s="67" t="s">
        <v>11</v>
      </c>
      <c r="F578" s="10">
        <v>120</v>
      </c>
      <c r="G578" s="13">
        <v>1671.1</v>
      </c>
      <c r="H578" s="13">
        <v>1686.5</v>
      </c>
      <c r="I578" s="13">
        <v>1748.9</v>
      </c>
      <c r="J578" s="13"/>
      <c r="K578" s="13"/>
      <c r="L578" s="13"/>
      <c r="M578" s="13">
        <f t="shared" si="373"/>
        <v>1671.1</v>
      </c>
      <c r="N578" s="13">
        <f t="shared" si="374"/>
        <v>1686.5</v>
      </c>
      <c r="O578" s="13">
        <f t="shared" si="375"/>
        <v>1748.9</v>
      </c>
      <c r="P578" s="13"/>
      <c r="Q578" s="13"/>
      <c r="R578" s="13"/>
      <c r="S578" s="13">
        <f t="shared" si="381"/>
        <v>1671.1</v>
      </c>
      <c r="T578" s="13">
        <f t="shared" si="382"/>
        <v>1686.5</v>
      </c>
      <c r="U578" s="47">
        <f t="shared" si="383"/>
        <v>1748.9</v>
      </c>
    </row>
    <row r="579" spans="1:21" ht="22.5" x14ac:dyDescent="0.2">
      <c r="A579" s="69" t="s">
        <v>14</v>
      </c>
      <c r="B579" s="11" t="s">
        <v>19</v>
      </c>
      <c r="C579" s="12" t="s">
        <v>20</v>
      </c>
      <c r="D579" s="11" t="s">
        <v>2</v>
      </c>
      <c r="E579" s="67" t="s">
        <v>11</v>
      </c>
      <c r="F579" s="10">
        <v>200</v>
      </c>
      <c r="G579" s="13">
        <v>404.3</v>
      </c>
      <c r="H579" s="13">
        <v>404.3</v>
      </c>
      <c r="I579" s="13">
        <v>404.3</v>
      </c>
      <c r="J579" s="13"/>
      <c r="K579" s="13"/>
      <c r="L579" s="13"/>
      <c r="M579" s="13">
        <f t="shared" si="373"/>
        <v>404.3</v>
      </c>
      <c r="N579" s="13">
        <f t="shared" si="374"/>
        <v>404.3</v>
      </c>
      <c r="O579" s="13">
        <f t="shared" si="375"/>
        <v>404.3</v>
      </c>
      <c r="P579" s="13"/>
      <c r="Q579" s="13"/>
      <c r="R579" s="13"/>
      <c r="S579" s="13">
        <f t="shared" si="381"/>
        <v>404.3</v>
      </c>
      <c r="T579" s="13">
        <f t="shared" si="382"/>
        <v>404.3</v>
      </c>
      <c r="U579" s="47">
        <f t="shared" si="383"/>
        <v>404.3</v>
      </c>
    </row>
    <row r="580" spans="1:21" ht="22.5" x14ac:dyDescent="0.2">
      <c r="A580" s="69" t="s">
        <v>13</v>
      </c>
      <c r="B580" s="11" t="s">
        <v>19</v>
      </c>
      <c r="C580" s="12" t="s">
        <v>20</v>
      </c>
      <c r="D580" s="11" t="s">
        <v>2</v>
      </c>
      <c r="E580" s="67" t="s">
        <v>11</v>
      </c>
      <c r="F580" s="10">
        <v>240</v>
      </c>
      <c r="G580" s="13">
        <v>404.3</v>
      </c>
      <c r="H580" s="13">
        <v>404.3</v>
      </c>
      <c r="I580" s="13">
        <v>404.3</v>
      </c>
      <c r="J580" s="13"/>
      <c r="K580" s="13"/>
      <c r="L580" s="13"/>
      <c r="M580" s="13">
        <f t="shared" si="373"/>
        <v>404.3</v>
      </c>
      <c r="N580" s="13">
        <f t="shared" si="374"/>
        <v>404.3</v>
      </c>
      <c r="O580" s="13">
        <f t="shared" si="375"/>
        <v>404.3</v>
      </c>
      <c r="P580" s="13"/>
      <c r="Q580" s="13"/>
      <c r="R580" s="13"/>
      <c r="S580" s="13">
        <f t="shared" si="381"/>
        <v>404.3</v>
      </c>
      <c r="T580" s="13">
        <f t="shared" si="382"/>
        <v>404.3</v>
      </c>
      <c r="U580" s="47">
        <f t="shared" si="383"/>
        <v>404.3</v>
      </c>
    </row>
    <row r="581" spans="1:21" x14ac:dyDescent="0.2">
      <c r="A581" s="69" t="s">
        <v>71</v>
      </c>
      <c r="B581" s="11" t="s">
        <v>19</v>
      </c>
      <c r="C581" s="12" t="s">
        <v>20</v>
      </c>
      <c r="D581" s="11" t="s">
        <v>2</v>
      </c>
      <c r="E581" s="67" t="s">
        <v>11</v>
      </c>
      <c r="F581" s="10">
        <v>800</v>
      </c>
      <c r="G581" s="14">
        <v>1</v>
      </c>
      <c r="H581" s="13">
        <v>1</v>
      </c>
      <c r="I581" s="13">
        <v>1</v>
      </c>
      <c r="J581" s="14"/>
      <c r="K581" s="13"/>
      <c r="L581" s="13"/>
      <c r="M581" s="14">
        <f t="shared" si="373"/>
        <v>1</v>
      </c>
      <c r="N581" s="13">
        <f t="shared" si="374"/>
        <v>1</v>
      </c>
      <c r="O581" s="13">
        <f t="shared" si="375"/>
        <v>1</v>
      </c>
      <c r="P581" s="14"/>
      <c r="Q581" s="13"/>
      <c r="R581" s="13"/>
      <c r="S581" s="14">
        <f t="shared" si="381"/>
        <v>1</v>
      </c>
      <c r="T581" s="13">
        <f t="shared" si="382"/>
        <v>1</v>
      </c>
      <c r="U581" s="47">
        <f t="shared" si="383"/>
        <v>1</v>
      </c>
    </row>
    <row r="582" spans="1:21" x14ac:dyDescent="0.2">
      <c r="A582" s="69" t="s">
        <v>70</v>
      </c>
      <c r="B582" s="11" t="s">
        <v>19</v>
      </c>
      <c r="C582" s="12" t="s">
        <v>20</v>
      </c>
      <c r="D582" s="11" t="s">
        <v>2</v>
      </c>
      <c r="E582" s="67" t="s">
        <v>11</v>
      </c>
      <c r="F582" s="10">
        <v>850</v>
      </c>
      <c r="G582" s="14">
        <v>1</v>
      </c>
      <c r="H582" s="13">
        <v>1</v>
      </c>
      <c r="I582" s="13">
        <v>1</v>
      </c>
      <c r="J582" s="14"/>
      <c r="K582" s="13"/>
      <c r="L582" s="13"/>
      <c r="M582" s="14">
        <f t="shared" si="373"/>
        <v>1</v>
      </c>
      <c r="N582" s="13">
        <f t="shared" si="374"/>
        <v>1</v>
      </c>
      <c r="O582" s="13">
        <f t="shared" si="375"/>
        <v>1</v>
      </c>
      <c r="P582" s="14"/>
      <c r="Q582" s="13"/>
      <c r="R582" s="13"/>
      <c r="S582" s="14">
        <f t="shared" si="381"/>
        <v>1</v>
      </c>
      <c r="T582" s="13">
        <f t="shared" si="382"/>
        <v>1</v>
      </c>
      <c r="U582" s="47">
        <f t="shared" si="383"/>
        <v>1</v>
      </c>
    </row>
    <row r="583" spans="1:21" ht="22.5" x14ac:dyDescent="0.2">
      <c r="A583" s="45" t="s">
        <v>234</v>
      </c>
      <c r="B583" s="19" t="s">
        <v>19</v>
      </c>
      <c r="C583" s="20" t="s">
        <v>18</v>
      </c>
      <c r="D583" s="19" t="s">
        <v>2</v>
      </c>
      <c r="E583" s="21" t="s">
        <v>9</v>
      </c>
      <c r="F583" s="6" t="s">
        <v>7</v>
      </c>
      <c r="G583" s="24">
        <f t="shared" ref="G583:G585" si="394">G584</f>
        <v>495.2</v>
      </c>
      <c r="H583" s="27">
        <f t="shared" ref="H583:I584" si="395">H584</f>
        <v>495.3</v>
      </c>
      <c r="I583" s="24">
        <f t="shared" si="395"/>
        <v>495.3</v>
      </c>
      <c r="J583" s="24"/>
      <c r="K583" s="27"/>
      <c r="L583" s="24"/>
      <c r="M583" s="24">
        <f t="shared" si="373"/>
        <v>495.2</v>
      </c>
      <c r="N583" s="27">
        <f t="shared" si="374"/>
        <v>495.3</v>
      </c>
      <c r="O583" s="24">
        <f t="shared" si="375"/>
        <v>495.3</v>
      </c>
      <c r="P583" s="24"/>
      <c r="Q583" s="27"/>
      <c r="R583" s="24"/>
      <c r="S583" s="24">
        <f t="shared" si="381"/>
        <v>495.2</v>
      </c>
      <c r="T583" s="27">
        <f t="shared" si="382"/>
        <v>495.3</v>
      </c>
      <c r="U583" s="46">
        <f t="shared" si="383"/>
        <v>495.3</v>
      </c>
    </row>
    <row r="584" spans="1:21" ht="22.5" x14ac:dyDescent="0.2">
      <c r="A584" s="69" t="s">
        <v>15</v>
      </c>
      <c r="B584" s="11" t="s">
        <v>19</v>
      </c>
      <c r="C584" s="12" t="s">
        <v>18</v>
      </c>
      <c r="D584" s="11" t="s">
        <v>2</v>
      </c>
      <c r="E584" s="67" t="s">
        <v>11</v>
      </c>
      <c r="F584" s="10" t="s">
        <v>7</v>
      </c>
      <c r="G584" s="13">
        <f t="shared" si="394"/>
        <v>495.2</v>
      </c>
      <c r="H584" s="14">
        <f t="shared" si="395"/>
        <v>495.3</v>
      </c>
      <c r="I584" s="13">
        <f t="shared" si="395"/>
        <v>495.3</v>
      </c>
      <c r="J584" s="13"/>
      <c r="K584" s="14"/>
      <c r="L584" s="13"/>
      <c r="M584" s="13">
        <f t="shared" si="373"/>
        <v>495.2</v>
      </c>
      <c r="N584" s="14">
        <f t="shared" si="374"/>
        <v>495.3</v>
      </c>
      <c r="O584" s="13">
        <f t="shared" si="375"/>
        <v>495.3</v>
      </c>
      <c r="P584" s="13"/>
      <c r="Q584" s="14"/>
      <c r="R584" s="13"/>
      <c r="S584" s="13">
        <f t="shared" si="381"/>
        <v>495.2</v>
      </c>
      <c r="T584" s="14">
        <f t="shared" si="382"/>
        <v>495.3</v>
      </c>
      <c r="U584" s="47">
        <f t="shared" si="383"/>
        <v>495.3</v>
      </c>
    </row>
    <row r="585" spans="1:21" ht="45" x14ac:dyDescent="0.2">
      <c r="A585" s="69" t="s">
        <v>6</v>
      </c>
      <c r="B585" s="11" t="s">
        <v>19</v>
      </c>
      <c r="C585" s="12" t="s">
        <v>18</v>
      </c>
      <c r="D585" s="11" t="s">
        <v>2</v>
      </c>
      <c r="E585" s="67" t="s">
        <v>11</v>
      </c>
      <c r="F585" s="10">
        <v>100</v>
      </c>
      <c r="G585" s="13">
        <f t="shared" si="394"/>
        <v>495.2</v>
      </c>
      <c r="H585" s="14">
        <f t="shared" ref="H585:I585" si="396">H586</f>
        <v>495.3</v>
      </c>
      <c r="I585" s="13">
        <f t="shared" si="396"/>
        <v>495.3</v>
      </c>
      <c r="J585" s="13"/>
      <c r="K585" s="14"/>
      <c r="L585" s="13"/>
      <c r="M585" s="13">
        <f t="shared" si="373"/>
        <v>495.2</v>
      </c>
      <c r="N585" s="14">
        <f t="shared" si="374"/>
        <v>495.3</v>
      </c>
      <c r="O585" s="13">
        <f t="shared" si="375"/>
        <v>495.3</v>
      </c>
      <c r="P585" s="13"/>
      <c r="Q585" s="14"/>
      <c r="R585" s="13"/>
      <c r="S585" s="13">
        <f t="shared" si="381"/>
        <v>495.2</v>
      </c>
      <c r="T585" s="14">
        <f t="shared" si="382"/>
        <v>495.3</v>
      </c>
      <c r="U585" s="47">
        <f t="shared" si="383"/>
        <v>495.3</v>
      </c>
    </row>
    <row r="586" spans="1:21" ht="22.5" x14ac:dyDescent="0.2">
      <c r="A586" s="69" t="s">
        <v>5</v>
      </c>
      <c r="B586" s="11" t="s">
        <v>19</v>
      </c>
      <c r="C586" s="12" t="s">
        <v>18</v>
      </c>
      <c r="D586" s="11" t="s">
        <v>2</v>
      </c>
      <c r="E586" s="67" t="s">
        <v>11</v>
      </c>
      <c r="F586" s="10">
        <v>120</v>
      </c>
      <c r="G586" s="13">
        <v>495.2</v>
      </c>
      <c r="H586" s="13">
        <v>495.3</v>
      </c>
      <c r="I586" s="13">
        <v>495.3</v>
      </c>
      <c r="J586" s="13"/>
      <c r="K586" s="13"/>
      <c r="L586" s="13"/>
      <c r="M586" s="13">
        <f t="shared" si="373"/>
        <v>495.2</v>
      </c>
      <c r="N586" s="13">
        <f t="shared" si="374"/>
        <v>495.3</v>
      </c>
      <c r="O586" s="13">
        <f t="shared" si="375"/>
        <v>495.3</v>
      </c>
      <c r="P586" s="13"/>
      <c r="Q586" s="13"/>
      <c r="R586" s="13"/>
      <c r="S586" s="13">
        <f t="shared" si="381"/>
        <v>495.2</v>
      </c>
      <c r="T586" s="13">
        <f t="shared" si="382"/>
        <v>495.3</v>
      </c>
      <c r="U586" s="47">
        <f t="shared" si="383"/>
        <v>495.3</v>
      </c>
    </row>
    <row r="587" spans="1:21" ht="33.75" x14ac:dyDescent="0.2">
      <c r="A587" s="45" t="s">
        <v>16</v>
      </c>
      <c r="B587" s="19" t="s">
        <v>12</v>
      </c>
      <c r="C587" s="20" t="s">
        <v>3</v>
      </c>
      <c r="D587" s="19" t="s">
        <v>2</v>
      </c>
      <c r="E587" s="21" t="s">
        <v>9</v>
      </c>
      <c r="F587" s="6" t="s">
        <v>7</v>
      </c>
      <c r="G587" s="27">
        <f t="shared" ref="G587:I587" si="397">G588</f>
        <v>1400.2</v>
      </c>
      <c r="H587" s="27">
        <f t="shared" si="397"/>
        <v>1418.5</v>
      </c>
      <c r="I587" s="24">
        <f t="shared" si="397"/>
        <v>1492.3000000000002</v>
      </c>
      <c r="J587" s="27"/>
      <c r="K587" s="27"/>
      <c r="L587" s="24"/>
      <c r="M587" s="27">
        <f t="shared" si="373"/>
        <v>1400.2</v>
      </c>
      <c r="N587" s="27">
        <f t="shared" si="374"/>
        <v>1418.5</v>
      </c>
      <c r="O587" s="24">
        <f t="shared" si="375"/>
        <v>1492.3000000000002</v>
      </c>
      <c r="P587" s="27"/>
      <c r="Q587" s="27"/>
      <c r="R587" s="24"/>
      <c r="S587" s="27">
        <f t="shared" si="381"/>
        <v>1400.2</v>
      </c>
      <c r="T587" s="27">
        <f t="shared" si="382"/>
        <v>1418.5</v>
      </c>
      <c r="U587" s="46">
        <f t="shared" si="383"/>
        <v>1492.3000000000002</v>
      </c>
    </row>
    <row r="588" spans="1:21" ht="22.5" x14ac:dyDescent="0.2">
      <c r="A588" s="69" t="s">
        <v>15</v>
      </c>
      <c r="B588" s="11" t="s">
        <v>12</v>
      </c>
      <c r="C588" s="12" t="s">
        <v>3</v>
      </c>
      <c r="D588" s="11" t="s">
        <v>2</v>
      </c>
      <c r="E588" s="67" t="s">
        <v>11</v>
      </c>
      <c r="F588" s="10" t="s">
        <v>7</v>
      </c>
      <c r="G588" s="13">
        <f>G589+G591</f>
        <v>1400.2</v>
      </c>
      <c r="H588" s="13">
        <f t="shared" ref="H588:I588" si="398">H589+H591</f>
        <v>1418.5</v>
      </c>
      <c r="I588" s="13">
        <f t="shared" si="398"/>
        <v>1492.3000000000002</v>
      </c>
      <c r="J588" s="13"/>
      <c r="K588" s="13"/>
      <c r="L588" s="13"/>
      <c r="M588" s="13">
        <f t="shared" si="373"/>
        <v>1400.2</v>
      </c>
      <c r="N588" s="13">
        <f t="shared" si="374"/>
        <v>1418.5</v>
      </c>
      <c r="O588" s="13">
        <f t="shared" si="375"/>
        <v>1492.3000000000002</v>
      </c>
      <c r="P588" s="13"/>
      <c r="Q588" s="13"/>
      <c r="R588" s="13"/>
      <c r="S588" s="13">
        <f t="shared" si="381"/>
        <v>1400.2</v>
      </c>
      <c r="T588" s="13">
        <f t="shared" si="382"/>
        <v>1418.5</v>
      </c>
      <c r="U588" s="47">
        <f t="shared" si="383"/>
        <v>1492.3000000000002</v>
      </c>
    </row>
    <row r="589" spans="1:21" ht="45" x14ac:dyDescent="0.2">
      <c r="A589" s="69" t="s">
        <v>6</v>
      </c>
      <c r="B589" s="11" t="s">
        <v>12</v>
      </c>
      <c r="C589" s="12" t="s">
        <v>3</v>
      </c>
      <c r="D589" s="11" t="s">
        <v>2</v>
      </c>
      <c r="E589" s="67" t="s">
        <v>11</v>
      </c>
      <c r="F589" s="10">
        <v>100</v>
      </c>
      <c r="G589" s="13">
        <f>G590</f>
        <v>1349.8</v>
      </c>
      <c r="H589" s="14">
        <f t="shared" ref="H589:I589" si="399">H590</f>
        <v>1368.1</v>
      </c>
      <c r="I589" s="13">
        <f t="shared" si="399"/>
        <v>1441.9</v>
      </c>
      <c r="J589" s="13"/>
      <c r="K589" s="14"/>
      <c r="L589" s="13"/>
      <c r="M589" s="13">
        <f t="shared" si="373"/>
        <v>1349.8</v>
      </c>
      <c r="N589" s="14">
        <f t="shared" si="374"/>
        <v>1368.1</v>
      </c>
      <c r="O589" s="13">
        <f t="shared" si="375"/>
        <v>1441.9</v>
      </c>
      <c r="P589" s="13"/>
      <c r="Q589" s="14"/>
      <c r="R589" s="13"/>
      <c r="S589" s="13">
        <f t="shared" si="381"/>
        <v>1349.8</v>
      </c>
      <c r="T589" s="14">
        <f t="shared" si="382"/>
        <v>1368.1</v>
      </c>
      <c r="U589" s="47">
        <f t="shared" si="383"/>
        <v>1441.9</v>
      </c>
    </row>
    <row r="590" spans="1:21" ht="22.5" x14ac:dyDescent="0.2">
      <c r="A590" s="69" t="s">
        <v>5</v>
      </c>
      <c r="B590" s="11" t="s">
        <v>12</v>
      </c>
      <c r="C590" s="12" t="s">
        <v>3</v>
      </c>
      <c r="D590" s="11" t="s">
        <v>2</v>
      </c>
      <c r="E590" s="67" t="s">
        <v>11</v>
      </c>
      <c r="F590" s="10">
        <v>120</v>
      </c>
      <c r="G590" s="13">
        <v>1349.8</v>
      </c>
      <c r="H590" s="14">
        <v>1368.1</v>
      </c>
      <c r="I590" s="13">
        <v>1441.9</v>
      </c>
      <c r="J590" s="13"/>
      <c r="K590" s="14"/>
      <c r="L590" s="13"/>
      <c r="M590" s="13">
        <f t="shared" si="373"/>
        <v>1349.8</v>
      </c>
      <c r="N590" s="14">
        <f t="shared" si="374"/>
        <v>1368.1</v>
      </c>
      <c r="O590" s="13">
        <f t="shared" si="375"/>
        <v>1441.9</v>
      </c>
      <c r="P590" s="13"/>
      <c r="Q590" s="14"/>
      <c r="R590" s="13"/>
      <c r="S590" s="13">
        <f t="shared" si="381"/>
        <v>1349.8</v>
      </c>
      <c r="T590" s="14">
        <f t="shared" si="382"/>
        <v>1368.1</v>
      </c>
      <c r="U590" s="47">
        <f t="shared" si="383"/>
        <v>1441.9</v>
      </c>
    </row>
    <row r="591" spans="1:21" ht="22.5" x14ac:dyDescent="0.2">
      <c r="A591" s="69" t="s">
        <v>14</v>
      </c>
      <c r="B591" s="11" t="s">
        <v>12</v>
      </c>
      <c r="C591" s="12" t="s">
        <v>3</v>
      </c>
      <c r="D591" s="11" t="s">
        <v>2</v>
      </c>
      <c r="E591" s="67" t="s">
        <v>11</v>
      </c>
      <c r="F591" s="10">
        <v>200</v>
      </c>
      <c r="G591" s="13">
        <v>50.4</v>
      </c>
      <c r="H591" s="14">
        <v>50.4</v>
      </c>
      <c r="I591" s="13">
        <v>50.4</v>
      </c>
      <c r="J591" s="13"/>
      <c r="K591" s="14"/>
      <c r="L591" s="13"/>
      <c r="M591" s="13">
        <f t="shared" si="373"/>
        <v>50.4</v>
      </c>
      <c r="N591" s="14">
        <f t="shared" si="374"/>
        <v>50.4</v>
      </c>
      <c r="O591" s="13">
        <f t="shared" si="375"/>
        <v>50.4</v>
      </c>
      <c r="P591" s="13"/>
      <c r="Q591" s="14"/>
      <c r="R591" s="13"/>
      <c r="S591" s="13">
        <f t="shared" si="381"/>
        <v>50.4</v>
      </c>
      <c r="T591" s="14">
        <f t="shared" si="382"/>
        <v>50.4</v>
      </c>
      <c r="U591" s="47">
        <f t="shared" si="383"/>
        <v>50.4</v>
      </c>
    </row>
    <row r="592" spans="1:21" ht="22.5" x14ac:dyDescent="0.2">
      <c r="A592" s="69" t="s">
        <v>13</v>
      </c>
      <c r="B592" s="11" t="s">
        <v>12</v>
      </c>
      <c r="C592" s="12" t="s">
        <v>3</v>
      </c>
      <c r="D592" s="11" t="s">
        <v>2</v>
      </c>
      <c r="E592" s="67" t="s">
        <v>11</v>
      </c>
      <c r="F592" s="10">
        <v>240</v>
      </c>
      <c r="G592" s="13">
        <v>50.4</v>
      </c>
      <c r="H592" s="14">
        <v>50.4</v>
      </c>
      <c r="I592" s="13">
        <v>50.4</v>
      </c>
      <c r="J592" s="13"/>
      <c r="K592" s="14"/>
      <c r="L592" s="13"/>
      <c r="M592" s="13">
        <f t="shared" si="373"/>
        <v>50.4</v>
      </c>
      <c r="N592" s="14">
        <f t="shared" si="374"/>
        <v>50.4</v>
      </c>
      <c r="O592" s="13">
        <f t="shared" si="375"/>
        <v>50.4</v>
      </c>
      <c r="P592" s="13"/>
      <c r="Q592" s="14"/>
      <c r="R592" s="13"/>
      <c r="S592" s="13">
        <f t="shared" si="381"/>
        <v>50.4</v>
      </c>
      <c r="T592" s="14">
        <f t="shared" si="382"/>
        <v>50.4</v>
      </c>
      <c r="U592" s="47">
        <f t="shared" si="383"/>
        <v>50.4</v>
      </c>
    </row>
    <row r="593" spans="1:21" ht="33.75" x14ac:dyDescent="0.2">
      <c r="A593" s="48" t="s">
        <v>351</v>
      </c>
      <c r="B593" s="36">
        <v>54</v>
      </c>
      <c r="C593" s="37">
        <v>0</v>
      </c>
      <c r="D593" s="36">
        <v>0</v>
      </c>
      <c r="E593" s="21">
        <v>0</v>
      </c>
      <c r="F593" s="6"/>
      <c r="G593" s="27">
        <f>G594</f>
        <v>0</v>
      </c>
      <c r="H593" s="27">
        <f t="shared" ref="H593:I595" si="400">H594</f>
        <v>0</v>
      </c>
      <c r="I593" s="24">
        <f t="shared" si="400"/>
        <v>1931.2</v>
      </c>
      <c r="J593" s="27"/>
      <c r="K593" s="27"/>
      <c r="L593" s="24"/>
      <c r="M593" s="27">
        <f t="shared" si="373"/>
        <v>0</v>
      </c>
      <c r="N593" s="27">
        <f t="shared" si="374"/>
        <v>0</v>
      </c>
      <c r="O593" s="24">
        <f t="shared" si="375"/>
        <v>1931.2</v>
      </c>
      <c r="P593" s="27"/>
      <c r="Q593" s="27"/>
      <c r="R593" s="24"/>
      <c r="S593" s="27">
        <f t="shared" si="381"/>
        <v>0</v>
      </c>
      <c r="T593" s="27">
        <f t="shared" si="382"/>
        <v>0</v>
      </c>
      <c r="U593" s="27">
        <f t="shared" si="383"/>
        <v>1931.2</v>
      </c>
    </row>
    <row r="594" spans="1:21" ht="22.5" x14ac:dyDescent="0.2">
      <c r="A594" s="1" t="s">
        <v>352</v>
      </c>
      <c r="B594" s="7">
        <v>54</v>
      </c>
      <c r="C594" s="8">
        <v>0</v>
      </c>
      <c r="D594" s="7">
        <v>0</v>
      </c>
      <c r="E594" s="67">
        <v>81110</v>
      </c>
      <c r="F594" s="10"/>
      <c r="G594" s="14">
        <f>G595</f>
        <v>0</v>
      </c>
      <c r="H594" s="14">
        <f t="shared" si="400"/>
        <v>0</v>
      </c>
      <c r="I594" s="13">
        <f t="shared" si="400"/>
        <v>1931.2</v>
      </c>
      <c r="J594" s="14"/>
      <c r="K594" s="14"/>
      <c r="L594" s="13"/>
      <c r="M594" s="14">
        <f t="shared" si="373"/>
        <v>0</v>
      </c>
      <c r="N594" s="14">
        <f t="shared" si="374"/>
        <v>0</v>
      </c>
      <c r="O594" s="13">
        <f t="shared" si="375"/>
        <v>1931.2</v>
      </c>
      <c r="P594" s="14"/>
      <c r="Q594" s="14"/>
      <c r="R594" s="13"/>
      <c r="S594" s="14">
        <f t="shared" si="381"/>
        <v>0</v>
      </c>
      <c r="T594" s="14">
        <f t="shared" si="382"/>
        <v>0</v>
      </c>
      <c r="U594" s="14">
        <f t="shared" si="383"/>
        <v>1931.2</v>
      </c>
    </row>
    <row r="595" spans="1:21" x14ac:dyDescent="0.2">
      <c r="A595" s="1" t="s">
        <v>71</v>
      </c>
      <c r="B595" s="7">
        <v>54</v>
      </c>
      <c r="C595" s="8">
        <v>0</v>
      </c>
      <c r="D595" s="7">
        <v>0</v>
      </c>
      <c r="E595" s="9">
        <v>81110</v>
      </c>
      <c r="F595" s="10">
        <v>800</v>
      </c>
      <c r="G595" s="14">
        <f>G596</f>
        <v>0</v>
      </c>
      <c r="H595" s="14">
        <f t="shared" si="400"/>
        <v>0</v>
      </c>
      <c r="I595" s="13">
        <f t="shared" si="400"/>
        <v>1931.2</v>
      </c>
      <c r="J595" s="14"/>
      <c r="K595" s="14"/>
      <c r="L595" s="13"/>
      <c r="M595" s="14">
        <f t="shared" si="373"/>
        <v>0</v>
      </c>
      <c r="N595" s="14">
        <f t="shared" si="374"/>
        <v>0</v>
      </c>
      <c r="O595" s="13">
        <f t="shared" si="375"/>
        <v>1931.2</v>
      </c>
      <c r="P595" s="14"/>
      <c r="Q595" s="14"/>
      <c r="R595" s="13"/>
      <c r="S595" s="14">
        <f t="shared" si="381"/>
        <v>0</v>
      </c>
      <c r="T595" s="14">
        <f t="shared" si="382"/>
        <v>0</v>
      </c>
      <c r="U595" s="14">
        <f t="shared" si="383"/>
        <v>1931.2</v>
      </c>
    </row>
    <row r="596" spans="1:21" x14ac:dyDescent="0.2">
      <c r="A596" s="1" t="s">
        <v>353</v>
      </c>
      <c r="B596" s="7">
        <v>54</v>
      </c>
      <c r="C596" s="8">
        <v>0</v>
      </c>
      <c r="D596" s="7">
        <v>0</v>
      </c>
      <c r="E596" s="9">
        <v>81110</v>
      </c>
      <c r="F596" s="10">
        <v>880</v>
      </c>
      <c r="G596" s="14">
        <v>0</v>
      </c>
      <c r="H596" s="14">
        <v>0</v>
      </c>
      <c r="I596" s="13">
        <v>1931.2</v>
      </c>
      <c r="J596" s="14"/>
      <c r="K596" s="14"/>
      <c r="L596" s="13"/>
      <c r="M596" s="14">
        <f t="shared" si="373"/>
        <v>0</v>
      </c>
      <c r="N596" s="14">
        <f t="shared" si="374"/>
        <v>0</v>
      </c>
      <c r="O596" s="13">
        <f t="shared" si="375"/>
        <v>1931.2</v>
      </c>
      <c r="P596" s="14"/>
      <c r="Q596" s="14"/>
      <c r="R596" s="13"/>
      <c r="S596" s="14">
        <f t="shared" si="381"/>
        <v>0</v>
      </c>
      <c r="T596" s="14">
        <f t="shared" si="382"/>
        <v>0</v>
      </c>
      <c r="U596" s="14">
        <f t="shared" si="383"/>
        <v>1931.2</v>
      </c>
    </row>
    <row r="597" spans="1:21" ht="22.5" x14ac:dyDescent="0.2">
      <c r="A597" s="45" t="s">
        <v>32</v>
      </c>
      <c r="B597" s="19" t="s">
        <v>31</v>
      </c>
      <c r="C597" s="20" t="s">
        <v>3</v>
      </c>
      <c r="D597" s="19" t="s">
        <v>2</v>
      </c>
      <c r="E597" s="21" t="s">
        <v>9</v>
      </c>
      <c r="F597" s="6" t="s">
        <v>7</v>
      </c>
      <c r="G597" s="27">
        <f>G598</f>
        <v>3000</v>
      </c>
      <c r="H597" s="27">
        <f>H598</f>
        <v>5000</v>
      </c>
      <c r="I597" s="24">
        <f>I598</f>
        <v>5000</v>
      </c>
      <c r="J597" s="27">
        <f>J598</f>
        <v>2000.0000000000005</v>
      </c>
      <c r="K597" s="27"/>
      <c r="L597" s="24"/>
      <c r="M597" s="27">
        <f t="shared" si="373"/>
        <v>5000</v>
      </c>
      <c r="N597" s="27">
        <f t="shared" si="374"/>
        <v>5000</v>
      </c>
      <c r="O597" s="24">
        <f t="shared" si="375"/>
        <v>5000</v>
      </c>
      <c r="P597" s="27">
        <f>P598</f>
        <v>3000</v>
      </c>
      <c r="Q597" s="27">
        <f t="shared" ref="Q597:R597" si="401">Q598</f>
        <v>0</v>
      </c>
      <c r="R597" s="27">
        <f t="shared" si="401"/>
        <v>0</v>
      </c>
      <c r="S597" s="27">
        <f t="shared" si="381"/>
        <v>8000</v>
      </c>
      <c r="T597" s="27">
        <f t="shared" si="382"/>
        <v>5000</v>
      </c>
      <c r="U597" s="46">
        <f t="shared" si="383"/>
        <v>5000</v>
      </c>
    </row>
    <row r="598" spans="1:21" s="178" customFormat="1" ht="22.5" x14ac:dyDescent="0.2">
      <c r="A598" s="69" t="s">
        <v>32</v>
      </c>
      <c r="B598" s="11" t="s">
        <v>31</v>
      </c>
      <c r="C598" s="12" t="s">
        <v>3</v>
      </c>
      <c r="D598" s="11" t="s">
        <v>2</v>
      </c>
      <c r="E598" s="67" t="s">
        <v>30</v>
      </c>
      <c r="F598" s="10" t="s">
        <v>7</v>
      </c>
      <c r="G598" s="14">
        <f t="shared" ref="G598:I598" si="402">G605</f>
        <v>3000</v>
      </c>
      <c r="H598" s="14">
        <f t="shared" si="402"/>
        <v>5000</v>
      </c>
      <c r="I598" s="13">
        <f t="shared" si="402"/>
        <v>5000</v>
      </c>
      <c r="J598" s="14">
        <f>J599+J603+J605</f>
        <v>2000.0000000000005</v>
      </c>
      <c r="K598" s="14"/>
      <c r="L598" s="13"/>
      <c r="M598" s="14">
        <f t="shared" si="373"/>
        <v>5000</v>
      </c>
      <c r="N598" s="14">
        <f t="shared" si="374"/>
        <v>5000</v>
      </c>
      <c r="O598" s="13">
        <f t="shared" si="375"/>
        <v>5000</v>
      </c>
      <c r="P598" s="14">
        <f>P605+P599+P603+P601</f>
        <v>3000</v>
      </c>
      <c r="Q598" s="14">
        <f t="shared" ref="Q598:R598" si="403">Q605+Q599+Q603</f>
        <v>0</v>
      </c>
      <c r="R598" s="14">
        <f t="shared" si="403"/>
        <v>0</v>
      </c>
      <c r="S598" s="14">
        <f t="shared" si="381"/>
        <v>8000</v>
      </c>
      <c r="T598" s="14">
        <f t="shared" si="382"/>
        <v>5000</v>
      </c>
      <c r="U598" s="47">
        <f t="shared" si="383"/>
        <v>5000</v>
      </c>
    </row>
    <row r="599" spans="1:21" ht="22.5" x14ac:dyDescent="0.2">
      <c r="A599" s="65" t="s">
        <v>14</v>
      </c>
      <c r="B599" s="11" t="s">
        <v>31</v>
      </c>
      <c r="C599" s="12" t="s">
        <v>3</v>
      </c>
      <c r="D599" s="11" t="s">
        <v>2</v>
      </c>
      <c r="E599" s="67" t="s">
        <v>30</v>
      </c>
      <c r="F599" s="10">
        <v>200</v>
      </c>
      <c r="G599" s="14"/>
      <c r="H599" s="14"/>
      <c r="I599" s="13"/>
      <c r="J599" s="14">
        <f>J600</f>
        <v>237.7944</v>
      </c>
      <c r="K599" s="14"/>
      <c r="L599" s="13"/>
      <c r="M599" s="14">
        <f t="shared" si="373"/>
        <v>237.7944</v>
      </c>
      <c r="N599" s="14">
        <f t="shared" si="374"/>
        <v>0</v>
      </c>
      <c r="O599" s="13">
        <f t="shared" si="375"/>
        <v>0</v>
      </c>
      <c r="P599" s="14"/>
      <c r="Q599" s="14"/>
      <c r="R599" s="13"/>
      <c r="S599" s="14">
        <f t="shared" ref="S599:S604" si="404">M599+P599</f>
        <v>237.7944</v>
      </c>
      <c r="T599" s="14">
        <f t="shared" ref="T599:T604" si="405">N599+Q599</f>
        <v>0</v>
      </c>
      <c r="U599" s="47">
        <f t="shared" ref="U599:U604" si="406">O599+R599</f>
        <v>0</v>
      </c>
    </row>
    <row r="600" spans="1:21" ht="22.5" x14ac:dyDescent="0.2">
      <c r="A600" s="65" t="s">
        <v>13</v>
      </c>
      <c r="B600" s="11" t="s">
        <v>31</v>
      </c>
      <c r="C600" s="12" t="s">
        <v>3</v>
      </c>
      <c r="D600" s="11" t="s">
        <v>2</v>
      </c>
      <c r="E600" s="67" t="s">
        <v>30</v>
      </c>
      <c r="F600" s="10">
        <v>240</v>
      </c>
      <c r="G600" s="14"/>
      <c r="H600" s="14"/>
      <c r="I600" s="13"/>
      <c r="J600" s="14">
        <v>237.7944</v>
      </c>
      <c r="K600" s="14"/>
      <c r="L600" s="13"/>
      <c r="M600" s="14">
        <f t="shared" si="373"/>
        <v>237.7944</v>
      </c>
      <c r="N600" s="14">
        <f t="shared" si="374"/>
        <v>0</v>
      </c>
      <c r="O600" s="13">
        <f t="shared" si="375"/>
        <v>0</v>
      </c>
      <c r="P600" s="14"/>
      <c r="Q600" s="14"/>
      <c r="R600" s="13"/>
      <c r="S600" s="14">
        <f t="shared" si="404"/>
        <v>237.7944</v>
      </c>
      <c r="T600" s="14">
        <f t="shared" si="405"/>
        <v>0</v>
      </c>
      <c r="U600" s="47">
        <f t="shared" si="406"/>
        <v>0</v>
      </c>
    </row>
    <row r="601" spans="1:21" x14ac:dyDescent="0.2">
      <c r="A601" s="65" t="s">
        <v>40</v>
      </c>
      <c r="B601" s="11" t="s">
        <v>31</v>
      </c>
      <c r="C601" s="12" t="s">
        <v>3</v>
      </c>
      <c r="D601" s="11" t="s">
        <v>2</v>
      </c>
      <c r="E601" s="67" t="s">
        <v>30</v>
      </c>
      <c r="F601" s="10">
        <v>300</v>
      </c>
      <c r="G601" s="14"/>
      <c r="H601" s="14"/>
      <c r="I601" s="13"/>
      <c r="J601" s="14"/>
      <c r="K601" s="14"/>
      <c r="L601" s="13"/>
      <c r="M601" s="14"/>
      <c r="N601" s="14"/>
      <c r="O601" s="13"/>
      <c r="P601" s="14">
        <f>P602</f>
        <v>10</v>
      </c>
      <c r="Q601" s="14"/>
      <c r="R601" s="13"/>
      <c r="S601" s="14">
        <f t="shared" ref="S601:S602" si="407">M601+P601</f>
        <v>10</v>
      </c>
      <c r="T601" s="14">
        <f t="shared" ref="T601:T602" si="408">N601+Q601</f>
        <v>0</v>
      </c>
      <c r="U601" s="47">
        <f t="shared" ref="U601:U602" si="409">O601+R601</f>
        <v>0</v>
      </c>
    </row>
    <row r="602" spans="1:21" x14ac:dyDescent="0.2">
      <c r="A602" s="65" t="s">
        <v>393</v>
      </c>
      <c r="B602" s="11" t="s">
        <v>31</v>
      </c>
      <c r="C602" s="12" t="s">
        <v>3</v>
      </c>
      <c r="D602" s="11" t="s">
        <v>2</v>
      </c>
      <c r="E602" s="67" t="s">
        <v>30</v>
      </c>
      <c r="F602" s="10">
        <v>360</v>
      </c>
      <c r="G602" s="14"/>
      <c r="H602" s="14"/>
      <c r="I602" s="13"/>
      <c r="J602" s="14"/>
      <c r="K602" s="14"/>
      <c r="L602" s="13"/>
      <c r="M602" s="14"/>
      <c r="N602" s="14"/>
      <c r="O602" s="13"/>
      <c r="P602" s="14">
        <v>10</v>
      </c>
      <c r="Q602" s="14"/>
      <c r="R602" s="13"/>
      <c r="S602" s="14">
        <f t="shared" si="407"/>
        <v>10</v>
      </c>
      <c r="T602" s="14">
        <f t="shared" si="408"/>
        <v>0</v>
      </c>
      <c r="U602" s="47">
        <f t="shared" si="409"/>
        <v>0</v>
      </c>
    </row>
    <row r="603" spans="1:21" ht="22.5" x14ac:dyDescent="0.2">
      <c r="A603" s="65" t="s">
        <v>77</v>
      </c>
      <c r="B603" s="11" t="s">
        <v>31</v>
      </c>
      <c r="C603" s="12" t="s">
        <v>3</v>
      </c>
      <c r="D603" s="11" t="s">
        <v>2</v>
      </c>
      <c r="E603" s="67" t="s">
        <v>30</v>
      </c>
      <c r="F603" s="10">
        <v>600</v>
      </c>
      <c r="G603" s="14"/>
      <c r="H603" s="14"/>
      <c r="I603" s="13"/>
      <c r="J603" s="14">
        <f>J604</f>
        <v>2194.8071500000001</v>
      </c>
      <c r="K603" s="14"/>
      <c r="L603" s="13"/>
      <c r="M603" s="14">
        <f t="shared" si="373"/>
        <v>2194.8071500000001</v>
      </c>
      <c r="N603" s="14">
        <f t="shared" si="374"/>
        <v>0</v>
      </c>
      <c r="O603" s="13">
        <f t="shared" si="375"/>
        <v>0</v>
      </c>
      <c r="P603" s="14">
        <v>561.36154999999997</v>
      </c>
      <c r="Q603" s="14"/>
      <c r="R603" s="13"/>
      <c r="S603" s="14">
        <f t="shared" si="404"/>
        <v>2756.1687000000002</v>
      </c>
      <c r="T603" s="14">
        <f t="shared" si="405"/>
        <v>0</v>
      </c>
      <c r="U603" s="47">
        <f t="shared" si="406"/>
        <v>0</v>
      </c>
    </row>
    <row r="604" spans="1:21" x14ac:dyDescent="0.2">
      <c r="A604" s="65" t="s">
        <v>146</v>
      </c>
      <c r="B604" s="19" t="s">
        <v>31</v>
      </c>
      <c r="C604" s="12" t="s">
        <v>3</v>
      </c>
      <c r="D604" s="11" t="s">
        <v>2</v>
      </c>
      <c r="E604" s="67" t="s">
        <v>30</v>
      </c>
      <c r="F604" s="10">
        <v>610</v>
      </c>
      <c r="G604" s="14"/>
      <c r="H604" s="14"/>
      <c r="I604" s="13"/>
      <c r="J604" s="14">
        <f>293.89805+1900.9091</f>
        <v>2194.8071500000001</v>
      </c>
      <c r="K604" s="14"/>
      <c r="L604" s="13"/>
      <c r="M604" s="14">
        <f t="shared" si="373"/>
        <v>2194.8071500000001</v>
      </c>
      <c r="N604" s="14">
        <f t="shared" si="374"/>
        <v>0</v>
      </c>
      <c r="O604" s="13">
        <f t="shared" si="375"/>
        <v>0</v>
      </c>
      <c r="P604" s="14"/>
      <c r="Q604" s="14"/>
      <c r="R604" s="13"/>
      <c r="S604" s="14">
        <f t="shared" si="404"/>
        <v>2194.8071500000001</v>
      </c>
      <c r="T604" s="14">
        <f t="shared" si="405"/>
        <v>0</v>
      </c>
      <c r="U604" s="47">
        <f t="shared" si="406"/>
        <v>0</v>
      </c>
    </row>
    <row r="605" spans="1:21" s="178" customFormat="1" x14ac:dyDescent="0.2">
      <c r="A605" s="69" t="s">
        <v>71</v>
      </c>
      <c r="B605" s="11" t="s">
        <v>31</v>
      </c>
      <c r="C605" s="12" t="s">
        <v>3</v>
      </c>
      <c r="D605" s="11" t="s">
        <v>2</v>
      </c>
      <c r="E605" s="67" t="s">
        <v>30</v>
      </c>
      <c r="F605" s="10">
        <v>800</v>
      </c>
      <c r="G605" s="14">
        <f>G606</f>
        <v>3000</v>
      </c>
      <c r="H605" s="14">
        <f>H606</f>
        <v>5000</v>
      </c>
      <c r="I605" s="13">
        <f>I606</f>
        <v>5000</v>
      </c>
      <c r="J605" s="14">
        <f>J606</f>
        <v>-432.60154999999986</v>
      </c>
      <c r="K605" s="14"/>
      <c r="L605" s="13"/>
      <c r="M605" s="14">
        <f t="shared" si="373"/>
        <v>2567.3984500000001</v>
      </c>
      <c r="N605" s="14">
        <f t="shared" si="374"/>
        <v>5000</v>
      </c>
      <c r="O605" s="13">
        <f t="shared" si="375"/>
        <v>5000</v>
      </c>
      <c r="P605" s="14">
        <f>P606</f>
        <v>2428.6384499999999</v>
      </c>
      <c r="Q605" s="14"/>
      <c r="R605" s="13"/>
      <c r="S605" s="14">
        <f t="shared" si="381"/>
        <v>4996.0369000000001</v>
      </c>
      <c r="T605" s="14">
        <f t="shared" si="382"/>
        <v>5000</v>
      </c>
      <c r="U605" s="47">
        <f t="shared" si="383"/>
        <v>5000</v>
      </c>
    </row>
    <row r="606" spans="1:21" s="178" customFormat="1" x14ac:dyDescent="0.2">
      <c r="A606" s="69" t="s">
        <v>140</v>
      </c>
      <c r="B606" s="11" t="s">
        <v>31</v>
      </c>
      <c r="C606" s="12" t="s">
        <v>3</v>
      </c>
      <c r="D606" s="11" t="s">
        <v>2</v>
      </c>
      <c r="E606" s="67" t="s">
        <v>30</v>
      </c>
      <c r="F606" s="10">
        <v>870</v>
      </c>
      <c r="G606" s="14">
        <v>3000</v>
      </c>
      <c r="H606" s="14">
        <v>5000</v>
      </c>
      <c r="I606" s="13">
        <v>5000</v>
      </c>
      <c r="J606" s="14">
        <f>-2432.60155+2000</f>
        <v>-432.60154999999986</v>
      </c>
      <c r="K606" s="14"/>
      <c r="L606" s="13"/>
      <c r="M606" s="14">
        <f t="shared" si="373"/>
        <v>2567.3984500000001</v>
      </c>
      <c r="N606" s="14">
        <f t="shared" si="374"/>
        <v>5000</v>
      </c>
      <c r="O606" s="13">
        <f t="shared" si="375"/>
        <v>5000</v>
      </c>
      <c r="P606" s="14">
        <f>-10-561.36155+3000</f>
        <v>2428.6384499999999</v>
      </c>
      <c r="Q606" s="14"/>
      <c r="R606" s="13"/>
      <c r="S606" s="14">
        <f t="shared" si="381"/>
        <v>4996.0369000000001</v>
      </c>
      <c r="T606" s="14">
        <f t="shared" si="382"/>
        <v>5000</v>
      </c>
      <c r="U606" s="47">
        <f t="shared" si="383"/>
        <v>5000</v>
      </c>
    </row>
    <row r="607" spans="1:21" ht="22.5" x14ac:dyDescent="0.2">
      <c r="A607" s="45" t="s">
        <v>10</v>
      </c>
      <c r="B607" s="19" t="s">
        <v>4</v>
      </c>
      <c r="C607" s="20" t="s">
        <v>3</v>
      </c>
      <c r="D607" s="19" t="s">
        <v>2</v>
      </c>
      <c r="E607" s="21" t="s">
        <v>9</v>
      </c>
      <c r="F607" s="6" t="s">
        <v>7</v>
      </c>
      <c r="G607" s="27">
        <f>G608+G611+G614</f>
        <v>17098.599999999999</v>
      </c>
      <c r="H607" s="27">
        <f t="shared" ref="H607:I607" si="410">H608+H611+H614</f>
        <v>21382.9</v>
      </c>
      <c r="I607" s="24">
        <f t="shared" si="410"/>
        <v>11654.5</v>
      </c>
      <c r="J607" s="27">
        <f>J614+J611</f>
        <v>-759.84521000000018</v>
      </c>
      <c r="K607" s="27">
        <f t="shared" ref="K607:L607" si="411">K614</f>
        <v>-651.12670000000003</v>
      </c>
      <c r="L607" s="27">
        <f t="shared" si="411"/>
        <v>-304.53719000000001</v>
      </c>
      <c r="M607" s="27">
        <f t="shared" si="373"/>
        <v>16338.754789999999</v>
      </c>
      <c r="N607" s="27">
        <f t="shared" si="374"/>
        <v>20731.773300000001</v>
      </c>
      <c r="O607" s="24">
        <f t="shared" si="375"/>
        <v>11349.962810000001</v>
      </c>
      <c r="P607" s="27">
        <f>P614+P611+P617</f>
        <v>6529.1646599999995</v>
      </c>
      <c r="Q607" s="27">
        <f t="shared" ref="Q607:R607" si="412">Q614+Q611+Q617</f>
        <v>-2473.49539</v>
      </c>
      <c r="R607" s="27">
        <f t="shared" si="412"/>
        <v>0</v>
      </c>
      <c r="S607" s="27">
        <f t="shared" si="381"/>
        <v>22867.919449999998</v>
      </c>
      <c r="T607" s="27">
        <f t="shared" si="382"/>
        <v>18258.277910000001</v>
      </c>
      <c r="U607" s="27">
        <f t="shared" si="383"/>
        <v>11349.962810000001</v>
      </c>
    </row>
    <row r="608" spans="1:21" ht="45" x14ac:dyDescent="0.2">
      <c r="A608" s="69" t="s">
        <v>8</v>
      </c>
      <c r="B608" s="11" t="s">
        <v>4</v>
      </c>
      <c r="C608" s="12" t="s">
        <v>3</v>
      </c>
      <c r="D608" s="11" t="s">
        <v>2</v>
      </c>
      <c r="E608" s="67" t="s">
        <v>1</v>
      </c>
      <c r="F608" s="10" t="s">
        <v>7</v>
      </c>
      <c r="G608" s="14">
        <f t="shared" ref="G608:I608" si="413">G609</f>
        <v>522</v>
      </c>
      <c r="H608" s="14">
        <f t="shared" si="413"/>
        <v>522</v>
      </c>
      <c r="I608" s="13">
        <f t="shared" si="413"/>
        <v>522</v>
      </c>
      <c r="J608" s="14"/>
      <c r="K608" s="14"/>
      <c r="L608" s="13"/>
      <c r="M608" s="14">
        <f t="shared" si="373"/>
        <v>522</v>
      </c>
      <c r="N608" s="14">
        <f t="shared" si="374"/>
        <v>522</v>
      </c>
      <c r="O608" s="13">
        <f t="shared" si="375"/>
        <v>522</v>
      </c>
      <c r="P608" s="14"/>
      <c r="Q608" s="14"/>
      <c r="R608" s="13"/>
      <c r="S608" s="14">
        <f t="shared" si="381"/>
        <v>522</v>
      </c>
      <c r="T608" s="14">
        <f t="shared" si="382"/>
        <v>522</v>
      </c>
      <c r="U608" s="47">
        <f t="shared" si="383"/>
        <v>522</v>
      </c>
    </row>
    <row r="609" spans="1:21" ht="45" x14ac:dyDescent="0.2">
      <c r="A609" s="69" t="s">
        <v>6</v>
      </c>
      <c r="B609" s="11" t="s">
        <v>4</v>
      </c>
      <c r="C609" s="12" t="s">
        <v>3</v>
      </c>
      <c r="D609" s="11" t="s">
        <v>2</v>
      </c>
      <c r="E609" s="67" t="s">
        <v>1</v>
      </c>
      <c r="F609" s="10">
        <v>100</v>
      </c>
      <c r="G609" s="14">
        <f t="shared" ref="G609:I609" si="414">G610</f>
        <v>522</v>
      </c>
      <c r="H609" s="14">
        <f t="shared" si="414"/>
        <v>522</v>
      </c>
      <c r="I609" s="13">
        <f t="shared" si="414"/>
        <v>522</v>
      </c>
      <c r="J609" s="14"/>
      <c r="K609" s="14"/>
      <c r="L609" s="13"/>
      <c r="M609" s="14">
        <f t="shared" si="373"/>
        <v>522</v>
      </c>
      <c r="N609" s="14">
        <f t="shared" si="374"/>
        <v>522</v>
      </c>
      <c r="O609" s="13">
        <f t="shared" si="375"/>
        <v>522</v>
      </c>
      <c r="P609" s="14"/>
      <c r="Q609" s="14"/>
      <c r="R609" s="13"/>
      <c r="S609" s="14">
        <f t="shared" si="381"/>
        <v>522</v>
      </c>
      <c r="T609" s="14">
        <f t="shared" si="382"/>
        <v>522</v>
      </c>
      <c r="U609" s="47">
        <f t="shared" si="383"/>
        <v>522</v>
      </c>
    </row>
    <row r="610" spans="1:21" ht="22.5" x14ac:dyDescent="0.2">
      <c r="A610" s="69" t="s">
        <v>5</v>
      </c>
      <c r="B610" s="11" t="s">
        <v>4</v>
      </c>
      <c r="C610" s="12" t="s">
        <v>3</v>
      </c>
      <c r="D610" s="11" t="s">
        <v>2</v>
      </c>
      <c r="E610" s="67" t="s">
        <v>1</v>
      </c>
      <c r="F610" s="10">
        <v>120</v>
      </c>
      <c r="G610" s="14">
        <v>522</v>
      </c>
      <c r="H610" s="14">
        <v>522</v>
      </c>
      <c r="I610" s="13">
        <v>522</v>
      </c>
      <c r="J610" s="14"/>
      <c r="K610" s="14"/>
      <c r="L610" s="13"/>
      <c r="M610" s="14">
        <f t="shared" si="373"/>
        <v>522</v>
      </c>
      <c r="N610" s="14">
        <f t="shared" si="374"/>
        <v>522</v>
      </c>
      <c r="O610" s="13">
        <f t="shared" si="375"/>
        <v>522</v>
      </c>
      <c r="P610" s="14"/>
      <c r="Q610" s="14"/>
      <c r="R610" s="13"/>
      <c r="S610" s="14">
        <f t="shared" si="381"/>
        <v>522</v>
      </c>
      <c r="T610" s="14">
        <f t="shared" si="382"/>
        <v>522</v>
      </c>
      <c r="U610" s="47">
        <f t="shared" si="383"/>
        <v>522</v>
      </c>
    </row>
    <row r="611" spans="1:21" s="178" customFormat="1" ht="33.75" x14ac:dyDescent="0.2">
      <c r="A611" s="69" t="s">
        <v>76</v>
      </c>
      <c r="B611" s="11" t="s">
        <v>4</v>
      </c>
      <c r="C611" s="12" t="s">
        <v>3</v>
      </c>
      <c r="D611" s="11" t="s">
        <v>2</v>
      </c>
      <c r="E611" s="67" t="s">
        <v>75</v>
      </c>
      <c r="F611" s="10" t="s">
        <v>7</v>
      </c>
      <c r="G611" s="14">
        <f t="shared" ref="G611:I611" si="415">G612</f>
        <v>3000</v>
      </c>
      <c r="H611" s="14">
        <f t="shared" si="415"/>
        <v>3000</v>
      </c>
      <c r="I611" s="13">
        <f t="shared" si="415"/>
        <v>3000</v>
      </c>
      <c r="J611" s="14">
        <f>J612</f>
        <v>0.04</v>
      </c>
      <c r="K611" s="14"/>
      <c r="L611" s="13"/>
      <c r="M611" s="14">
        <f t="shared" si="373"/>
        <v>3000.04</v>
      </c>
      <c r="N611" s="14">
        <f t="shared" si="374"/>
        <v>3000</v>
      </c>
      <c r="O611" s="13">
        <f t="shared" si="375"/>
        <v>3000</v>
      </c>
      <c r="P611" s="14">
        <f>P612</f>
        <v>-118.18514999999999</v>
      </c>
      <c r="Q611" s="14">
        <f t="shared" ref="Q611:R612" si="416">Q612</f>
        <v>-1000</v>
      </c>
      <c r="R611" s="14">
        <f t="shared" si="416"/>
        <v>-1000</v>
      </c>
      <c r="S611" s="14">
        <f t="shared" si="381"/>
        <v>2881.8548500000002</v>
      </c>
      <c r="T611" s="14">
        <f t="shared" si="382"/>
        <v>2000</v>
      </c>
      <c r="U611" s="47">
        <f t="shared" si="383"/>
        <v>2000</v>
      </c>
    </row>
    <row r="612" spans="1:21" s="178" customFormat="1" x14ac:dyDescent="0.2">
      <c r="A612" s="69" t="s">
        <v>71</v>
      </c>
      <c r="B612" s="11" t="s">
        <v>4</v>
      </c>
      <c r="C612" s="12" t="s">
        <v>3</v>
      </c>
      <c r="D612" s="11" t="s">
        <v>2</v>
      </c>
      <c r="E612" s="67" t="s">
        <v>75</v>
      </c>
      <c r="F612" s="10">
        <v>800</v>
      </c>
      <c r="G612" s="14">
        <f t="shared" ref="G612:I612" si="417">G613</f>
        <v>3000</v>
      </c>
      <c r="H612" s="14">
        <f t="shared" si="417"/>
        <v>3000</v>
      </c>
      <c r="I612" s="13">
        <f t="shared" si="417"/>
        <v>3000</v>
      </c>
      <c r="J612" s="14">
        <f>J613</f>
        <v>0.04</v>
      </c>
      <c r="K612" s="14"/>
      <c r="L612" s="13"/>
      <c r="M612" s="14">
        <f t="shared" si="373"/>
        <v>3000.04</v>
      </c>
      <c r="N612" s="14">
        <f t="shared" si="374"/>
        <v>3000</v>
      </c>
      <c r="O612" s="13">
        <f t="shared" si="375"/>
        <v>3000</v>
      </c>
      <c r="P612" s="14">
        <f>P613</f>
        <v>-118.18514999999999</v>
      </c>
      <c r="Q612" s="14">
        <f t="shared" si="416"/>
        <v>-1000</v>
      </c>
      <c r="R612" s="14">
        <f t="shared" si="416"/>
        <v>-1000</v>
      </c>
      <c r="S612" s="14">
        <f t="shared" si="381"/>
        <v>2881.8548500000002</v>
      </c>
      <c r="T612" s="14">
        <f t="shared" si="382"/>
        <v>2000</v>
      </c>
      <c r="U612" s="47">
        <f t="shared" si="383"/>
        <v>2000</v>
      </c>
    </row>
    <row r="613" spans="1:21" s="178" customFormat="1" x14ac:dyDescent="0.2">
      <c r="A613" s="69" t="s">
        <v>140</v>
      </c>
      <c r="B613" s="11" t="s">
        <v>4</v>
      </c>
      <c r="C613" s="12" t="s">
        <v>3</v>
      </c>
      <c r="D613" s="11" t="s">
        <v>2</v>
      </c>
      <c r="E613" s="67" t="s">
        <v>75</v>
      </c>
      <c r="F613" s="10">
        <v>870</v>
      </c>
      <c r="G613" s="14">
        <v>3000</v>
      </c>
      <c r="H613" s="14">
        <v>3000</v>
      </c>
      <c r="I613" s="13">
        <v>3000</v>
      </c>
      <c r="J613" s="14">
        <v>0.04</v>
      </c>
      <c r="K613" s="14"/>
      <c r="L613" s="13"/>
      <c r="M613" s="14">
        <f t="shared" si="373"/>
        <v>3000.04</v>
      </c>
      <c r="N613" s="14">
        <f t="shared" si="374"/>
        <v>3000</v>
      </c>
      <c r="O613" s="13">
        <f t="shared" si="375"/>
        <v>3000</v>
      </c>
      <c r="P613" s="14">
        <v>-118.18514999999999</v>
      </c>
      <c r="Q613" s="14">
        <v>-1000</v>
      </c>
      <c r="R613" s="14">
        <v>-1000</v>
      </c>
      <c r="S613" s="14">
        <f t="shared" si="381"/>
        <v>2881.8548500000002</v>
      </c>
      <c r="T613" s="14">
        <f t="shared" si="382"/>
        <v>2000</v>
      </c>
      <c r="U613" s="47">
        <f t="shared" si="383"/>
        <v>2000</v>
      </c>
    </row>
    <row r="614" spans="1:21" ht="56.25" x14ac:dyDescent="0.2">
      <c r="A614" s="69" t="s">
        <v>252</v>
      </c>
      <c r="B614" s="11" t="s">
        <v>4</v>
      </c>
      <c r="C614" s="12" t="s">
        <v>3</v>
      </c>
      <c r="D614" s="11" t="s">
        <v>2</v>
      </c>
      <c r="E614" s="67" t="s">
        <v>139</v>
      </c>
      <c r="F614" s="10" t="s">
        <v>7</v>
      </c>
      <c r="G614" s="14">
        <f t="shared" ref="G614:L615" si="418">G615</f>
        <v>13576.6</v>
      </c>
      <c r="H614" s="14">
        <f t="shared" si="418"/>
        <v>17860.900000000001</v>
      </c>
      <c r="I614" s="13">
        <f t="shared" si="418"/>
        <v>8132.5</v>
      </c>
      <c r="J614" s="14">
        <f t="shared" si="418"/>
        <v>-759.88521000000014</v>
      </c>
      <c r="K614" s="14">
        <f t="shared" si="418"/>
        <v>-651.12670000000003</v>
      </c>
      <c r="L614" s="14">
        <f t="shared" si="418"/>
        <v>-304.53719000000001</v>
      </c>
      <c r="M614" s="14">
        <f t="shared" si="373"/>
        <v>12816.71479</v>
      </c>
      <c r="N614" s="14">
        <f t="shared" si="374"/>
        <v>17209.773300000001</v>
      </c>
      <c r="O614" s="13">
        <f t="shared" si="375"/>
        <v>7827.96281</v>
      </c>
      <c r="P614" s="14">
        <f>P615</f>
        <v>5647.3498099999997</v>
      </c>
      <c r="Q614" s="14">
        <f>Q615</f>
        <v>-2473.49539</v>
      </c>
      <c r="R614" s="13"/>
      <c r="S614" s="14">
        <f>M614+P614</f>
        <v>18464.064599999998</v>
      </c>
      <c r="T614" s="14">
        <f>N614+Q614</f>
        <v>14736.277910000001</v>
      </c>
      <c r="U614" s="47">
        <f t="shared" si="383"/>
        <v>7827.96281</v>
      </c>
    </row>
    <row r="615" spans="1:21" x14ac:dyDescent="0.2">
      <c r="A615" s="69" t="s">
        <v>71</v>
      </c>
      <c r="B615" s="11" t="s">
        <v>4</v>
      </c>
      <c r="C615" s="12" t="s">
        <v>3</v>
      </c>
      <c r="D615" s="11" t="s">
        <v>2</v>
      </c>
      <c r="E615" s="67" t="s">
        <v>139</v>
      </c>
      <c r="F615" s="10">
        <v>800</v>
      </c>
      <c r="G615" s="14">
        <f t="shared" si="418"/>
        <v>13576.6</v>
      </c>
      <c r="H615" s="14">
        <f t="shared" si="418"/>
        <v>17860.900000000001</v>
      </c>
      <c r="I615" s="13">
        <f t="shared" si="418"/>
        <v>8132.5</v>
      </c>
      <c r="J615" s="14">
        <f t="shared" si="418"/>
        <v>-759.88521000000014</v>
      </c>
      <c r="K615" s="14">
        <f t="shared" si="418"/>
        <v>-651.12670000000003</v>
      </c>
      <c r="L615" s="14">
        <f t="shared" si="418"/>
        <v>-304.53719000000001</v>
      </c>
      <c r="M615" s="14">
        <f t="shared" si="373"/>
        <v>12816.71479</v>
      </c>
      <c r="N615" s="14">
        <f t="shared" si="374"/>
        <v>17209.773300000001</v>
      </c>
      <c r="O615" s="13">
        <f t="shared" si="375"/>
        <v>7827.96281</v>
      </c>
      <c r="P615" s="14">
        <f>P616</f>
        <v>5647.3498099999997</v>
      </c>
      <c r="Q615" s="14">
        <f>Q616</f>
        <v>-2473.49539</v>
      </c>
      <c r="R615" s="13"/>
      <c r="S615" s="14">
        <f t="shared" si="381"/>
        <v>18464.064599999998</v>
      </c>
      <c r="T615" s="14">
        <f t="shared" si="382"/>
        <v>14736.277910000001</v>
      </c>
      <c r="U615" s="47">
        <f t="shared" si="383"/>
        <v>7827.96281</v>
      </c>
    </row>
    <row r="616" spans="1:21" x14ac:dyDescent="0.2">
      <c r="A616" s="69" t="s">
        <v>140</v>
      </c>
      <c r="B616" s="11" t="s">
        <v>4</v>
      </c>
      <c r="C616" s="12" t="s">
        <v>3</v>
      </c>
      <c r="D616" s="11" t="s">
        <v>2</v>
      </c>
      <c r="E616" s="67" t="s">
        <v>139</v>
      </c>
      <c r="F616" s="10">
        <v>870</v>
      </c>
      <c r="G616" s="14">
        <f>13876.6-300</f>
        <v>13576.6</v>
      </c>
      <c r="H616" s="14">
        <v>17860.900000000001</v>
      </c>
      <c r="I616" s="13">
        <v>8132.5</v>
      </c>
      <c r="J616" s="14">
        <f>0.03145-34.95434+1439.8331-246.78607-666.73623-45.51539+155.6759-321.18666+959.75303-2000</f>
        <v>-759.88521000000014</v>
      </c>
      <c r="K616" s="14">
        <f>0.0277-54.60246-340.52784-256.0241</f>
        <v>-651.12670000000003</v>
      </c>
      <c r="L616" s="14">
        <f>0.03372-212.5-92.07091</f>
        <v>-304.53719000000001</v>
      </c>
      <c r="M616" s="14">
        <f t="shared" si="373"/>
        <v>12816.71479</v>
      </c>
      <c r="N616" s="14">
        <f t="shared" si="374"/>
        <v>17209.773300000001</v>
      </c>
      <c r="O616" s="13">
        <f t="shared" si="375"/>
        <v>7827.96281</v>
      </c>
      <c r="P616" s="14">
        <f>0.03495-4.17831-13.74382-92.35301+5757.59</f>
        <v>5647.3498099999997</v>
      </c>
      <c r="Q616" s="14">
        <f>0.05461-2370.55-73-30</f>
        <v>-2473.49539</v>
      </c>
      <c r="R616" s="13"/>
      <c r="S616" s="14">
        <f t="shared" si="381"/>
        <v>18464.064599999998</v>
      </c>
      <c r="T616" s="14">
        <f t="shared" si="382"/>
        <v>14736.277910000001</v>
      </c>
      <c r="U616" s="47">
        <f t="shared" si="383"/>
        <v>7827.96281</v>
      </c>
    </row>
    <row r="617" spans="1:21" x14ac:dyDescent="0.2">
      <c r="A617" s="69" t="s">
        <v>410</v>
      </c>
      <c r="B617" s="7" t="s">
        <v>4</v>
      </c>
      <c r="C617" s="8" t="s">
        <v>3</v>
      </c>
      <c r="D617" s="7" t="s">
        <v>2</v>
      </c>
      <c r="E617" s="9">
        <v>80380</v>
      </c>
      <c r="F617" s="10"/>
      <c r="G617" s="13"/>
      <c r="H617" s="13"/>
      <c r="I617" s="13"/>
      <c r="J617" s="13"/>
      <c r="K617" s="13"/>
      <c r="L617" s="13"/>
      <c r="M617" s="13"/>
      <c r="N617" s="13"/>
      <c r="O617" s="13"/>
      <c r="P617" s="14">
        <f>SUM(P618)</f>
        <v>1000</v>
      </c>
      <c r="Q617" s="14">
        <f t="shared" ref="Q617:R618" si="419">SUM(Q618)</f>
        <v>1000</v>
      </c>
      <c r="R617" s="14">
        <f t="shared" si="419"/>
        <v>1000</v>
      </c>
      <c r="S617" s="14">
        <f t="shared" ref="S617:S619" si="420">M617+P617</f>
        <v>1000</v>
      </c>
      <c r="T617" s="14">
        <f t="shared" ref="T617:T619" si="421">N617+Q617</f>
        <v>1000</v>
      </c>
      <c r="U617" s="47">
        <f t="shared" ref="U617:U619" si="422">O617+R617</f>
        <v>1000</v>
      </c>
    </row>
    <row r="618" spans="1:21" x14ac:dyDescent="0.2">
      <c r="A618" s="69" t="s">
        <v>71</v>
      </c>
      <c r="B618" s="7" t="s">
        <v>4</v>
      </c>
      <c r="C618" s="8" t="s">
        <v>3</v>
      </c>
      <c r="D618" s="7" t="s">
        <v>2</v>
      </c>
      <c r="E618" s="9">
        <v>80380</v>
      </c>
      <c r="F618" s="10">
        <v>800</v>
      </c>
      <c r="G618" s="13"/>
      <c r="H618" s="13"/>
      <c r="I618" s="13"/>
      <c r="J618" s="13"/>
      <c r="K618" s="13"/>
      <c r="L618" s="13"/>
      <c r="M618" s="13"/>
      <c r="N618" s="13"/>
      <c r="O618" s="13"/>
      <c r="P618" s="14">
        <f>SUM(P619)</f>
        <v>1000</v>
      </c>
      <c r="Q618" s="14">
        <f t="shared" si="419"/>
        <v>1000</v>
      </c>
      <c r="R618" s="14">
        <f t="shared" si="419"/>
        <v>1000</v>
      </c>
      <c r="S618" s="14">
        <f t="shared" si="420"/>
        <v>1000</v>
      </c>
      <c r="T618" s="14">
        <f t="shared" si="421"/>
        <v>1000</v>
      </c>
      <c r="U618" s="47">
        <f t="shared" si="422"/>
        <v>1000</v>
      </c>
    </row>
    <row r="619" spans="1:21" x14ac:dyDescent="0.2">
      <c r="A619" s="69" t="s">
        <v>140</v>
      </c>
      <c r="B619" s="7" t="s">
        <v>4</v>
      </c>
      <c r="C619" s="8" t="s">
        <v>3</v>
      </c>
      <c r="D619" s="7" t="s">
        <v>2</v>
      </c>
      <c r="E619" s="9">
        <v>80380</v>
      </c>
      <c r="F619" s="10">
        <v>870</v>
      </c>
      <c r="G619" s="13"/>
      <c r="H619" s="13"/>
      <c r="I619" s="13"/>
      <c r="J619" s="13"/>
      <c r="K619" s="13"/>
      <c r="L619" s="13"/>
      <c r="M619" s="13"/>
      <c r="N619" s="13"/>
      <c r="O619" s="13"/>
      <c r="P619" s="14">
        <v>1000</v>
      </c>
      <c r="Q619" s="14">
        <v>1000</v>
      </c>
      <c r="R619" s="14">
        <v>1000</v>
      </c>
      <c r="S619" s="14">
        <f t="shared" si="420"/>
        <v>1000</v>
      </c>
      <c r="T619" s="14">
        <f t="shared" si="421"/>
        <v>1000</v>
      </c>
      <c r="U619" s="47">
        <f t="shared" si="422"/>
        <v>1000</v>
      </c>
    </row>
    <row r="620" spans="1:21" x14ac:dyDescent="0.2">
      <c r="A620" s="45" t="s">
        <v>350</v>
      </c>
      <c r="B620" s="36">
        <v>59</v>
      </c>
      <c r="C620" s="37">
        <v>0</v>
      </c>
      <c r="D620" s="36">
        <v>0</v>
      </c>
      <c r="E620" s="25">
        <v>0</v>
      </c>
      <c r="F620" s="6"/>
      <c r="G620" s="24">
        <f>G621</f>
        <v>660</v>
      </c>
      <c r="H620" s="24">
        <f t="shared" ref="H620:I622" si="423">H621</f>
        <v>660</v>
      </c>
      <c r="I620" s="24">
        <f t="shared" si="423"/>
        <v>660</v>
      </c>
      <c r="J620" s="24"/>
      <c r="K620" s="24"/>
      <c r="L620" s="24"/>
      <c r="M620" s="24">
        <f t="shared" si="373"/>
        <v>660</v>
      </c>
      <c r="N620" s="24">
        <f t="shared" si="374"/>
        <v>660</v>
      </c>
      <c r="O620" s="24">
        <f t="shared" si="375"/>
        <v>660</v>
      </c>
      <c r="P620" s="24"/>
      <c r="Q620" s="24"/>
      <c r="R620" s="24"/>
      <c r="S620" s="24">
        <f t="shared" si="381"/>
        <v>660</v>
      </c>
      <c r="T620" s="24">
        <f t="shared" si="382"/>
        <v>660</v>
      </c>
      <c r="U620" s="24">
        <f t="shared" si="383"/>
        <v>660</v>
      </c>
    </row>
    <row r="621" spans="1:21" x14ac:dyDescent="0.2">
      <c r="A621" s="69" t="s">
        <v>348</v>
      </c>
      <c r="B621" s="7">
        <v>59</v>
      </c>
      <c r="C621" s="8">
        <v>0</v>
      </c>
      <c r="D621" s="7">
        <v>0</v>
      </c>
      <c r="E621" s="9">
        <v>80970</v>
      </c>
      <c r="F621" s="10"/>
      <c r="G621" s="13">
        <f>G622</f>
        <v>660</v>
      </c>
      <c r="H621" s="13">
        <f t="shared" si="423"/>
        <v>660</v>
      </c>
      <c r="I621" s="13">
        <f t="shared" si="423"/>
        <v>660</v>
      </c>
      <c r="J621" s="13"/>
      <c r="K621" s="13"/>
      <c r="L621" s="13"/>
      <c r="M621" s="13">
        <f t="shared" si="373"/>
        <v>660</v>
      </c>
      <c r="N621" s="13">
        <f t="shared" si="374"/>
        <v>660</v>
      </c>
      <c r="O621" s="13">
        <f t="shared" si="375"/>
        <v>660</v>
      </c>
      <c r="P621" s="13"/>
      <c r="Q621" s="13"/>
      <c r="R621" s="13"/>
      <c r="S621" s="13">
        <f t="shared" si="381"/>
        <v>660</v>
      </c>
      <c r="T621" s="13">
        <f t="shared" si="382"/>
        <v>660</v>
      </c>
      <c r="U621" s="13">
        <f t="shared" si="383"/>
        <v>660</v>
      </c>
    </row>
    <row r="622" spans="1:21" x14ac:dyDescent="0.2">
      <c r="A622" s="65" t="s">
        <v>71</v>
      </c>
      <c r="B622" s="7">
        <v>59</v>
      </c>
      <c r="C622" s="8">
        <v>0</v>
      </c>
      <c r="D622" s="7">
        <v>0</v>
      </c>
      <c r="E622" s="9">
        <v>80970</v>
      </c>
      <c r="F622" s="10">
        <v>800</v>
      </c>
      <c r="G622" s="13">
        <f>G623</f>
        <v>660</v>
      </c>
      <c r="H622" s="13">
        <f t="shared" si="423"/>
        <v>660</v>
      </c>
      <c r="I622" s="13">
        <f t="shared" si="423"/>
        <v>660</v>
      </c>
      <c r="J622" s="13"/>
      <c r="K622" s="13"/>
      <c r="L622" s="13"/>
      <c r="M622" s="13">
        <f t="shared" si="373"/>
        <v>660</v>
      </c>
      <c r="N622" s="13">
        <f t="shared" si="374"/>
        <v>660</v>
      </c>
      <c r="O622" s="13">
        <f t="shared" si="375"/>
        <v>660</v>
      </c>
      <c r="P622" s="13"/>
      <c r="Q622" s="13"/>
      <c r="R622" s="13"/>
      <c r="S622" s="13">
        <f t="shared" si="381"/>
        <v>660</v>
      </c>
      <c r="T622" s="13">
        <f t="shared" si="382"/>
        <v>660</v>
      </c>
      <c r="U622" s="13">
        <f t="shared" si="383"/>
        <v>660</v>
      </c>
    </row>
    <row r="623" spans="1:21" x14ac:dyDescent="0.2">
      <c r="A623" s="65" t="s">
        <v>349</v>
      </c>
      <c r="B623" s="7">
        <v>59</v>
      </c>
      <c r="C623" s="8">
        <v>0</v>
      </c>
      <c r="D623" s="7">
        <v>0</v>
      </c>
      <c r="E623" s="9">
        <v>80970</v>
      </c>
      <c r="F623" s="10">
        <v>830</v>
      </c>
      <c r="G623" s="13">
        <v>660</v>
      </c>
      <c r="H623" s="13">
        <v>660</v>
      </c>
      <c r="I623" s="13">
        <v>660</v>
      </c>
      <c r="J623" s="13"/>
      <c r="K623" s="13"/>
      <c r="L623" s="13"/>
      <c r="M623" s="13">
        <f t="shared" si="373"/>
        <v>660</v>
      </c>
      <c r="N623" s="13">
        <f t="shared" si="374"/>
        <v>660</v>
      </c>
      <c r="O623" s="13">
        <f t="shared" si="375"/>
        <v>660</v>
      </c>
      <c r="P623" s="13"/>
      <c r="Q623" s="13"/>
      <c r="R623" s="13"/>
      <c r="S623" s="13">
        <f t="shared" si="381"/>
        <v>660</v>
      </c>
      <c r="T623" s="13">
        <f t="shared" si="382"/>
        <v>660</v>
      </c>
      <c r="U623" s="47">
        <f t="shared" si="383"/>
        <v>660</v>
      </c>
    </row>
    <row r="624" spans="1:21" s="178" customFormat="1" ht="22.5" x14ac:dyDescent="0.2">
      <c r="A624" s="45" t="s">
        <v>356</v>
      </c>
      <c r="B624" s="36">
        <v>60</v>
      </c>
      <c r="C624" s="37">
        <v>0</v>
      </c>
      <c r="D624" s="36">
        <v>0</v>
      </c>
      <c r="E624" s="25">
        <v>0</v>
      </c>
      <c r="F624" s="6"/>
      <c r="G624" s="24">
        <f>G625</f>
        <v>1680</v>
      </c>
      <c r="H624" s="24">
        <f t="shared" ref="H624:I626" si="424">H625</f>
        <v>0</v>
      </c>
      <c r="I624" s="24">
        <f t="shared" si="424"/>
        <v>2160</v>
      </c>
      <c r="J624" s="24"/>
      <c r="K624" s="24"/>
      <c r="L624" s="24"/>
      <c r="M624" s="24">
        <f t="shared" si="373"/>
        <v>1680</v>
      </c>
      <c r="N624" s="24">
        <f t="shared" si="374"/>
        <v>0</v>
      </c>
      <c r="O624" s="24">
        <f t="shared" si="375"/>
        <v>2160</v>
      </c>
      <c r="P624" s="24">
        <f>P625</f>
        <v>-1680</v>
      </c>
      <c r="Q624" s="24">
        <f t="shared" ref="Q624:R626" si="425">Q625</f>
        <v>0</v>
      </c>
      <c r="R624" s="24">
        <f t="shared" si="425"/>
        <v>-2160</v>
      </c>
      <c r="S624" s="24">
        <f t="shared" si="381"/>
        <v>0</v>
      </c>
      <c r="T624" s="24">
        <f t="shared" si="382"/>
        <v>0</v>
      </c>
      <c r="U624" s="24">
        <f t="shared" si="383"/>
        <v>0</v>
      </c>
    </row>
    <row r="625" spans="1:21" s="178" customFormat="1" ht="22.5" x14ac:dyDescent="0.2">
      <c r="A625" s="191" t="s">
        <v>321</v>
      </c>
      <c r="B625" s="7">
        <v>60</v>
      </c>
      <c r="C625" s="8">
        <v>0</v>
      </c>
      <c r="D625" s="7">
        <v>0</v>
      </c>
      <c r="E625" s="9">
        <v>70330</v>
      </c>
      <c r="F625" s="10"/>
      <c r="G625" s="13">
        <f t="shared" ref="G625:G626" si="426">G626</f>
        <v>1680</v>
      </c>
      <c r="H625" s="13">
        <f t="shared" si="424"/>
        <v>0</v>
      </c>
      <c r="I625" s="13">
        <f t="shared" si="424"/>
        <v>2160</v>
      </c>
      <c r="J625" s="13"/>
      <c r="K625" s="13"/>
      <c r="L625" s="13"/>
      <c r="M625" s="13">
        <f t="shared" si="373"/>
        <v>1680</v>
      </c>
      <c r="N625" s="13">
        <f t="shared" si="374"/>
        <v>0</v>
      </c>
      <c r="O625" s="13">
        <f t="shared" si="375"/>
        <v>2160</v>
      </c>
      <c r="P625" s="13">
        <f>P626</f>
        <v>-1680</v>
      </c>
      <c r="Q625" s="13">
        <f t="shared" si="425"/>
        <v>0</v>
      </c>
      <c r="R625" s="13">
        <f t="shared" si="425"/>
        <v>-2160</v>
      </c>
      <c r="S625" s="13">
        <f t="shared" si="381"/>
        <v>0</v>
      </c>
      <c r="T625" s="13">
        <f t="shared" si="382"/>
        <v>0</v>
      </c>
      <c r="U625" s="13">
        <f t="shared" si="383"/>
        <v>0</v>
      </c>
    </row>
    <row r="626" spans="1:21" s="178" customFormat="1" ht="22.5" x14ac:dyDescent="0.2">
      <c r="A626" s="65" t="s">
        <v>99</v>
      </c>
      <c r="B626" s="7">
        <v>60</v>
      </c>
      <c r="C626" s="8">
        <v>0</v>
      </c>
      <c r="D626" s="7">
        <v>0</v>
      </c>
      <c r="E626" s="9">
        <v>70330</v>
      </c>
      <c r="F626" s="10">
        <v>400</v>
      </c>
      <c r="G626" s="13">
        <f t="shared" si="426"/>
        <v>1680</v>
      </c>
      <c r="H626" s="13">
        <f t="shared" si="424"/>
        <v>0</v>
      </c>
      <c r="I626" s="13">
        <f t="shared" si="424"/>
        <v>2160</v>
      </c>
      <c r="J626" s="13"/>
      <c r="K626" s="13"/>
      <c r="L626" s="13"/>
      <c r="M626" s="13">
        <f t="shared" si="373"/>
        <v>1680</v>
      </c>
      <c r="N626" s="13">
        <f t="shared" si="374"/>
        <v>0</v>
      </c>
      <c r="O626" s="13">
        <f t="shared" si="375"/>
        <v>2160</v>
      </c>
      <c r="P626" s="13">
        <f>P627</f>
        <v>-1680</v>
      </c>
      <c r="Q626" s="13">
        <f t="shared" si="425"/>
        <v>0</v>
      </c>
      <c r="R626" s="13">
        <f t="shared" si="425"/>
        <v>-2160</v>
      </c>
      <c r="S626" s="13">
        <f t="shared" si="381"/>
        <v>0</v>
      </c>
      <c r="T626" s="13">
        <f t="shared" si="382"/>
        <v>0</v>
      </c>
      <c r="U626" s="13">
        <f t="shared" si="383"/>
        <v>0</v>
      </c>
    </row>
    <row r="627" spans="1:21" s="178" customFormat="1" x14ac:dyDescent="0.2">
      <c r="A627" s="1" t="s">
        <v>98</v>
      </c>
      <c r="B627" s="7">
        <v>60</v>
      </c>
      <c r="C627" s="8">
        <v>0</v>
      </c>
      <c r="D627" s="7">
        <v>0</v>
      </c>
      <c r="E627" s="9">
        <v>70330</v>
      </c>
      <c r="F627" s="10">
        <v>410</v>
      </c>
      <c r="G627" s="13">
        <v>1680</v>
      </c>
      <c r="H627" s="13">
        <v>0</v>
      </c>
      <c r="I627" s="13">
        <v>2160</v>
      </c>
      <c r="J627" s="13"/>
      <c r="K627" s="13"/>
      <c r="L627" s="13"/>
      <c r="M627" s="13">
        <f t="shared" si="373"/>
        <v>1680</v>
      </c>
      <c r="N627" s="13">
        <f t="shared" si="374"/>
        <v>0</v>
      </c>
      <c r="O627" s="13">
        <f t="shared" si="375"/>
        <v>2160</v>
      </c>
      <c r="P627" s="13">
        <f>-M627</f>
        <v>-1680</v>
      </c>
      <c r="Q627" s="13">
        <v>0</v>
      </c>
      <c r="R627" s="13">
        <f>-O627</f>
        <v>-2160</v>
      </c>
      <c r="S627" s="13">
        <f t="shared" si="381"/>
        <v>0</v>
      </c>
      <c r="T627" s="13">
        <f t="shared" si="382"/>
        <v>0</v>
      </c>
      <c r="U627" s="47">
        <f t="shared" si="383"/>
        <v>0</v>
      </c>
    </row>
    <row r="628" spans="1:21" s="180" customFormat="1" x14ac:dyDescent="0.2">
      <c r="A628" s="85" t="s">
        <v>409</v>
      </c>
      <c r="B628" s="19">
        <v>66</v>
      </c>
      <c r="C628" s="20">
        <v>0</v>
      </c>
      <c r="D628" s="19" t="s">
        <v>2</v>
      </c>
      <c r="E628" s="21" t="s">
        <v>9</v>
      </c>
      <c r="F628" s="6" t="s">
        <v>7</v>
      </c>
      <c r="G628" s="24"/>
      <c r="H628" s="24"/>
      <c r="I628" s="24"/>
      <c r="J628" s="24"/>
      <c r="K628" s="24"/>
      <c r="L628" s="24"/>
      <c r="M628" s="24"/>
      <c r="N628" s="24"/>
      <c r="O628" s="24"/>
      <c r="P628" s="24">
        <f>P629</f>
        <v>118.18514999999999</v>
      </c>
      <c r="Q628" s="24">
        <f t="shared" ref="Q628:R630" si="427">Q629</f>
        <v>0</v>
      </c>
      <c r="R628" s="24">
        <f t="shared" si="427"/>
        <v>0</v>
      </c>
      <c r="S628" s="24">
        <f t="shared" ref="S628:S631" si="428">M628+P628</f>
        <v>118.18514999999999</v>
      </c>
      <c r="T628" s="24">
        <f t="shared" ref="T628:T631" si="429">N628+Q628</f>
        <v>0</v>
      </c>
      <c r="U628" s="46">
        <f t="shared" ref="U628:U631" si="430">O628+R628</f>
        <v>0</v>
      </c>
    </row>
    <row r="629" spans="1:21" s="178" customFormat="1" ht="33.75" x14ac:dyDescent="0.2">
      <c r="A629" s="65" t="s">
        <v>76</v>
      </c>
      <c r="B629" s="11">
        <v>66</v>
      </c>
      <c r="C629" s="12" t="s">
        <v>3</v>
      </c>
      <c r="D629" s="11" t="s">
        <v>2</v>
      </c>
      <c r="E629" s="67" t="s">
        <v>75</v>
      </c>
      <c r="F629" s="10" t="s">
        <v>7</v>
      </c>
      <c r="G629" s="13"/>
      <c r="H629" s="13"/>
      <c r="I629" s="13"/>
      <c r="J629" s="13"/>
      <c r="K629" s="13"/>
      <c r="L629" s="13"/>
      <c r="M629" s="13"/>
      <c r="N629" s="13"/>
      <c r="O629" s="13"/>
      <c r="P629" s="13">
        <f>P630</f>
        <v>118.18514999999999</v>
      </c>
      <c r="Q629" s="13">
        <f t="shared" si="427"/>
        <v>0</v>
      </c>
      <c r="R629" s="13">
        <f t="shared" si="427"/>
        <v>0</v>
      </c>
      <c r="S629" s="13">
        <f t="shared" si="428"/>
        <v>118.18514999999999</v>
      </c>
      <c r="T629" s="13">
        <f t="shared" si="429"/>
        <v>0</v>
      </c>
      <c r="U629" s="47">
        <f t="shared" si="430"/>
        <v>0</v>
      </c>
    </row>
    <row r="630" spans="1:21" s="178" customFormat="1" x14ac:dyDescent="0.2">
      <c r="A630" s="65" t="s">
        <v>29</v>
      </c>
      <c r="B630" s="11">
        <v>66</v>
      </c>
      <c r="C630" s="12" t="s">
        <v>3</v>
      </c>
      <c r="D630" s="11" t="s">
        <v>2</v>
      </c>
      <c r="E630" s="67" t="s">
        <v>75</v>
      </c>
      <c r="F630" s="10">
        <v>500</v>
      </c>
      <c r="G630" s="13"/>
      <c r="H630" s="13"/>
      <c r="I630" s="13"/>
      <c r="J630" s="13"/>
      <c r="K630" s="13"/>
      <c r="L630" s="13"/>
      <c r="M630" s="13"/>
      <c r="N630" s="13"/>
      <c r="O630" s="13"/>
      <c r="P630" s="13">
        <f>P631</f>
        <v>118.18514999999999</v>
      </c>
      <c r="Q630" s="13">
        <f t="shared" si="427"/>
        <v>0</v>
      </c>
      <c r="R630" s="13">
        <f t="shared" si="427"/>
        <v>0</v>
      </c>
      <c r="S630" s="13">
        <f t="shared" si="428"/>
        <v>118.18514999999999</v>
      </c>
      <c r="T630" s="13">
        <f t="shared" si="429"/>
        <v>0</v>
      </c>
      <c r="U630" s="47">
        <f t="shared" si="430"/>
        <v>0</v>
      </c>
    </row>
    <row r="631" spans="1:21" s="178" customFormat="1" x14ac:dyDescent="0.2">
      <c r="A631" s="65" t="s">
        <v>28</v>
      </c>
      <c r="B631" s="11">
        <v>66</v>
      </c>
      <c r="C631" s="12" t="s">
        <v>3</v>
      </c>
      <c r="D631" s="11" t="s">
        <v>2</v>
      </c>
      <c r="E631" s="67" t="s">
        <v>75</v>
      </c>
      <c r="F631" s="10">
        <v>540</v>
      </c>
      <c r="G631" s="13"/>
      <c r="H631" s="13"/>
      <c r="I631" s="13"/>
      <c r="J631" s="13"/>
      <c r="K631" s="13"/>
      <c r="L631" s="13"/>
      <c r="M631" s="13"/>
      <c r="N631" s="13"/>
      <c r="O631" s="13"/>
      <c r="P631" s="13">
        <v>118.18514999999999</v>
      </c>
      <c r="Q631" s="13"/>
      <c r="R631" s="13"/>
      <c r="S631" s="13">
        <f t="shared" si="428"/>
        <v>118.18514999999999</v>
      </c>
      <c r="T631" s="13">
        <f t="shared" si="429"/>
        <v>0</v>
      </c>
      <c r="U631" s="47">
        <f t="shared" si="430"/>
        <v>0</v>
      </c>
    </row>
    <row r="632" spans="1:21" x14ac:dyDescent="0.2">
      <c r="A632" s="65"/>
      <c r="B632" s="11"/>
      <c r="C632" s="12"/>
      <c r="D632" s="11"/>
      <c r="E632" s="67"/>
      <c r="F632" s="10"/>
      <c r="G632" s="14"/>
      <c r="H632" s="14"/>
      <c r="I632" s="13"/>
      <c r="J632" s="14"/>
      <c r="K632" s="14"/>
      <c r="L632" s="13"/>
      <c r="M632" s="14">
        <f t="shared" ref="M632:M635" si="431">G632+J632</f>
        <v>0</v>
      </c>
      <c r="N632" s="14">
        <f t="shared" ref="N632:N635" si="432">H632+K632</f>
        <v>0</v>
      </c>
      <c r="O632" s="13">
        <f t="shared" ref="O632:O635" si="433">I632+L632</f>
        <v>0</v>
      </c>
      <c r="P632" s="14"/>
      <c r="Q632" s="14"/>
      <c r="R632" s="13"/>
      <c r="S632" s="14">
        <f t="shared" si="381"/>
        <v>0</v>
      </c>
      <c r="T632" s="14">
        <f t="shared" si="382"/>
        <v>0</v>
      </c>
      <c r="U632" s="14">
        <f t="shared" si="383"/>
        <v>0</v>
      </c>
    </row>
    <row r="633" spans="1:21" ht="13.5" thickBot="1" x14ac:dyDescent="0.25">
      <c r="A633" s="91"/>
      <c r="B633" s="92"/>
      <c r="C633" s="93"/>
      <c r="D633" s="92"/>
      <c r="E633" s="94"/>
      <c r="F633" s="95"/>
      <c r="G633" s="96"/>
      <c r="H633" s="96"/>
      <c r="I633" s="96"/>
      <c r="J633" s="128"/>
      <c r="K633" s="96"/>
      <c r="L633" s="96"/>
      <c r="M633" s="130">
        <f t="shared" si="431"/>
        <v>0</v>
      </c>
      <c r="N633" s="96">
        <f t="shared" si="432"/>
        <v>0</v>
      </c>
      <c r="O633" s="96">
        <f t="shared" si="433"/>
        <v>0</v>
      </c>
      <c r="P633" s="130"/>
      <c r="Q633" s="96"/>
      <c r="R633" s="96"/>
      <c r="S633" s="130">
        <f t="shared" ref="S633:S635" si="434">M633+P633</f>
        <v>0</v>
      </c>
      <c r="T633" s="96">
        <f t="shared" ref="T633:T635" si="435">N633+Q633</f>
        <v>0</v>
      </c>
      <c r="U633" s="97">
        <f t="shared" ref="U633:U635" si="436">O633+R633</f>
        <v>0</v>
      </c>
    </row>
    <row r="634" spans="1:21" ht="13.5" thickBot="1" x14ac:dyDescent="0.25">
      <c r="A634" s="31" t="s">
        <v>291</v>
      </c>
      <c r="B634" s="32"/>
      <c r="C634" s="29"/>
      <c r="D634" s="28"/>
      <c r="E634" s="30"/>
      <c r="F634" s="33"/>
      <c r="G634" s="52">
        <f t="shared" ref="G634" si="437">D634+F634</f>
        <v>0</v>
      </c>
      <c r="H634" s="53">
        <v>35000</v>
      </c>
      <c r="I634" s="52">
        <v>38000</v>
      </c>
      <c r="J634" s="129"/>
      <c r="K634" s="53"/>
      <c r="L634" s="53"/>
      <c r="M634" s="127">
        <f t="shared" si="431"/>
        <v>0</v>
      </c>
      <c r="N634" s="53">
        <f t="shared" si="432"/>
        <v>35000</v>
      </c>
      <c r="O634" s="53">
        <f t="shared" si="433"/>
        <v>38000</v>
      </c>
      <c r="P634" s="127"/>
      <c r="Q634" s="53"/>
      <c r="R634" s="53"/>
      <c r="S634" s="127">
        <f t="shared" si="434"/>
        <v>0</v>
      </c>
      <c r="T634" s="53">
        <f t="shared" si="435"/>
        <v>35000</v>
      </c>
      <c r="U634" s="53">
        <f t="shared" si="436"/>
        <v>38000</v>
      </c>
    </row>
    <row r="635" spans="1:21" ht="13.5" thickBot="1" x14ac:dyDescent="0.25">
      <c r="A635" s="245" t="s">
        <v>0</v>
      </c>
      <c r="B635" s="245"/>
      <c r="C635" s="245"/>
      <c r="D635" s="245"/>
      <c r="E635" s="245"/>
      <c r="F635" s="245"/>
      <c r="G635" s="133">
        <f>G10+G564+G634</f>
        <v>1341120.76352</v>
      </c>
      <c r="H635" s="134">
        <f>H10+H564+H634</f>
        <v>1378311.2637499999</v>
      </c>
      <c r="I635" s="135">
        <f>I10+I564+I634</f>
        <v>1405917.2643299997</v>
      </c>
      <c r="J635" s="129">
        <f>J564+J10+J634</f>
        <v>124533.19242000001</v>
      </c>
      <c r="K635" s="52">
        <f>K564+K10+K634</f>
        <v>84867.028630000001</v>
      </c>
      <c r="L635" s="53">
        <f>L564+L10+L634</f>
        <v>42901.498019999999</v>
      </c>
      <c r="M635" s="127">
        <f t="shared" si="431"/>
        <v>1465653.95594</v>
      </c>
      <c r="N635" s="53">
        <f t="shared" si="432"/>
        <v>1463178.29238</v>
      </c>
      <c r="O635" s="117">
        <f t="shared" si="433"/>
        <v>1448818.7623499997</v>
      </c>
      <c r="P635" s="185">
        <f>P10+P564+P634</f>
        <v>27404.81164</v>
      </c>
      <c r="Q635" s="53">
        <f>Q10+Q564+Q634</f>
        <v>9.0949470177292824E-13</v>
      </c>
      <c r="R635" s="127">
        <f>R10+R564+R634</f>
        <v>-2160</v>
      </c>
      <c r="S635" s="127">
        <f t="shared" si="434"/>
        <v>1493058.76758</v>
      </c>
      <c r="T635" s="53">
        <f t="shared" si="435"/>
        <v>1463178.29238</v>
      </c>
      <c r="U635" s="117">
        <f t="shared" si="436"/>
        <v>1446658.7623499997</v>
      </c>
    </row>
    <row r="636" spans="1:21" x14ac:dyDescent="0.2">
      <c r="A636" s="16"/>
      <c r="B636" s="16"/>
      <c r="C636" s="16"/>
      <c r="D636" s="16"/>
      <c r="E636" s="16"/>
      <c r="F636" s="16"/>
      <c r="G636" s="54"/>
      <c r="H636" s="54"/>
      <c r="I636" s="54"/>
      <c r="J636" s="54"/>
      <c r="K636" s="54"/>
      <c r="L636" s="54"/>
      <c r="M636" s="54"/>
      <c r="N636" s="54"/>
      <c r="O636" s="54"/>
      <c r="P636" s="179"/>
      <c r="Q636" s="179"/>
      <c r="R636" s="179"/>
      <c r="S636" s="54"/>
      <c r="T636" s="54"/>
      <c r="U636" s="54"/>
    </row>
    <row r="637" spans="1:21" x14ac:dyDescent="0.2">
      <c r="A637" s="16"/>
      <c r="B637" s="16"/>
      <c r="C637" s="16"/>
      <c r="D637" s="16"/>
      <c r="E637" s="16"/>
      <c r="F637" s="16"/>
      <c r="G637" s="90">
        <f>1341120.76352+0.03145+0.04</f>
        <v>1341120.83497</v>
      </c>
      <c r="H637" s="90">
        <f>1378311.26375</f>
        <v>1378311.2637499999</v>
      </c>
      <c r="I637" s="90">
        <v>1405917.2643299997</v>
      </c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</row>
    <row r="638" spans="1:21" x14ac:dyDescent="0.2">
      <c r="A638" s="16"/>
      <c r="B638" s="16"/>
      <c r="C638" s="16"/>
      <c r="D638" s="16"/>
      <c r="E638" s="16"/>
      <c r="F638" s="16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</row>
    <row r="639" spans="1:21" x14ac:dyDescent="0.2">
      <c r="A639" s="16"/>
      <c r="B639" s="16"/>
      <c r="C639" s="16"/>
      <c r="D639" s="16"/>
      <c r="E639" s="16"/>
      <c r="F639" s="16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</row>
    <row r="640" spans="1:21" x14ac:dyDescent="0.2">
      <c r="A640" s="55"/>
      <c r="B640" s="55"/>
      <c r="C640" s="55"/>
      <c r="D640" s="55"/>
      <c r="E640" s="55"/>
      <c r="F640" s="55"/>
      <c r="G640" s="90"/>
      <c r="H640" s="90"/>
      <c r="I640" s="90"/>
      <c r="J640" s="90">
        <f>J635-'Приложение №5'!L909</f>
        <v>0</v>
      </c>
      <c r="K640" s="90">
        <f>K635-'Приложение №5'!M909</f>
        <v>0</v>
      </c>
      <c r="L640" s="90">
        <f>L635-'Приложение №5'!N909</f>
        <v>0</v>
      </c>
      <c r="M640" s="90"/>
      <c r="N640" s="90"/>
      <c r="O640" s="90"/>
      <c r="P640" s="90"/>
      <c r="Q640" s="90"/>
      <c r="R640" s="90"/>
      <c r="S640" s="90"/>
      <c r="T640" s="90"/>
      <c r="U640" s="90"/>
    </row>
    <row r="641" spans="1:21" x14ac:dyDescent="0.2">
      <c r="A641" s="55"/>
      <c r="B641" s="55"/>
      <c r="C641" s="55"/>
      <c r="D641" s="55"/>
      <c r="E641" s="55"/>
      <c r="F641" s="55"/>
      <c r="G641" s="89"/>
      <c r="H641" s="89"/>
      <c r="I641" s="89"/>
      <c r="J641" s="89"/>
      <c r="K641" s="89"/>
      <c r="L641" s="89"/>
      <c r="M641" s="89"/>
      <c r="N641" s="89"/>
      <c r="O641" s="89"/>
      <c r="P641" s="89"/>
      <c r="Q641" s="89"/>
      <c r="R641" s="89"/>
      <c r="S641" s="89"/>
      <c r="T641" s="89"/>
      <c r="U641" s="89"/>
    </row>
    <row r="642" spans="1:21" x14ac:dyDescent="0.2">
      <c r="A642" s="55"/>
      <c r="B642" s="55"/>
      <c r="C642" s="55"/>
      <c r="D642" s="55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</row>
    <row r="643" spans="1:21" x14ac:dyDescent="0.2">
      <c r="A643" s="55"/>
      <c r="B643" s="55"/>
      <c r="C643" s="55"/>
      <c r="D643" s="55"/>
      <c r="E643" s="55"/>
      <c r="F643" s="55"/>
    </row>
    <row r="644" spans="1:21" x14ac:dyDescent="0.2">
      <c r="A644" s="55"/>
      <c r="D644" s="56"/>
      <c r="E644" s="56"/>
      <c r="F644" s="122"/>
    </row>
    <row r="646" spans="1:21" x14ac:dyDescent="0.2">
      <c r="G646" s="61"/>
      <c r="J646" s="61"/>
      <c r="M646" s="61"/>
      <c r="P646" s="61"/>
      <c r="S646" s="61"/>
    </row>
    <row r="647" spans="1:21" x14ac:dyDescent="0.2">
      <c r="G647" s="61"/>
      <c r="J647" s="61"/>
      <c r="M647" s="61"/>
      <c r="P647" s="61"/>
      <c r="S647" s="61"/>
    </row>
    <row r="648" spans="1:21" x14ac:dyDescent="0.2">
      <c r="G648" s="61"/>
      <c r="J648" s="61"/>
      <c r="M648" s="61"/>
      <c r="P648" s="61"/>
      <c r="S648" s="61"/>
    </row>
    <row r="649" spans="1:21" x14ac:dyDescent="0.2">
      <c r="G649" s="61"/>
      <c r="J649" s="61"/>
      <c r="M649" s="61"/>
      <c r="P649" s="61"/>
      <c r="S649" s="61"/>
    </row>
    <row r="650" spans="1:21" x14ac:dyDescent="0.2">
      <c r="G650" s="62"/>
      <c r="H650" s="63"/>
      <c r="J650" s="62"/>
      <c r="K650" s="63"/>
      <c r="M650" s="62"/>
      <c r="N650" s="63"/>
      <c r="P650" s="62"/>
      <c r="Q650" s="63"/>
      <c r="S650" s="62"/>
      <c r="T650" s="63"/>
    </row>
    <row r="651" spans="1:21" x14ac:dyDescent="0.2">
      <c r="D651" s="56"/>
      <c r="E651" s="56"/>
      <c r="F651" s="56"/>
      <c r="G651" s="61"/>
      <c r="J651" s="61"/>
      <c r="M651" s="61"/>
      <c r="P651" s="61"/>
      <c r="S651" s="61"/>
    </row>
    <row r="652" spans="1:21" x14ac:dyDescent="0.2">
      <c r="D652" s="56"/>
      <c r="G652" s="61"/>
      <c r="J652" s="61"/>
      <c r="M652" s="61"/>
      <c r="P652" s="61"/>
      <c r="S652" s="61"/>
    </row>
    <row r="653" spans="1:21" x14ac:dyDescent="0.2">
      <c r="D653" s="56"/>
      <c r="E653" s="56"/>
      <c r="F653" s="56"/>
      <c r="G653" s="61"/>
      <c r="J653" s="61"/>
      <c r="M653" s="61"/>
      <c r="P653" s="61"/>
      <c r="S653" s="61"/>
    </row>
    <row r="654" spans="1:21" x14ac:dyDescent="0.2">
      <c r="G654" s="61"/>
      <c r="J654" s="61"/>
      <c r="M654" s="61"/>
      <c r="P654" s="61"/>
      <c r="S654" s="61"/>
    </row>
    <row r="655" spans="1:21" x14ac:dyDescent="0.2">
      <c r="G655" s="61"/>
      <c r="J655" s="61"/>
      <c r="M655" s="61"/>
      <c r="P655" s="61"/>
      <c r="S655" s="61"/>
    </row>
    <row r="657" spans="7:19" x14ac:dyDescent="0.2">
      <c r="G657" s="64"/>
      <c r="J657" s="64"/>
      <c r="M657" s="64"/>
      <c r="P657" s="64"/>
      <c r="S657" s="64"/>
    </row>
  </sheetData>
  <mergeCells count="37">
    <mergeCell ref="P4:R4"/>
    <mergeCell ref="S4:U4"/>
    <mergeCell ref="A5:U5"/>
    <mergeCell ref="Q1:R1"/>
    <mergeCell ref="P2:R2"/>
    <mergeCell ref="S2:U2"/>
    <mergeCell ref="Q3:R3"/>
    <mergeCell ref="N1:O1"/>
    <mergeCell ref="M2:O2"/>
    <mergeCell ref="M4:O4"/>
    <mergeCell ref="S1:U1"/>
    <mergeCell ref="S3:U3"/>
    <mergeCell ref="AK7:AM7"/>
    <mergeCell ref="AN7:AP7"/>
    <mergeCell ref="AQ7:AS7"/>
    <mergeCell ref="Y7:AA7"/>
    <mergeCell ref="AB7:AD7"/>
    <mergeCell ref="AE7:AG7"/>
    <mergeCell ref="AH7:AJ7"/>
    <mergeCell ref="BI7:BK7"/>
    <mergeCell ref="BL7:BN7"/>
    <mergeCell ref="BO7:BQ7"/>
    <mergeCell ref="AT7:AV7"/>
    <mergeCell ref="AW7:AY7"/>
    <mergeCell ref="AZ7:BB7"/>
    <mergeCell ref="BC7:BE7"/>
    <mergeCell ref="BF7:BH7"/>
    <mergeCell ref="A635:F635"/>
    <mergeCell ref="A7:A8"/>
    <mergeCell ref="B7:E8"/>
    <mergeCell ref="F7:F8"/>
    <mergeCell ref="V7:X7"/>
    <mergeCell ref="G7:I7"/>
    <mergeCell ref="J7:L7"/>
    <mergeCell ref="M7:O7"/>
    <mergeCell ref="P7:R7"/>
    <mergeCell ref="S7:U7"/>
  </mergeCells>
  <pageMargins left="0.31496062992125984" right="0.31496062992125984" top="0.74803149606299213" bottom="0.74803149606299213" header="0.31496062992125984" footer="0.31496062992125984"/>
  <pageSetup paperSize="9" scale="72" fitToHeight="0" orientation="portrait" r:id="rId1"/>
  <rowBreaks count="1" manualBreakCount="1">
    <brk id="45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№5</vt:lpstr>
      <vt:lpstr>Приложение №6</vt:lpstr>
      <vt:lpstr>'Приложение №5'!Заголовки_для_печати</vt:lpstr>
      <vt:lpstr>'Приложение №5'!Область_печати</vt:lpstr>
      <vt:lpstr>'Приложение №6'!Область_печати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2021-03-05T06:46:43Z</cp:lastPrinted>
  <dcterms:created xsi:type="dcterms:W3CDTF">2018-05-31T13:02:00Z</dcterms:created>
  <dcterms:modified xsi:type="dcterms:W3CDTF">2021-03-18T12:40:20Z</dcterms:modified>
</cp:coreProperties>
</file>