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D80" i="1" l="1"/>
  <c r="D79" i="1"/>
  <c r="C76" i="1"/>
  <c r="D75" i="1"/>
  <c r="D74" i="1" s="1"/>
  <c r="B75" i="1"/>
  <c r="C74" i="1"/>
  <c r="B74" i="1"/>
  <c r="D72" i="1"/>
  <c r="D69" i="1"/>
  <c r="B69" i="1"/>
  <c r="B72" i="1" s="1"/>
  <c r="C68" i="1"/>
  <c r="C64" i="1"/>
  <c r="C63" i="1"/>
  <c r="C62" i="1"/>
  <c r="C61" i="1"/>
  <c r="C60" i="1"/>
  <c r="C58" i="1"/>
  <c r="C57" i="1"/>
  <c r="C54" i="1"/>
  <c r="C53" i="1"/>
  <c r="C52" i="1"/>
  <c r="C51" i="1"/>
  <c r="C49" i="1"/>
  <c r="C48" i="1"/>
  <c r="C46" i="1"/>
  <c r="C69" i="1" s="1"/>
  <c r="C72" i="1" s="1"/>
  <c r="C45" i="1"/>
  <c r="C43" i="1"/>
  <c r="D36" i="1"/>
  <c r="B36" i="1"/>
  <c r="E33" i="1"/>
  <c r="E32" i="1"/>
  <c r="E31" i="1"/>
  <c r="D31" i="1"/>
  <c r="B31" i="1"/>
  <c r="E30" i="1"/>
  <c r="C30" i="1"/>
  <c r="E29" i="1"/>
  <c r="D28" i="1"/>
  <c r="B28" i="1"/>
  <c r="D27" i="1"/>
  <c r="F27" i="1" s="1"/>
  <c r="B27" i="1"/>
  <c r="D26" i="1"/>
  <c r="F26" i="1" s="1"/>
  <c r="B26" i="1"/>
  <c r="C25" i="1"/>
  <c r="C34" i="1" s="1"/>
  <c r="C37" i="1" s="1"/>
  <c r="C73" i="1" s="1"/>
  <c r="B25" i="1"/>
  <c r="B34" i="1" s="1"/>
  <c r="D24" i="1"/>
  <c r="E24" i="1" s="1"/>
  <c r="C24" i="1"/>
  <c r="B24" i="1"/>
  <c r="D23" i="1"/>
  <c r="F23" i="1" s="1"/>
  <c r="C23" i="1"/>
  <c r="B23" i="1"/>
  <c r="D22" i="1"/>
  <c r="E22" i="1" s="1"/>
  <c r="C22" i="1"/>
  <c r="B22" i="1"/>
  <c r="E21" i="1"/>
  <c r="D21" i="1"/>
  <c r="C21" i="1"/>
  <c r="B21" i="1"/>
  <c r="F21" i="1" s="1"/>
  <c r="D20" i="1"/>
  <c r="E20" i="1" s="1"/>
  <c r="C20" i="1"/>
  <c r="B20" i="1"/>
  <c r="F20" i="1" s="1"/>
  <c r="D19" i="1"/>
  <c r="F19" i="1" s="1"/>
  <c r="C19" i="1"/>
  <c r="B19" i="1"/>
  <c r="D18" i="1"/>
  <c r="F18" i="1" s="1"/>
  <c r="C18" i="1"/>
  <c r="B18" i="1"/>
  <c r="E17" i="1"/>
  <c r="D17" i="1"/>
  <c r="C17" i="1"/>
  <c r="B17" i="1"/>
  <c r="F17" i="1" s="1"/>
  <c r="D16" i="1"/>
  <c r="C16" i="1"/>
  <c r="E16" i="1" s="1"/>
  <c r="B16" i="1"/>
  <c r="F16" i="1" s="1"/>
  <c r="D15" i="1"/>
  <c r="F15" i="1" s="1"/>
  <c r="C15" i="1"/>
  <c r="B15" i="1"/>
  <c r="D14" i="1"/>
  <c r="F14" i="1" s="1"/>
  <c r="C14" i="1"/>
  <c r="B14" i="1"/>
  <c r="E13" i="1"/>
  <c r="D13" i="1"/>
  <c r="C13" i="1"/>
  <c r="B13" i="1"/>
  <c r="F13" i="1" s="1"/>
  <c r="D12" i="1"/>
  <c r="E12" i="1" s="1"/>
  <c r="C12" i="1"/>
  <c r="B12" i="1"/>
  <c r="F12" i="1" s="1"/>
  <c r="D11" i="1"/>
  <c r="F11" i="1" s="1"/>
  <c r="C11" i="1"/>
  <c r="C8" i="1" s="1"/>
  <c r="B11" i="1"/>
  <c r="D10" i="1"/>
  <c r="F10" i="1" s="1"/>
  <c r="C10" i="1"/>
  <c r="B10" i="1"/>
  <c r="E9" i="1"/>
  <c r="D9" i="1"/>
  <c r="C9" i="1"/>
  <c r="B9" i="1"/>
  <c r="F9" i="1" s="1"/>
  <c r="B8" i="1"/>
  <c r="B37" i="1" l="1"/>
  <c r="B73" i="1" s="1"/>
  <c r="E10" i="1"/>
  <c r="E14" i="1"/>
  <c r="E18" i="1"/>
  <c r="D8" i="1"/>
  <c r="E11" i="1"/>
  <c r="E15" i="1"/>
  <c r="E19" i="1"/>
  <c r="F22" i="1"/>
  <c r="E23" i="1"/>
  <c r="D25" i="1"/>
  <c r="E26" i="1"/>
  <c r="E27" i="1"/>
  <c r="E25" i="1" l="1"/>
  <c r="D34" i="1"/>
  <c r="E8" i="1"/>
  <c r="F8" i="1"/>
  <c r="D73" i="1" l="1"/>
  <c r="D37" i="1"/>
</calcChain>
</file>

<file path=xl/comments1.xml><?xml version="1.0" encoding="utf-8"?>
<comments xmlns="http://schemas.openxmlformats.org/spreadsheetml/2006/main">
  <authors>
    <author>Автор</author>
  </authors>
  <commentLis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строка доходов в 317 форме 2 02 49999 05 0000 151 +2 02 45159 00 0000 151 - суммы, которые возвращают поседения
</t>
        </r>
      </text>
    </comment>
    <comment ref="B7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вр500 по району+вр 500 по поселениям </t>
        </r>
      </text>
    </comment>
    <comment ref="D71" author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<sst xmlns="http://schemas.openxmlformats.org/spreadsheetml/2006/main" count="82" uniqueCount="72">
  <si>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</si>
  <si>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</si>
  <si>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</si>
  <si>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</si>
  <si>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</si>
  <si>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</si>
  <si>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</si>
  <si>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</si>
  <si>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</si>
  <si>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</si>
  <si>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</si>
  <si>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</si>
  <si>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</si>
  <si>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</si>
  <si>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</si>
  <si>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</si>
  <si>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</si>
  <si>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</si>
  <si>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</si>
  <si>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</si>
  <si>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</si>
  <si>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</si>
  <si>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</si>
  <si>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</si>
  <si>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</si>
  <si>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</si>
  <si>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</si>
  <si>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</si>
  <si>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</si>
  <si>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</si>
  <si>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</si>
  <si>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</si>
  <si>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</si>
  <si>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</si>
  <si>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</si>
  <si>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</si>
  <si>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</si>
  <si>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</si>
  <si>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</si>
  <si>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</si>
  <si>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</si>
  <si>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</si>
  <si>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</si>
  <si>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</si>
  <si>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</si>
  <si>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</si>
  <si>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</si>
  <si>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</si>
  <si>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</si>
  <si>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</si>
  <si>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</si>
  <si>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</si>
  <si>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</si>
  <si>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</si>
  <si>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</si>
  <si>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</si>
  <si>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</si>
  <si>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</si>
  <si>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</si>
  <si>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</si>
  <si>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</si>
  <si>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</si>
  <si>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</si>
  <si>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</si>
  <si>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</si>
  <si>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</si>
  <si>
    <t>План на 2018г.</t>
  </si>
  <si>
    <t>%  вып. к 2017 г</t>
  </si>
  <si>
    <t>% вып. к плану      2018 г</t>
  </si>
  <si>
    <t xml:space="preserve">на  1 ноября 2018 года </t>
  </si>
  <si>
    <t>Исполнено на 1.11.2017 г.</t>
  </si>
  <si>
    <t>Исполнено на 1.11.2018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</si>
</sst>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1" fontId="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 wrapText="1"/>
    </xf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2" xfId="0" applyFont="1" applyFill="1" applyBorder="1"/>
    <xf numFmtId="3" fontId="16" fillId="0" borderId="1" xfId="0" applyNumberFormat="1" applyFont="1" applyFill="1" applyBorder="1"/>
    <xf numFmtId="0" fontId="2" fillId="0" borderId="0" xfId="0" applyFont="1" applyFill="1" applyBorder="1"/>
    <xf numFmtId="0" fontId="18" fillId="0" borderId="0" xfId="0" applyFont="1" applyFill="1" applyBorder="1"/>
    <xf numFmtId="1" fontId="18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3" fillId="2" borderId="1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3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3" fontId="8" fillId="2" borderId="1" xfId="0" applyNumberFormat="1" applyFont="1" applyFill="1" applyBorder="1" applyAlignment="1" applyProtection="1">
      <alignment wrapText="1"/>
    </xf>
    <xf numFmtId="3" fontId="2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3" fontId="8" fillId="0" borderId="11" xfId="0" applyNumberFormat="1" applyFont="1" applyFill="1" applyBorder="1" applyAlignment="1" applyProtection="1"/>
    <xf numFmtId="3" fontId="21" fillId="0" borderId="1" xfId="0" applyNumberFormat="1" applyFont="1" applyFill="1" applyBorder="1" applyAlignment="1" applyProtection="1"/>
    <xf numFmtId="3" fontId="22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8/11_&#1057;&#1055;&#1056;&#1040;&#1042;&#1050;&#1040;%20&#1085;&#1072;%201%20&#1085;&#1086;&#1103;&#1073;&#1088;&#1103;%202018%20_%20&#1082;&#1086;&#1085;&#1089;&#1086;&#1083;&#1080;&#1076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7/11_&#1057;&#1055;&#1056;&#1040;&#1042;&#1050;&#1040;%20&#1085;&#1072;%201%20&#1085;&#1086;&#1103;&#1073;&#1088;&#1103;%202017%20_%20&#1082;&#1086;&#1085;&#1089;&#1086;&#1083;&#1080;&#1076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8">
          <cell r="B8">
            <v>236421.7</v>
          </cell>
          <cell r="C8">
            <v>182793.38</v>
          </cell>
          <cell r="D8">
            <v>188784.864</v>
          </cell>
        </row>
        <row r="9">
          <cell r="B9">
            <v>15757.9</v>
          </cell>
          <cell r="C9">
            <v>13364.66</v>
          </cell>
          <cell r="D9">
            <v>13839.885</v>
          </cell>
        </row>
        <row r="10">
          <cell r="B10">
            <v>180</v>
          </cell>
          <cell r="C10">
            <v>110.16</v>
          </cell>
          <cell r="D10">
            <v>198.78100000000001</v>
          </cell>
        </row>
        <row r="11">
          <cell r="B11">
            <v>5579.1</v>
          </cell>
          <cell r="C11">
            <v>5512.42</v>
          </cell>
          <cell r="D11">
            <v>5557.6660000000002</v>
          </cell>
        </row>
        <row r="12">
          <cell r="B12">
            <v>9537</v>
          </cell>
          <cell r="C12">
            <v>5889.48</v>
          </cell>
          <cell r="D12">
            <v>9486.4030000000002</v>
          </cell>
        </row>
        <row r="13">
          <cell r="B13">
            <v>93</v>
          </cell>
          <cell r="C13">
            <v>6.48</v>
          </cell>
          <cell r="D13">
            <v>102.38</v>
          </cell>
        </row>
        <row r="14">
          <cell r="B14">
            <v>0</v>
          </cell>
          <cell r="C14">
            <v>0.35</v>
          </cell>
          <cell r="D14">
            <v>3.7000000000000002E-3</v>
          </cell>
        </row>
        <row r="15">
          <cell r="B15">
            <v>13285.3</v>
          </cell>
          <cell r="C15">
            <v>8932.5</v>
          </cell>
          <cell r="D15">
            <v>13418.4</v>
          </cell>
        </row>
        <row r="16">
          <cell r="B16">
            <v>3643</v>
          </cell>
          <cell r="C16">
            <v>886.11</v>
          </cell>
          <cell r="D16">
            <v>5030.9030000000002</v>
          </cell>
        </row>
        <row r="17">
          <cell r="B17">
            <v>10031</v>
          </cell>
          <cell r="C17">
            <v>66917.22</v>
          </cell>
          <cell r="D17">
            <v>10611.617</v>
          </cell>
        </row>
        <row r="18">
          <cell r="B18">
            <v>771.8</v>
          </cell>
          <cell r="C18">
            <v>53.46</v>
          </cell>
          <cell r="D18">
            <v>771.91600000000005</v>
          </cell>
        </row>
        <row r="19">
          <cell r="B19">
            <v>1526</v>
          </cell>
          <cell r="C19">
            <v>1179.74</v>
          </cell>
          <cell r="D19">
            <v>1253.2670000000001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3">
          <cell r="B23">
            <v>422168.5</v>
          </cell>
          <cell r="D23">
            <v>317631</v>
          </cell>
        </row>
        <row r="24">
          <cell r="B24">
            <v>384140.9</v>
          </cell>
          <cell r="D24">
            <v>174082.5</v>
          </cell>
        </row>
        <row r="25">
          <cell r="B25">
            <v>0</v>
          </cell>
          <cell r="D25">
            <v>0</v>
          </cell>
        </row>
        <row r="28">
          <cell r="B28">
            <v>3735</v>
          </cell>
          <cell r="D28">
            <v>3635</v>
          </cell>
        </row>
        <row r="67">
          <cell r="B67">
            <v>25000</v>
          </cell>
          <cell r="D67">
            <v>25000</v>
          </cell>
        </row>
        <row r="71">
          <cell r="D71">
            <v>-9488.7000000000007</v>
          </cell>
        </row>
        <row r="72">
          <cell r="D72">
            <v>23225.5</v>
          </cell>
        </row>
      </sheetData>
      <sheetData sheetId="1">
        <row r="8">
          <cell r="B8">
            <v>14611.177</v>
          </cell>
          <cell r="C8">
            <v>11070</v>
          </cell>
          <cell r="D8">
            <v>11439.964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4090.36</v>
          </cell>
          <cell r="C10">
            <v>2524.1</v>
          </cell>
          <cell r="D10">
            <v>4065.6010000000001</v>
          </cell>
        </row>
        <row r="11">
          <cell r="B11">
            <v>4377.2299999999996</v>
          </cell>
          <cell r="C11">
            <v>1347.27</v>
          </cell>
          <cell r="D11">
            <v>1886.9280000000001</v>
          </cell>
        </row>
        <row r="12">
          <cell r="B12">
            <v>29609</v>
          </cell>
          <cell r="C12">
            <v>19276.29</v>
          </cell>
          <cell r="D12">
            <v>22090.913</v>
          </cell>
        </row>
        <row r="13">
          <cell r="B13">
            <v>165.1</v>
          </cell>
          <cell r="C13">
            <v>106.1</v>
          </cell>
          <cell r="D13">
            <v>96.834999999999994</v>
          </cell>
        </row>
        <row r="14">
          <cell r="B14">
            <v>0.4</v>
          </cell>
          <cell r="C14">
            <v>0.1</v>
          </cell>
          <cell r="D14">
            <v>0.44500000000000001</v>
          </cell>
        </row>
        <row r="15">
          <cell r="B15">
            <v>19742.041000000001</v>
          </cell>
          <cell r="C15">
            <v>15071.36</v>
          </cell>
          <cell r="D15">
            <v>16608.934000000001</v>
          </cell>
        </row>
        <row r="16">
          <cell r="B16">
            <v>14508.290999999999</v>
          </cell>
          <cell r="C16">
            <v>5821.62</v>
          </cell>
          <cell r="D16">
            <v>12830.665000000001</v>
          </cell>
        </row>
        <row r="17">
          <cell r="B17">
            <v>7541.7</v>
          </cell>
          <cell r="C17">
            <v>1890.72</v>
          </cell>
          <cell r="D17">
            <v>7888.2089999999998</v>
          </cell>
        </row>
        <row r="18">
          <cell r="B18">
            <v>225476.26199999999</v>
          </cell>
          <cell r="C18">
            <v>161.26</v>
          </cell>
          <cell r="D18">
            <v>233.61600000000001</v>
          </cell>
        </row>
        <row r="19">
          <cell r="B19">
            <v>823.55200000000002</v>
          </cell>
          <cell r="C19">
            <v>554.67999999999995</v>
          </cell>
          <cell r="D19">
            <v>325.74099999999999</v>
          </cell>
        </row>
        <row r="20">
          <cell r="B20">
            <v>0</v>
          </cell>
          <cell r="C20">
            <v>1</v>
          </cell>
          <cell r="D20">
            <v>0</v>
          </cell>
        </row>
        <row r="26">
          <cell r="B26">
            <v>1237.8</v>
          </cell>
          <cell r="D26">
            <v>1267.8</v>
          </cell>
        </row>
        <row r="67">
          <cell r="D67">
            <v>3092.8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6">
          <cell r="C56">
            <v>0</v>
          </cell>
        </row>
        <row r="67">
          <cell r="C67">
            <v>0</v>
          </cell>
        </row>
      </sheetData>
      <sheetData sheetId="1">
        <row r="40">
          <cell r="C40">
            <v>0</v>
          </cell>
        </row>
        <row r="43">
          <cell r="C43">
            <v>0</v>
          </cell>
        </row>
        <row r="45">
          <cell r="C45">
            <v>0</v>
          </cell>
        </row>
        <row r="51">
          <cell r="C51">
            <v>0</v>
          </cell>
        </row>
        <row r="53">
          <cell r="C53">
            <v>0</v>
          </cell>
        </row>
        <row r="54">
          <cell r="C54">
            <v>0</v>
          </cell>
        </row>
        <row r="60">
          <cell r="C60">
            <v>0</v>
          </cell>
        </row>
        <row r="66">
          <cell r="C66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8"/>
  <sheetViews>
    <sheetView tabSelected="1" workbookViewId="0">
      <selection activeCell="D59" sqref="D59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2" style="2" customWidth="1"/>
    <col min="5" max="5" width="9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91" t="s">
        <v>0</v>
      </c>
      <c r="B1" s="91"/>
      <c r="C1" s="91"/>
      <c r="D1" s="91"/>
      <c r="E1" s="91"/>
      <c r="F1" s="91"/>
    </row>
    <row r="2" spans="1:50" s="2" customFormat="1" ht="15.75" x14ac:dyDescent="0.25">
      <c r="A2" s="92" t="s">
        <v>1</v>
      </c>
      <c r="B2" s="92"/>
      <c r="C2" s="92"/>
      <c r="D2" s="92"/>
      <c r="E2" s="92"/>
      <c r="F2" s="92"/>
    </row>
    <row r="3" spans="1:50" s="2" customFormat="1" ht="15.75" x14ac:dyDescent="0.25">
      <c r="A3" s="93" t="s">
        <v>69</v>
      </c>
      <c r="B3" s="93"/>
      <c r="C3" s="93"/>
      <c r="D3" s="93"/>
      <c r="E3" s="93"/>
      <c r="F3" s="93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52"/>
      <c r="B5" s="52"/>
      <c r="C5" s="53"/>
      <c r="D5" s="54"/>
      <c r="F5" s="55" t="s">
        <v>2</v>
      </c>
    </row>
    <row r="6" spans="1:50" s="2" customFormat="1" ht="36" x14ac:dyDescent="0.25">
      <c r="A6" s="56"/>
      <c r="B6" s="57" t="s">
        <v>66</v>
      </c>
      <c r="C6" s="58" t="s">
        <v>70</v>
      </c>
      <c r="D6" s="59" t="s">
        <v>71</v>
      </c>
      <c r="E6" s="60" t="s">
        <v>67</v>
      </c>
      <c r="F6" s="61" t="s">
        <v>68</v>
      </c>
    </row>
    <row r="7" spans="1:50" s="2" customFormat="1" ht="14.25" customHeight="1" x14ac:dyDescent="0.25">
      <c r="A7" s="62">
        <v>1</v>
      </c>
      <c r="B7" s="63">
        <v>2</v>
      </c>
      <c r="C7" s="64">
        <v>3</v>
      </c>
      <c r="D7" s="62">
        <v>4</v>
      </c>
      <c r="E7" s="63">
        <v>5</v>
      </c>
      <c r="F7" s="94">
        <v>6</v>
      </c>
      <c r="AS7" s="46"/>
      <c r="AT7" s="46"/>
      <c r="AU7" s="46"/>
      <c r="AV7" s="46"/>
      <c r="AW7" s="46"/>
      <c r="AX7" s="46"/>
    </row>
    <row r="8" spans="1:50" s="2" customFormat="1" ht="37.5" customHeight="1" x14ac:dyDescent="0.25">
      <c r="A8" s="65" t="s">
        <v>3</v>
      </c>
      <c r="B8" s="95">
        <f>SUM(B9:B24)</f>
        <v>617770.91299999994</v>
      </c>
      <c r="C8" s="95">
        <f>SUM(C9:C24)</f>
        <v>343470.45999999996</v>
      </c>
      <c r="D8" s="95">
        <f>SUM(D9:D24)</f>
        <v>326523.93669999996</v>
      </c>
      <c r="E8" s="8">
        <f>D8/C8*100</f>
        <v>95.066090021249579</v>
      </c>
      <c r="F8" s="9">
        <f>D8/B8*100</f>
        <v>52.855181399581362</v>
      </c>
      <c r="AS8" s="46"/>
      <c r="AT8" s="46"/>
      <c r="AU8" s="46"/>
      <c r="AV8" s="46"/>
      <c r="AW8" s="46"/>
      <c r="AX8" s="46"/>
    </row>
    <row r="9" spans="1:50" s="2" customFormat="1" ht="15.75" x14ac:dyDescent="0.25">
      <c r="A9" s="25" t="s">
        <v>4</v>
      </c>
      <c r="B9" s="66">
        <f>[1]район!B8+[1]поселения!B8</f>
        <v>251032.87700000001</v>
      </c>
      <c r="C9" s="66">
        <f>[1]район!C8+[1]поселения!C8</f>
        <v>193863.38</v>
      </c>
      <c r="D9" s="66">
        <f>[1]район!D8+[1]поселения!D8</f>
        <v>200224.82800000001</v>
      </c>
      <c r="E9" s="4">
        <f>D9/C9*100</f>
        <v>103.28140776251813</v>
      </c>
      <c r="F9" s="5">
        <f t="shared" ref="F9:F23" si="0">D9/B9*100</f>
        <v>79.760400467385793</v>
      </c>
    </row>
    <row r="10" spans="1:50" s="2" customFormat="1" ht="15.75" x14ac:dyDescent="0.25">
      <c r="A10" s="25" t="s">
        <v>5</v>
      </c>
      <c r="B10" s="66">
        <f>[1]район!B9+[1]поселения!B9</f>
        <v>15757.9</v>
      </c>
      <c r="C10" s="66">
        <f>[1]район!C9+[1]поселения!C9</f>
        <v>13364.66</v>
      </c>
      <c r="D10" s="66">
        <f>[1]район!D9+[1]поселения!D9</f>
        <v>13839.885</v>
      </c>
      <c r="E10" s="4">
        <f t="shared" ref="E10:E33" si="1">D10/C10*100</f>
        <v>103.55583307020157</v>
      </c>
      <c r="F10" s="5">
        <f t="shared" si="0"/>
        <v>87.828232188299211</v>
      </c>
    </row>
    <row r="11" spans="1:50" s="2" customFormat="1" ht="45.75" customHeight="1" x14ac:dyDescent="0.25">
      <c r="A11" s="19" t="s">
        <v>6</v>
      </c>
      <c r="B11" s="66">
        <f>[1]район!B10</f>
        <v>180</v>
      </c>
      <c r="C11" s="66">
        <f>[1]район!C10</f>
        <v>110.16</v>
      </c>
      <c r="D11" s="66">
        <f>[1]район!D10</f>
        <v>198.78100000000001</v>
      </c>
      <c r="E11" s="4">
        <f t="shared" si="1"/>
        <v>180.44753086419755</v>
      </c>
      <c r="F11" s="5">
        <f t="shared" si="0"/>
        <v>110.4338888888889</v>
      </c>
    </row>
    <row r="12" spans="1:50" s="2" customFormat="1" ht="15.75" x14ac:dyDescent="0.25">
      <c r="A12" s="19" t="s">
        <v>7</v>
      </c>
      <c r="B12" s="3">
        <f>[1]район!B11</f>
        <v>5579.1</v>
      </c>
      <c r="C12" s="3">
        <f>[1]район!C11</f>
        <v>5512.42</v>
      </c>
      <c r="D12" s="3">
        <f>[1]район!D11</f>
        <v>5557.6660000000002</v>
      </c>
      <c r="E12" s="4">
        <f t="shared" si="1"/>
        <v>100.82080102749791</v>
      </c>
      <c r="F12" s="5">
        <f t="shared" si="0"/>
        <v>99.615816171067024</v>
      </c>
      <c r="H12" s="47"/>
    </row>
    <row r="13" spans="1:50" s="2" customFormat="1" ht="15.75" x14ac:dyDescent="0.25">
      <c r="A13" s="19" t="s">
        <v>8</v>
      </c>
      <c r="B13" s="3">
        <f>[1]район!B12+[1]поселения!B10</f>
        <v>13627.36</v>
      </c>
      <c r="C13" s="3">
        <f>[1]район!C12+[1]поселения!C10</f>
        <v>8413.58</v>
      </c>
      <c r="D13" s="3">
        <f>[1]район!D12+[1]поселения!D10</f>
        <v>13552.004000000001</v>
      </c>
      <c r="E13" s="4">
        <f t="shared" si="1"/>
        <v>161.07297963530388</v>
      </c>
      <c r="F13" s="5">
        <f t="shared" si="0"/>
        <v>99.447024221859564</v>
      </c>
      <c r="H13" s="47"/>
    </row>
    <row r="14" spans="1:50" s="2" customFormat="1" ht="15.75" customHeight="1" x14ac:dyDescent="0.25">
      <c r="A14" s="19" t="s">
        <v>9</v>
      </c>
      <c r="B14" s="3">
        <f>[1]поселения!B11</f>
        <v>4377.2299999999996</v>
      </c>
      <c r="C14" s="3">
        <f>[1]поселения!C11</f>
        <v>1347.27</v>
      </c>
      <c r="D14" s="3">
        <f>[1]поселения!D11</f>
        <v>1886.9280000000001</v>
      </c>
      <c r="E14" s="4">
        <f t="shared" si="1"/>
        <v>140.05566812888287</v>
      </c>
      <c r="F14" s="5">
        <f t="shared" si="0"/>
        <v>43.107810190462928</v>
      </c>
    </row>
    <row r="15" spans="1:50" s="2" customFormat="1" ht="15.75" customHeight="1" x14ac:dyDescent="0.25">
      <c r="A15" s="25" t="s">
        <v>10</v>
      </c>
      <c r="B15" s="3">
        <f>[1]поселения!B12</f>
        <v>29609</v>
      </c>
      <c r="C15" s="3">
        <f>[1]поселения!C12</f>
        <v>19276.29</v>
      </c>
      <c r="D15" s="3">
        <f>[1]поселения!D12</f>
        <v>22090.913</v>
      </c>
      <c r="E15" s="4">
        <f t="shared" si="1"/>
        <v>114.6014767364467</v>
      </c>
      <c r="F15" s="5">
        <f t="shared" si="0"/>
        <v>74.60877773649905</v>
      </c>
    </row>
    <row r="16" spans="1:50" s="2" customFormat="1" ht="15" customHeight="1" x14ac:dyDescent="0.25">
      <c r="A16" s="25" t="s">
        <v>11</v>
      </c>
      <c r="B16" s="3">
        <f>[1]район!B13+[1]поселения!B13</f>
        <v>258.10000000000002</v>
      </c>
      <c r="C16" s="3">
        <f>[1]район!C13+[1]поселения!C13</f>
        <v>112.58</v>
      </c>
      <c r="D16" s="3">
        <f>[1]район!D13+[1]поселения!D13</f>
        <v>199.21499999999997</v>
      </c>
      <c r="E16" s="4">
        <f t="shared" si="1"/>
        <v>176.95416592645228</v>
      </c>
      <c r="F16" s="5">
        <f t="shared" si="0"/>
        <v>77.185199535063902</v>
      </c>
    </row>
    <row r="17" spans="1:6" s="2" customFormat="1" ht="50.25" hidden="1" customHeight="1" x14ac:dyDescent="0.25">
      <c r="A17" s="19" t="s">
        <v>12</v>
      </c>
      <c r="B17" s="3">
        <f>[1]район!B14+[1]поселения!B14</f>
        <v>0.4</v>
      </c>
      <c r="C17" s="3">
        <f>[1]район!C14+[1]поселения!C14</f>
        <v>0.44999999999999996</v>
      </c>
      <c r="D17" s="3">
        <f>[1]район!D14+[1]поселения!D14</f>
        <v>0.44869999999999999</v>
      </c>
      <c r="E17" s="4">
        <f t="shared" si="1"/>
        <v>99.711111111111123</v>
      </c>
      <c r="F17" s="5">
        <f t="shared" si="0"/>
        <v>112.17499999999998</v>
      </c>
    </row>
    <row r="18" spans="1:6" s="2" customFormat="1" ht="47.25" x14ac:dyDescent="0.25">
      <c r="A18" s="31" t="s">
        <v>13</v>
      </c>
      <c r="B18" s="3">
        <f>[1]район!B15+[1]поселения!B15</f>
        <v>33027.341</v>
      </c>
      <c r="C18" s="3">
        <f>[1]район!C15+[1]поселения!C15</f>
        <v>24003.86</v>
      </c>
      <c r="D18" s="3">
        <f>[1]район!D15+[1]поселения!D15</f>
        <v>30027.334000000003</v>
      </c>
      <c r="E18" s="4">
        <f t="shared" si="1"/>
        <v>125.0937724182694</v>
      </c>
      <c r="F18" s="5">
        <f t="shared" si="0"/>
        <v>90.916595435278907</v>
      </c>
    </row>
    <row r="19" spans="1:6" s="2" customFormat="1" ht="31.5" x14ac:dyDescent="0.25">
      <c r="A19" s="31" t="s">
        <v>14</v>
      </c>
      <c r="B19" s="3">
        <f>[1]район!B16</f>
        <v>3643</v>
      </c>
      <c r="C19" s="3">
        <f>[1]район!C16</f>
        <v>886.11</v>
      </c>
      <c r="D19" s="3">
        <f>[1]район!D16</f>
        <v>5030.9030000000002</v>
      </c>
      <c r="E19" s="4">
        <f t="shared" si="1"/>
        <v>567.75152069156206</v>
      </c>
      <c r="F19" s="5">
        <f t="shared" si="0"/>
        <v>138.09780400768599</v>
      </c>
    </row>
    <row r="20" spans="1:6" s="2" customFormat="1" ht="33" customHeight="1" x14ac:dyDescent="0.25">
      <c r="A20" s="31" t="s">
        <v>15</v>
      </c>
      <c r="B20" s="3">
        <f>[1]район!B17+[1]поселения!B16</f>
        <v>24539.290999999997</v>
      </c>
      <c r="C20" s="3">
        <f>[1]район!C17+[1]поселения!C16</f>
        <v>72738.84</v>
      </c>
      <c r="D20" s="3">
        <f>[1]район!D17+[1]поселения!D16</f>
        <v>23442.281999999999</v>
      </c>
      <c r="E20" s="4">
        <f t="shared" si="1"/>
        <v>32.228011884709737</v>
      </c>
      <c r="F20" s="5">
        <f t="shared" si="0"/>
        <v>95.529581518879255</v>
      </c>
    </row>
    <row r="21" spans="1:6" s="2" customFormat="1" ht="30.75" customHeight="1" x14ac:dyDescent="0.25">
      <c r="A21" s="31" t="s">
        <v>16</v>
      </c>
      <c r="B21" s="3">
        <f>[1]район!B18+[1]поселения!B17</f>
        <v>8313.5</v>
      </c>
      <c r="C21" s="3">
        <f>[1]район!C18+[1]поселения!C17</f>
        <v>1944.18</v>
      </c>
      <c r="D21" s="3">
        <f>[1]район!D18+[1]поселения!D17</f>
        <v>8660.125</v>
      </c>
      <c r="E21" s="4">
        <f t="shared" si="1"/>
        <v>445.43843677025785</v>
      </c>
      <c r="F21" s="5">
        <f t="shared" si="0"/>
        <v>104.16942322728093</v>
      </c>
    </row>
    <row r="22" spans="1:6" s="2" customFormat="1" ht="15.75" x14ac:dyDescent="0.25">
      <c r="A22" s="25" t="s">
        <v>17</v>
      </c>
      <c r="B22" s="3">
        <f>[1]район!B19+[1]поселения!B18</f>
        <v>227002.26199999999</v>
      </c>
      <c r="C22" s="3">
        <f>[1]район!C19+[1]поселения!C18</f>
        <v>1341</v>
      </c>
      <c r="D22" s="3">
        <f>[1]район!D19+[1]поселения!D18</f>
        <v>1486.883</v>
      </c>
      <c r="E22" s="4">
        <f t="shared" si="1"/>
        <v>110.8786726323639</v>
      </c>
      <c r="F22" s="5">
        <f t="shared" si="0"/>
        <v>0.65500801044881218</v>
      </c>
    </row>
    <row r="23" spans="1:6" s="2" customFormat="1" ht="15.75" x14ac:dyDescent="0.25">
      <c r="A23" s="25" t="s">
        <v>18</v>
      </c>
      <c r="B23" s="3">
        <f>[1]район!B20+[1]поселения!B19</f>
        <v>823.55200000000002</v>
      </c>
      <c r="C23" s="3">
        <f>[1]район!C20+[1]поселения!C19</f>
        <v>554.67999999999995</v>
      </c>
      <c r="D23" s="3">
        <f>[1]район!D20+[1]поселения!D19</f>
        <v>325.74099999999999</v>
      </c>
      <c r="E23" s="4">
        <f t="shared" si="1"/>
        <v>58.725932068940658</v>
      </c>
      <c r="F23" s="5">
        <f t="shared" si="0"/>
        <v>39.553179398507929</v>
      </c>
    </row>
    <row r="24" spans="1:6" s="2" customFormat="1" ht="15.75" x14ac:dyDescent="0.25">
      <c r="A24" s="25" t="s">
        <v>19</v>
      </c>
      <c r="B24" s="3">
        <f>[1]район!B21+[1]поселения!B20</f>
        <v>0</v>
      </c>
      <c r="C24" s="3">
        <f>[1]район!C21+[1]поселения!C20</f>
        <v>1</v>
      </c>
      <c r="D24" s="3">
        <f>[1]район!D21+[1]поселения!D20</f>
        <v>0</v>
      </c>
      <c r="E24" s="4">
        <f t="shared" si="1"/>
        <v>0</v>
      </c>
      <c r="F24" s="5"/>
    </row>
    <row r="25" spans="1:6" s="2" customFormat="1" ht="15" customHeight="1" x14ac:dyDescent="0.25">
      <c r="A25" s="6" t="s">
        <v>20</v>
      </c>
      <c r="B25" s="7">
        <f>B26+B27+B28+B29+B31+B32+B33</f>
        <v>928046.20000000007</v>
      </c>
      <c r="C25" s="7">
        <f>SUM(C26:C33)</f>
        <v>458697.989</v>
      </c>
      <c r="D25" s="7">
        <f>SUM(D26:D33)</f>
        <v>525075.30000000005</v>
      </c>
      <c r="E25" s="8">
        <f t="shared" si="1"/>
        <v>114.47080924525265</v>
      </c>
      <c r="F25" s="9">
        <v>49.781811853511563</v>
      </c>
    </row>
    <row r="26" spans="1:6" s="2" customFormat="1" ht="15.75" x14ac:dyDescent="0.25">
      <c r="A26" s="10" t="s">
        <v>21</v>
      </c>
      <c r="B26" s="84">
        <f>[1]район!B23</f>
        <v>422168.5</v>
      </c>
      <c r="C26" s="84">
        <v>276464</v>
      </c>
      <c r="D26" s="84">
        <f>[1]район!D23</f>
        <v>317631</v>
      </c>
      <c r="E26" s="67">
        <f t="shared" si="1"/>
        <v>114.89054632791249</v>
      </c>
      <c r="F26" s="68">
        <f>D26/B26*100</f>
        <v>75.237967778268626</v>
      </c>
    </row>
    <row r="27" spans="1:6" s="2" customFormat="1" ht="15.75" x14ac:dyDescent="0.25">
      <c r="A27" s="11" t="s">
        <v>22</v>
      </c>
      <c r="B27" s="84">
        <f>[1]район!B24</f>
        <v>384140.9</v>
      </c>
      <c r="C27" s="84">
        <v>174652</v>
      </c>
      <c r="D27" s="84">
        <f>[1]район!D24</f>
        <v>174082.5</v>
      </c>
      <c r="E27" s="67">
        <f t="shared" si="1"/>
        <v>99.673923001168035</v>
      </c>
      <c r="F27" s="68">
        <f>D27/B27*100</f>
        <v>45.317356209661611</v>
      </c>
    </row>
    <row r="28" spans="1:6" s="2" customFormat="1" ht="15" customHeight="1" x14ac:dyDescent="0.25">
      <c r="A28" s="10" t="s">
        <v>23</v>
      </c>
      <c r="B28" s="84">
        <f>[1]район!B25</f>
        <v>0</v>
      </c>
      <c r="C28" s="84">
        <v>0</v>
      </c>
      <c r="D28" s="84">
        <f>[1]район!D25</f>
        <v>0</v>
      </c>
      <c r="E28" s="67">
        <v>0</v>
      </c>
      <c r="F28" s="68">
        <v>0</v>
      </c>
    </row>
    <row r="29" spans="1:6" s="2" customFormat="1" ht="24.75" customHeight="1" x14ac:dyDescent="0.25">
      <c r="A29" s="12" t="s">
        <v>24</v>
      </c>
      <c r="B29" s="13">
        <v>120151</v>
      </c>
      <c r="C29" s="13">
        <v>498.49900000000002</v>
      </c>
      <c r="D29" s="13">
        <v>31846</v>
      </c>
      <c r="E29" s="67">
        <f t="shared" si="1"/>
        <v>6388.377910487282</v>
      </c>
      <c r="F29" s="68">
        <v>23.905726738804837</v>
      </c>
    </row>
    <row r="30" spans="1:6" s="2" customFormat="1" ht="1.5" hidden="1" customHeight="1" x14ac:dyDescent="0.25">
      <c r="A30" s="14" t="s">
        <v>25</v>
      </c>
      <c r="B30" s="13"/>
      <c r="C30" s="13">
        <f>[2]район!C27</f>
        <v>0</v>
      </c>
      <c r="D30" s="13">
        <v>0</v>
      </c>
      <c r="E30" s="67" t="e">
        <f t="shared" si="1"/>
        <v>#DIV/0!</v>
      </c>
      <c r="F30" s="16"/>
    </row>
    <row r="31" spans="1:6" s="2" customFormat="1" ht="15.75" x14ac:dyDescent="0.25">
      <c r="A31" s="17" t="s">
        <v>26</v>
      </c>
      <c r="B31" s="18">
        <f>[1]район!B28+[1]поселения!B26</f>
        <v>4972.8</v>
      </c>
      <c r="C31" s="13">
        <v>7920</v>
      </c>
      <c r="D31" s="13">
        <f>[1]район!D28+[1]поселения!D26</f>
        <v>4902.8</v>
      </c>
      <c r="E31" s="67">
        <f t="shared" si="1"/>
        <v>61.904040404040408</v>
      </c>
      <c r="F31" s="68">
        <v>85.205325332833297</v>
      </c>
    </row>
    <row r="32" spans="1:6" s="2" customFormat="1" ht="62.25" customHeight="1" x14ac:dyDescent="0.25">
      <c r="A32" s="19" t="s">
        <v>27</v>
      </c>
      <c r="B32" s="18">
        <v>20</v>
      </c>
      <c r="C32" s="18">
        <v>33.49</v>
      </c>
      <c r="D32" s="18">
        <v>20</v>
      </c>
      <c r="E32" s="67">
        <f t="shared" si="1"/>
        <v>59.719319199761124</v>
      </c>
      <c r="F32" s="16">
        <v>100</v>
      </c>
    </row>
    <row r="33" spans="1:8" s="2" customFormat="1" ht="31.5" x14ac:dyDescent="0.25">
      <c r="A33" s="19" t="s">
        <v>28</v>
      </c>
      <c r="B33" s="18">
        <v>-3407</v>
      </c>
      <c r="C33" s="20">
        <v>-870</v>
      </c>
      <c r="D33" s="20">
        <v>-3407</v>
      </c>
      <c r="E33" s="67">
        <f t="shared" si="1"/>
        <v>391.60919540229884</v>
      </c>
      <c r="F33" s="16">
        <v>100</v>
      </c>
    </row>
    <row r="34" spans="1:8" s="2" customFormat="1" ht="22.5" customHeight="1" x14ac:dyDescent="0.25">
      <c r="A34" s="6" t="s">
        <v>29</v>
      </c>
      <c r="B34" s="21">
        <f>B25+B8</f>
        <v>1545817.1129999999</v>
      </c>
      <c r="C34" s="21">
        <f>C25+C8</f>
        <v>802168.44900000002</v>
      </c>
      <c r="D34" s="21">
        <f>D25+D8</f>
        <v>851599.23670000001</v>
      </c>
      <c r="E34" s="8">
        <v>105.651756563878</v>
      </c>
      <c r="F34" s="9">
        <v>49.03199287460189</v>
      </c>
    </row>
    <row r="35" spans="1:8" s="2" customFormat="1" ht="15.75" x14ac:dyDescent="0.25">
      <c r="A35" s="6" t="s">
        <v>30</v>
      </c>
      <c r="B35" s="21"/>
      <c r="C35" s="21"/>
      <c r="D35" s="21"/>
      <c r="E35" s="8"/>
      <c r="F35" s="9"/>
    </row>
    <row r="36" spans="1:8" s="2" customFormat="1" ht="18.75" customHeight="1" x14ac:dyDescent="0.25">
      <c r="A36" s="6" t="s">
        <v>31</v>
      </c>
      <c r="B36" s="22">
        <f>B71</f>
        <v>263632</v>
      </c>
      <c r="C36" s="7">
        <v>94751</v>
      </c>
      <c r="D36" s="7">
        <f>D71</f>
        <v>82337</v>
      </c>
      <c r="E36" s="8">
        <v>67.471209431471621</v>
      </c>
      <c r="F36" s="9">
        <v>22.835233990764383</v>
      </c>
    </row>
    <row r="37" spans="1:8" s="2" customFormat="1" ht="20.25" customHeight="1" x14ac:dyDescent="0.25">
      <c r="A37" s="6" t="s">
        <v>32</v>
      </c>
      <c r="B37" s="21">
        <f>B36+B34</f>
        <v>1809449.1129999999</v>
      </c>
      <c r="C37" s="21">
        <f>C34+C36</f>
        <v>896919.44900000002</v>
      </c>
      <c r="D37" s="21">
        <f>D36+D34</f>
        <v>933936.23670000001</v>
      </c>
      <c r="E37" s="8">
        <v>101.42417182606823</v>
      </c>
      <c r="F37" s="9">
        <v>45.211509593534778</v>
      </c>
    </row>
    <row r="38" spans="1:8" s="2" customFormat="1" ht="24.75" customHeight="1" x14ac:dyDescent="0.25">
      <c r="A38" s="6" t="s">
        <v>33</v>
      </c>
      <c r="B38" s="7">
        <v>1809449</v>
      </c>
      <c r="C38" s="23"/>
      <c r="D38" s="23"/>
      <c r="E38" s="8"/>
      <c r="F38" s="24"/>
    </row>
    <row r="39" spans="1:8" s="2" customFormat="1" ht="20.25" customHeight="1" x14ac:dyDescent="0.25">
      <c r="A39" s="25" t="s">
        <v>34</v>
      </c>
      <c r="B39" s="3">
        <v>135406</v>
      </c>
      <c r="C39" s="3">
        <v>100848.314</v>
      </c>
      <c r="D39" s="85">
        <v>109173</v>
      </c>
      <c r="E39" s="4">
        <v>107.81514980214811</v>
      </c>
      <c r="F39" s="16">
        <v>74.008268163094741</v>
      </c>
    </row>
    <row r="40" spans="1:8" s="2" customFormat="1" ht="4.9000000000000004" hidden="1" customHeight="1" x14ac:dyDescent="0.25">
      <c r="A40" s="26" t="s">
        <v>35</v>
      </c>
      <c r="B40" s="27"/>
      <c r="C40" s="27"/>
      <c r="D40" s="86"/>
      <c r="E40" s="28"/>
      <c r="F40" s="29"/>
    </row>
    <row r="41" spans="1:8" s="2" customFormat="1" ht="4.9000000000000004" hidden="1" customHeight="1" x14ac:dyDescent="0.25">
      <c r="A41" s="26" t="s">
        <v>36</v>
      </c>
      <c r="B41" s="27"/>
      <c r="C41" s="27"/>
      <c r="D41" s="86"/>
      <c r="E41" s="28"/>
      <c r="F41" s="29"/>
    </row>
    <row r="42" spans="1:8" s="2" customFormat="1" ht="15.75" x14ac:dyDescent="0.25">
      <c r="A42" s="19" t="s">
        <v>37</v>
      </c>
      <c r="B42" s="3">
        <v>2234</v>
      </c>
      <c r="C42" s="3">
        <v>1976.8</v>
      </c>
      <c r="D42" s="85">
        <v>1873</v>
      </c>
      <c r="E42" s="4">
        <v>95.179372197309419</v>
      </c>
      <c r="F42" s="5">
        <v>76.007162041181743</v>
      </c>
    </row>
    <row r="43" spans="1:8" s="2" customFormat="1" ht="15.75" hidden="1" customHeight="1" x14ac:dyDescent="0.25">
      <c r="A43" s="26" t="s">
        <v>35</v>
      </c>
      <c r="B43" s="27"/>
      <c r="C43" s="27">
        <f>[2]поселения!C36</f>
        <v>0</v>
      </c>
      <c r="D43" s="86"/>
      <c r="E43" s="4"/>
      <c r="F43" s="29"/>
    </row>
    <row r="44" spans="1:8" s="2" customFormat="1" ht="30.75" customHeight="1" x14ac:dyDescent="0.25">
      <c r="A44" s="19" t="s">
        <v>38</v>
      </c>
      <c r="B44" s="3">
        <v>20708</v>
      </c>
      <c r="C44" s="3">
        <v>8618.5349999999999</v>
      </c>
      <c r="D44" s="85">
        <v>14255</v>
      </c>
      <c r="E44" s="4">
        <v>169.26760563380282</v>
      </c>
      <c r="F44" s="16">
        <v>58.269090909090906</v>
      </c>
    </row>
    <row r="45" spans="1:8" s="2" customFormat="1" ht="15" hidden="1" customHeight="1" x14ac:dyDescent="0.25">
      <c r="A45" s="26" t="s">
        <v>35</v>
      </c>
      <c r="B45" s="27"/>
      <c r="C45" s="27">
        <f>[2]район!C40+[2]поселения!C39</f>
        <v>0</v>
      </c>
      <c r="D45" s="86"/>
      <c r="E45" s="28" t="e">
        <v>#DIV/0!</v>
      </c>
      <c r="F45" s="29" t="e">
        <v>#DIV/0!</v>
      </c>
    </row>
    <row r="46" spans="1:8" s="2" customFormat="1" ht="15.75" hidden="1" customHeight="1" x14ac:dyDescent="0.25">
      <c r="A46" s="26" t="s">
        <v>36</v>
      </c>
      <c r="B46" s="27"/>
      <c r="C46" s="27">
        <f>[2]район!C41+[2]поселения!C40</f>
        <v>0</v>
      </c>
      <c r="D46" s="86"/>
      <c r="E46" s="28" t="e">
        <v>#DIV/0!</v>
      </c>
      <c r="F46" s="29" t="e">
        <v>#DIV/0!</v>
      </c>
    </row>
    <row r="47" spans="1:8" s="2" customFormat="1" ht="24" customHeight="1" x14ac:dyDescent="0.25">
      <c r="A47" s="25" t="s">
        <v>39</v>
      </c>
      <c r="B47" s="3">
        <v>74161</v>
      </c>
      <c r="C47" s="3">
        <v>40512.913</v>
      </c>
      <c r="D47" s="85">
        <v>49101</v>
      </c>
      <c r="E47" s="4">
        <v>76.509475077055555</v>
      </c>
      <c r="F47" s="16">
        <v>39.40877373289338</v>
      </c>
      <c r="H47" s="48"/>
    </row>
    <row r="48" spans="1:8" s="2" customFormat="1" ht="15.75" hidden="1" customHeight="1" x14ac:dyDescent="0.25">
      <c r="A48" s="26" t="s">
        <v>35</v>
      </c>
      <c r="B48" s="88"/>
      <c r="C48" s="27">
        <f>[2]район!C43+[2]поселения!C42</f>
        <v>0</v>
      </c>
      <c r="D48" s="86"/>
      <c r="E48" s="28">
        <v>0</v>
      </c>
      <c r="F48" s="29">
        <v>0</v>
      </c>
    </row>
    <row r="49" spans="1:7" s="2" customFormat="1" ht="47.25" hidden="1" customHeight="1" x14ac:dyDescent="0.25">
      <c r="A49" s="30" t="s">
        <v>40</v>
      </c>
      <c r="B49" s="88"/>
      <c r="C49" s="27">
        <f>[2]район!C44+[2]поселения!C43</f>
        <v>0</v>
      </c>
      <c r="D49" s="86"/>
      <c r="E49" s="28">
        <v>0</v>
      </c>
      <c r="F49" s="29">
        <v>0</v>
      </c>
    </row>
    <row r="50" spans="1:7" s="2" customFormat="1" ht="16.5" customHeight="1" x14ac:dyDescent="0.25">
      <c r="A50" s="25" t="s">
        <v>41</v>
      </c>
      <c r="B50" s="85">
        <v>489063</v>
      </c>
      <c r="C50" s="3">
        <v>68089.994000000006</v>
      </c>
      <c r="D50" s="85">
        <v>75613</v>
      </c>
      <c r="E50" s="15">
        <v>124.5051891340101</v>
      </c>
      <c r="F50" s="16">
        <v>13.586404931059237</v>
      </c>
    </row>
    <row r="51" spans="1:7" s="2" customFormat="1" ht="15" hidden="1" customHeight="1" x14ac:dyDescent="0.25">
      <c r="A51" s="26" t="s">
        <v>35</v>
      </c>
      <c r="B51" s="88"/>
      <c r="C51" s="27">
        <f>[2]район!C46+[2]поселения!C45</f>
        <v>0</v>
      </c>
      <c r="D51" s="86"/>
      <c r="E51" s="28" t="e">
        <v>#DIV/0!</v>
      </c>
      <c r="F51" s="29" t="e">
        <v>#DIV/0!</v>
      </c>
    </row>
    <row r="52" spans="1:7" s="2" customFormat="1" ht="42.6" hidden="1" customHeight="1" x14ac:dyDescent="0.25">
      <c r="A52" s="30" t="s">
        <v>42</v>
      </c>
      <c r="B52" s="88"/>
      <c r="C52" s="27">
        <f>[2]район!C47+[2]поселения!C46</f>
        <v>0</v>
      </c>
      <c r="D52" s="86"/>
      <c r="E52" s="28" t="e">
        <v>#DIV/0!</v>
      </c>
      <c r="F52" s="29" t="e">
        <v>#DIV/0!</v>
      </c>
    </row>
    <row r="53" spans="1:7" s="2" customFormat="1" ht="13.15" hidden="1" customHeight="1" x14ac:dyDescent="0.25">
      <c r="A53" s="31" t="s">
        <v>43</v>
      </c>
      <c r="B53" s="87"/>
      <c r="C53" s="3">
        <f>[2]район!C48+[2]поселения!C47</f>
        <v>0</v>
      </c>
      <c r="D53" s="85"/>
      <c r="E53" s="4">
        <v>0</v>
      </c>
      <c r="F53" s="16">
        <v>0</v>
      </c>
    </row>
    <row r="54" spans="1:7" s="2" customFormat="1" ht="16.149999999999999" hidden="1" customHeight="1" x14ac:dyDescent="0.25">
      <c r="A54" s="30" t="s">
        <v>44</v>
      </c>
      <c r="B54" s="88"/>
      <c r="C54" s="27">
        <f>[2]район!C49+[2]поселения!C48</f>
        <v>0</v>
      </c>
      <c r="D54" s="86"/>
      <c r="E54" s="28">
        <v>0</v>
      </c>
      <c r="F54" s="29">
        <v>0</v>
      </c>
    </row>
    <row r="55" spans="1:7" s="2" customFormat="1" ht="15.75" x14ac:dyDescent="0.25">
      <c r="A55" s="25" t="s">
        <v>45</v>
      </c>
      <c r="B55" s="85">
        <v>734934</v>
      </c>
      <c r="C55" s="3">
        <v>449675.65899999999</v>
      </c>
      <c r="D55" s="85">
        <v>509094</v>
      </c>
      <c r="E55" s="4">
        <v>116.51234089193576</v>
      </c>
      <c r="F55" s="16">
        <v>62.529445876467435</v>
      </c>
      <c r="G55" s="49"/>
    </row>
    <row r="56" spans="1:7" s="2" customFormat="1" ht="17.25" hidden="1" customHeight="1" x14ac:dyDescent="0.25">
      <c r="A56" s="26" t="s">
        <v>46</v>
      </c>
      <c r="B56" s="88"/>
      <c r="C56" s="27"/>
      <c r="D56" s="86"/>
      <c r="E56" s="28"/>
      <c r="F56" s="16"/>
    </row>
    <row r="57" spans="1:7" s="2" customFormat="1" ht="15.75" hidden="1" customHeight="1" x14ac:dyDescent="0.25">
      <c r="A57" s="26" t="s">
        <v>47</v>
      </c>
      <c r="B57" s="88"/>
      <c r="C57" s="27">
        <f>[2]район!C52</f>
        <v>0</v>
      </c>
      <c r="D57" s="86"/>
      <c r="E57" s="28" t="e">
        <v>#DIV/0!</v>
      </c>
      <c r="F57" s="29" t="e">
        <v>#DIV/0!</v>
      </c>
    </row>
    <row r="58" spans="1:7" s="2" customFormat="1" ht="15.75" hidden="1" customHeight="1" x14ac:dyDescent="0.25">
      <c r="A58" s="26" t="s">
        <v>36</v>
      </c>
      <c r="B58" s="88"/>
      <c r="C58" s="27">
        <f>[2]район!C56+[2]поселения!C51</f>
        <v>0</v>
      </c>
      <c r="D58" s="86"/>
      <c r="E58" s="28" t="e">
        <v>#DIV/0!</v>
      </c>
      <c r="F58" s="29" t="e">
        <v>#DIV/0!</v>
      </c>
    </row>
    <row r="59" spans="1:7" s="2" customFormat="1" ht="21" customHeight="1" x14ac:dyDescent="0.25">
      <c r="A59" s="19" t="s">
        <v>48</v>
      </c>
      <c r="B59" s="85">
        <v>119038</v>
      </c>
      <c r="C59" s="3">
        <v>91992.891000000003</v>
      </c>
      <c r="D59" s="85">
        <v>93721</v>
      </c>
      <c r="E59" s="4">
        <v>105.412810031959</v>
      </c>
      <c r="F59" s="16">
        <v>68.329441018834331</v>
      </c>
      <c r="G59" s="50"/>
    </row>
    <row r="60" spans="1:7" s="2" customFormat="1" ht="21" hidden="1" customHeight="1" x14ac:dyDescent="0.25">
      <c r="A60" s="32" t="s">
        <v>49</v>
      </c>
      <c r="B60" s="88"/>
      <c r="C60" s="27">
        <f>[2]район!C55+[2]поселения!C53</f>
        <v>0</v>
      </c>
      <c r="D60" s="86"/>
      <c r="E60" s="28">
        <v>0</v>
      </c>
      <c r="F60" s="29">
        <v>0</v>
      </c>
    </row>
    <row r="61" spans="1:7" s="2" customFormat="1" ht="21" hidden="1" customHeight="1" x14ac:dyDescent="0.25">
      <c r="A61" s="26" t="s">
        <v>36</v>
      </c>
      <c r="B61" s="88"/>
      <c r="C61" s="27">
        <f>[2]район!C56+[2]поселения!C54</f>
        <v>0</v>
      </c>
      <c r="D61" s="86"/>
      <c r="E61" s="28" t="e">
        <v>#DIV/0!</v>
      </c>
      <c r="F61" s="29" t="e">
        <v>#DIV/0!</v>
      </c>
    </row>
    <row r="62" spans="1:7" s="2" customFormat="1" ht="1.5" hidden="1" customHeight="1" x14ac:dyDescent="0.25">
      <c r="A62" s="25" t="s">
        <v>50</v>
      </c>
      <c r="B62" s="87"/>
      <c r="C62" s="3">
        <f>[2]район!C57</f>
        <v>0</v>
      </c>
      <c r="D62" s="85"/>
      <c r="E62" s="4" t="e">
        <v>#DIV/0!</v>
      </c>
      <c r="F62" s="16" t="e">
        <v>#DIV/0!</v>
      </c>
    </row>
    <row r="63" spans="1:7" s="2" customFormat="1" ht="15.75" hidden="1" customHeight="1" x14ac:dyDescent="0.25">
      <c r="A63" s="32" t="s">
        <v>51</v>
      </c>
      <c r="B63" s="88"/>
      <c r="C63" s="27">
        <f>[2]район!C58+[2]поселения!C56</f>
        <v>0</v>
      </c>
      <c r="D63" s="86"/>
      <c r="E63" s="28" t="e">
        <v>#DIV/0!</v>
      </c>
      <c r="F63" s="29" t="e">
        <v>#DIV/0!</v>
      </c>
    </row>
    <row r="64" spans="1:7" s="2" customFormat="1" ht="19.899999999999999" hidden="1" customHeight="1" x14ac:dyDescent="0.25">
      <c r="A64" s="26" t="s">
        <v>36</v>
      </c>
      <c r="B64" s="88"/>
      <c r="C64" s="27">
        <f>[2]район!C59+[2]поселения!C57</f>
        <v>0</v>
      </c>
      <c r="D64" s="86"/>
      <c r="E64" s="28">
        <v>0</v>
      </c>
      <c r="F64" s="29">
        <v>0</v>
      </c>
    </row>
    <row r="65" spans="1:9" s="2" customFormat="1" ht="15.75" x14ac:dyDescent="0.25">
      <c r="A65" s="17" t="s">
        <v>52</v>
      </c>
      <c r="B65" s="85">
        <v>59891</v>
      </c>
      <c r="C65" s="3">
        <v>35399.563999999998</v>
      </c>
      <c r="D65" s="85">
        <v>35830</v>
      </c>
      <c r="E65" s="4">
        <v>101.03782432010004</v>
      </c>
      <c r="F65" s="16">
        <v>58.355600491081105</v>
      </c>
    </row>
    <row r="66" spans="1:9" s="2" customFormat="1" ht="20.25" customHeight="1" x14ac:dyDescent="0.25">
      <c r="A66" s="17" t="s">
        <v>53</v>
      </c>
      <c r="B66" s="85">
        <v>5199</v>
      </c>
      <c r="C66" s="3">
        <v>4214.5569999999998</v>
      </c>
      <c r="D66" s="85">
        <v>4663</v>
      </c>
      <c r="E66" s="4">
        <v>99.031476997578693</v>
      </c>
      <c r="F66" s="16">
        <v>78.608495098981351</v>
      </c>
    </row>
    <row r="67" spans="1:9" s="2" customFormat="1" ht="18" customHeight="1" x14ac:dyDescent="0.25">
      <c r="A67" s="69" t="s">
        <v>54</v>
      </c>
      <c r="B67" s="85">
        <v>750</v>
      </c>
      <c r="C67" s="3">
        <v>0</v>
      </c>
      <c r="D67" s="85">
        <v>106</v>
      </c>
      <c r="E67" s="4">
        <v>0</v>
      </c>
      <c r="F67" s="16">
        <v>0</v>
      </c>
    </row>
    <row r="68" spans="1:9" s="2" customFormat="1" ht="18" customHeight="1" x14ac:dyDescent="0.25">
      <c r="A68" s="17" t="s">
        <v>55</v>
      </c>
      <c r="B68" s="85">
        <v>0</v>
      </c>
      <c r="C68" s="3">
        <f>[2]поселения!C60</f>
        <v>0</v>
      </c>
      <c r="D68" s="85">
        <v>0</v>
      </c>
      <c r="E68" s="4">
        <v>0</v>
      </c>
      <c r="F68" s="16">
        <v>0</v>
      </c>
    </row>
    <row r="69" spans="1:9" s="2" customFormat="1" ht="19.5" customHeight="1" x14ac:dyDescent="0.25">
      <c r="A69" s="33" t="s">
        <v>56</v>
      </c>
      <c r="B69" s="89">
        <f>SUM(B39:B68)</f>
        <v>1641384</v>
      </c>
      <c r="C69" s="89">
        <f>SUM(C39:C68)</f>
        <v>801329.22699999996</v>
      </c>
      <c r="D69" s="89">
        <f>SUM(D39:D68)</f>
        <v>893429</v>
      </c>
      <c r="E69" s="7">
        <v>112.1942097655761</v>
      </c>
      <c r="F69" s="34">
        <v>48.01963418465931</v>
      </c>
    </row>
    <row r="70" spans="1:9" s="2" customFormat="1" ht="18.75" customHeight="1" x14ac:dyDescent="0.25">
      <c r="A70" s="6" t="s">
        <v>30</v>
      </c>
      <c r="B70" s="22"/>
      <c r="C70" s="22"/>
      <c r="D70" s="7"/>
      <c r="E70" s="7"/>
      <c r="F70" s="34"/>
    </row>
    <row r="71" spans="1:9" s="2" customFormat="1" ht="15.75" x14ac:dyDescent="0.25">
      <c r="A71" s="6" t="s">
        <v>31</v>
      </c>
      <c r="B71" s="22">
        <v>263632</v>
      </c>
      <c r="C71" s="7">
        <v>94751</v>
      </c>
      <c r="D71" s="7">
        <v>82337</v>
      </c>
      <c r="E71" s="7">
        <v>67.471209431471621</v>
      </c>
      <c r="F71" s="34">
        <v>22.835233990764383</v>
      </c>
    </row>
    <row r="72" spans="1:9" s="2" customFormat="1" ht="17.25" customHeight="1" x14ac:dyDescent="0.25">
      <c r="A72" s="6" t="s">
        <v>57</v>
      </c>
      <c r="B72" s="22">
        <f>B71+B69</f>
        <v>1905016</v>
      </c>
      <c r="C72" s="22">
        <f>C69+C71</f>
        <v>896080.22699999996</v>
      </c>
      <c r="D72" s="22">
        <f>D71+D69</f>
        <v>975766</v>
      </c>
      <c r="E72" s="7">
        <v>107.15475485528333</v>
      </c>
      <c r="F72" s="34">
        <v>44.534776081461551</v>
      </c>
    </row>
    <row r="73" spans="1:9" s="2" customFormat="1" ht="32.25" customHeight="1" x14ac:dyDescent="0.25">
      <c r="A73" s="35" t="s">
        <v>58</v>
      </c>
      <c r="B73" s="36">
        <f>B37-B72</f>
        <v>-95566.887000000104</v>
      </c>
      <c r="C73" s="36">
        <f>C37-C72</f>
        <v>839.22200000006706</v>
      </c>
      <c r="D73" s="36">
        <f>D34-D69</f>
        <v>-41829.763299999991</v>
      </c>
      <c r="E73" s="3">
        <v>-223.08149196444208</v>
      </c>
      <c r="F73" s="36">
        <v>31.989504888235253</v>
      </c>
    </row>
    <row r="74" spans="1:9" s="2" customFormat="1" ht="48.75" customHeight="1" x14ac:dyDescent="0.25">
      <c r="A74" s="37" t="s">
        <v>59</v>
      </c>
      <c r="B74" s="66">
        <f>B75+B77+B78+B79</f>
        <v>95567</v>
      </c>
      <c r="C74" s="66">
        <f>SUM(C75:C78)</f>
        <v>-839</v>
      </c>
      <c r="D74" s="66">
        <f>D75+D77+D78+D79+D80</f>
        <v>41829.599999999999</v>
      </c>
      <c r="E74" s="3">
        <v>-219.8155678187627</v>
      </c>
      <c r="F74" s="70">
        <v>31.521241149521035</v>
      </c>
      <c r="I74" s="51"/>
    </row>
    <row r="75" spans="1:9" s="2" customFormat="1" ht="20.25" customHeight="1" x14ac:dyDescent="0.25">
      <c r="A75" s="38" t="s">
        <v>60</v>
      </c>
      <c r="B75" s="39">
        <f>[1]район!B67</f>
        <v>25000</v>
      </c>
      <c r="C75" s="39">
        <v>-839</v>
      </c>
      <c r="D75" s="39">
        <f>[1]район!D67</f>
        <v>25000</v>
      </c>
      <c r="E75" s="66">
        <v>0</v>
      </c>
      <c r="F75" s="70">
        <v>0</v>
      </c>
    </row>
    <row r="76" spans="1:9" s="2" customFormat="1" ht="31.5" x14ac:dyDescent="0.25">
      <c r="A76" s="38" t="s">
        <v>61</v>
      </c>
      <c r="B76" s="39">
        <v>0</v>
      </c>
      <c r="C76" s="39">
        <f>[2]район!C67+[2]поселения!C66</f>
        <v>0</v>
      </c>
      <c r="D76" s="39">
        <v>0</v>
      </c>
      <c r="E76" s="66">
        <v>0</v>
      </c>
      <c r="F76" s="70">
        <v>0</v>
      </c>
    </row>
    <row r="77" spans="1:9" s="2" customFormat="1" ht="30" customHeight="1" x14ac:dyDescent="0.25">
      <c r="A77" s="38" t="s">
        <v>64</v>
      </c>
      <c r="B77" s="39">
        <v>33407</v>
      </c>
      <c r="C77" s="39"/>
      <c r="D77" s="39">
        <v>22000</v>
      </c>
      <c r="E77" s="66">
        <v>0</v>
      </c>
      <c r="F77" s="70">
        <v>65.85446163977609</v>
      </c>
    </row>
    <row r="78" spans="1:9" s="2" customFormat="1" ht="30" customHeight="1" x14ac:dyDescent="0.25">
      <c r="A78" s="38" t="s">
        <v>65</v>
      </c>
      <c r="B78" s="39">
        <v>-33407</v>
      </c>
      <c r="C78" s="96"/>
      <c r="D78" s="39">
        <v>-22000</v>
      </c>
      <c r="E78" s="66">
        <v>0</v>
      </c>
      <c r="F78" s="70">
        <v>0</v>
      </c>
      <c r="H78" s="90"/>
    </row>
    <row r="79" spans="1:9" s="2" customFormat="1" ht="33" customHeight="1" x14ac:dyDescent="0.25">
      <c r="A79" s="32" t="s">
        <v>62</v>
      </c>
      <c r="B79" s="39">
        <v>70567</v>
      </c>
      <c r="C79" s="39">
        <v>-47219</v>
      </c>
      <c r="D79" s="39">
        <f>[1]район!D71+[1]поселения!D67</f>
        <v>-6395.9000000000005</v>
      </c>
      <c r="E79" s="66">
        <v>14.585607714701601</v>
      </c>
      <c r="F79" s="70">
        <v>-9.0273085585585591</v>
      </c>
    </row>
    <row r="80" spans="1:9" s="2" customFormat="1" ht="31.5" x14ac:dyDescent="0.25">
      <c r="A80" s="40" t="s">
        <v>63</v>
      </c>
      <c r="B80" s="39">
        <v>0</v>
      </c>
      <c r="C80" s="39">
        <v>46380</v>
      </c>
      <c r="D80" s="97">
        <f>[1]район!D72</f>
        <v>23225.5</v>
      </c>
      <c r="E80" s="66">
        <v>48.635580871638631</v>
      </c>
      <c r="F80" s="70">
        <v>0</v>
      </c>
    </row>
    <row r="81" spans="1:6" ht="15.75" x14ac:dyDescent="0.25">
      <c r="B81" s="41"/>
      <c r="C81" s="42"/>
      <c r="D81" s="43"/>
      <c r="E81" s="44"/>
      <c r="F81" s="45"/>
    </row>
    <row r="82" spans="1:6" ht="15.75" x14ac:dyDescent="0.25">
      <c r="A82" s="71"/>
      <c r="B82" s="71"/>
      <c r="C82" s="72"/>
      <c r="D82" s="73"/>
      <c r="E82" s="44"/>
      <c r="F82" s="46"/>
    </row>
    <row r="83" spans="1:6" ht="15.75" x14ac:dyDescent="0.25">
      <c r="A83" s="71"/>
      <c r="B83" s="74"/>
      <c r="C83" s="71"/>
      <c r="D83" s="75"/>
      <c r="E83" s="44"/>
    </row>
    <row r="84" spans="1:6" ht="15.75" x14ac:dyDescent="0.25">
      <c r="A84" s="71"/>
      <c r="B84" s="74"/>
      <c r="C84" s="71"/>
      <c r="D84" s="75"/>
      <c r="E84" s="44"/>
    </row>
    <row r="85" spans="1:6" ht="15.75" x14ac:dyDescent="0.25">
      <c r="A85" s="76"/>
      <c r="B85" s="76"/>
      <c r="C85" s="71"/>
      <c r="D85" s="75"/>
      <c r="E85" s="44"/>
    </row>
    <row r="86" spans="1:6" ht="15.75" x14ac:dyDescent="0.25">
      <c r="A86" s="74"/>
      <c r="B86" s="74"/>
      <c r="C86" s="77"/>
      <c r="D86" s="77"/>
      <c r="E86" s="78"/>
    </row>
    <row r="87" spans="1:6" ht="15.75" x14ac:dyDescent="0.25">
      <c r="A87" s="79"/>
      <c r="B87" s="79"/>
      <c r="C87" s="80"/>
      <c r="D87" s="81"/>
      <c r="E87" s="1"/>
    </row>
    <row r="88" spans="1:6" x14ac:dyDescent="0.25">
      <c r="C88" s="82"/>
      <c r="D88" s="79"/>
      <c r="E88" s="83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2018-11-16T05:36:20Z</dcterms:modified>
</cp:coreProperties>
</file>