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externalReferences>
    <externalReference r:id="rId2"/>
    <externalReference r:id="rId3"/>
  </externalReferences>
  <calcPr calcId="152511"/>
</workbook>
</file>

<file path=xl/calcChain.xml><?xml version="1.0" encoding="utf-8"?>
<calcChain xmlns="http://schemas.openxmlformats.org/spreadsheetml/2006/main">
  <c r="D79" i="1" l="1"/>
  <c r="D75" i="1" s="1"/>
  <c r="C79" i="1"/>
  <c r="B79" i="1"/>
  <c r="F78" i="1"/>
  <c r="E78" i="1"/>
  <c r="C78" i="1"/>
  <c r="B78" i="1"/>
  <c r="D77" i="1"/>
  <c r="C77" i="1"/>
  <c r="B77" i="1"/>
  <c r="D76" i="1"/>
  <c r="C76" i="1"/>
  <c r="B76" i="1"/>
  <c r="B75" i="1" s="1"/>
  <c r="C75" i="1"/>
  <c r="E74" i="1"/>
  <c r="F72" i="1"/>
  <c r="E72" i="1"/>
  <c r="B70" i="1"/>
  <c r="B73" i="1" s="1"/>
  <c r="D68" i="1"/>
  <c r="C68" i="1"/>
  <c r="B68" i="1"/>
  <c r="D67" i="1"/>
  <c r="D70" i="1" s="1"/>
  <c r="B67" i="1"/>
  <c r="F66" i="1"/>
  <c r="E66" i="1"/>
  <c r="F65" i="1"/>
  <c r="E65" i="1"/>
  <c r="D64" i="1"/>
  <c r="C64" i="1"/>
  <c r="B64" i="1"/>
  <c r="D63" i="1"/>
  <c r="F63" i="1" s="1"/>
  <c r="C63" i="1"/>
  <c r="B63" i="1"/>
  <c r="D62" i="1"/>
  <c r="F62" i="1" s="1"/>
  <c r="C62" i="1"/>
  <c r="B62" i="1"/>
  <c r="F61" i="1"/>
  <c r="E61" i="1"/>
  <c r="D61" i="1"/>
  <c r="C61" i="1"/>
  <c r="D60" i="1"/>
  <c r="C60" i="1"/>
  <c r="B60" i="1"/>
  <c r="F59" i="1"/>
  <c r="E59" i="1"/>
  <c r="D58" i="1"/>
  <c r="E58" i="1" s="1"/>
  <c r="C58" i="1"/>
  <c r="B58" i="1"/>
  <c r="F58" i="1" s="1"/>
  <c r="D57" i="1"/>
  <c r="F57" i="1" s="1"/>
  <c r="C57" i="1"/>
  <c r="B57" i="1"/>
  <c r="F55" i="1"/>
  <c r="E55" i="1"/>
  <c r="D54" i="1"/>
  <c r="C54" i="1"/>
  <c r="B54" i="1"/>
  <c r="D53" i="1"/>
  <c r="C53" i="1"/>
  <c r="C70" i="1" s="1"/>
  <c r="C73" i="1" s="1"/>
  <c r="B53" i="1"/>
  <c r="D52" i="1"/>
  <c r="F52" i="1" s="1"/>
  <c r="C52" i="1"/>
  <c r="B52" i="1"/>
  <c r="E51" i="1"/>
  <c r="D51" i="1"/>
  <c r="C51" i="1"/>
  <c r="B51" i="1"/>
  <c r="F51" i="1" s="1"/>
  <c r="F50" i="1"/>
  <c r="E50" i="1"/>
  <c r="D49" i="1"/>
  <c r="C49" i="1"/>
  <c r="B49" i="1"/>
  <c r="D48" i="1"/>
  <c r="C48" i="1"/>
  <c r="B48" i="1"/>
  <c r="F47" i="1"/>
  <c r="E47" i="1"/>
  <c r="D46" i="1"/>
  <c r="F46" i="1" s="1"/>
  <c r="C46" i="1"/>
  <c r="B46" i="1"/>
  <c r="E45" i="1"/>
  <c r="D45" i="1"/>
  <c r="C45" i="1"/>
  <c r="B45" i="1"/>
  <c r="F45" i="1" s="1"/>
  <c r="F44" i="1"/>
  <c r="E44" i="1"/>
  <c r="D43" i="1"/>
  <c r="C43" i="1"/>
  <c r="B43" i="1"/>
  <c r="F42" i="1"/>
  <c r="E42" i="1"/>
  <c r="F39" i="1"/>
  <c r="E39" i="1"/>
  <c r="D36" i="1"/>
  <c r="F36" i="1" s="1"/>
  <c r="C36" i="1"/>
  <c r="B36" i="1"/>
  <c r="D33" i="1"/>
  <c r="E33" i="1" s="1"/>
  <c r="C33" i="1"/>
  <c r="B33" i="1"/>
  <c r="B25" i="1" s="1"/>
  <c r="E32" i="1"/>
  <c r="D31" i="1"/>
  <c r="F31" i="1" s="1"/>
  <c r="C31" i="1"/>
  <c r="D30" i="1"/>
  <c r="C30" i="1"/>
  <c r="F29" i="1"/>
  <c r="E29" i="1"/>
  <c r="D28" i="1"/>
  <c r="E28" i="1" s="1"/>
  <c r="C28" i="1"/>
  <c r="C25" i="1" s="1"/>
  <c r="B28" i="1"/>
  <c r="D27" i="1"/>
  <c r="F27" i="1" s="1"/>
  <c r="C27" i="1"/>
  <c r="D26" i="1"/>
  <c r="F26" i="1" s="1"/>
  <c r="C26" i="1"/>
  <c r="D25" i="1"/>
  <c r="D34" i="1" s="1"/>
  <c r="D24" i="1"/>
  <c r="E24" i="1" s="1"/>
  <c r="C24" i="1"/>
  <c r="B24" i="1"/>
  <c r="E23" i="1"/>
  <c r="D23" i="1"/>
  <c r="C23" i="1"/>
  <c r="B23" i="1"/>
  <c r="F23" i="1" s="1"/>
  <c r="D22" i="1"/>
  <c r="E22" i="1" s="1"/>
  <c r="C22" i="1"/>
  <c r="B22" i="1"/>
  <c r="F22" i="1" s="1"/>
  <c r="D21" i="1"/>
  <c r="F21" i="1" s="1"/>
  <c r="C21" i="1"/>
  <c r="B21" i="1"/>
  <c r="D20" i="1"/>
  <c r="F20" i="1" s="1"/>
  <c r="D19" i="1"/>
  <c r="F19" i="1" s="1"/>
  <c r="C19" i="1"/>
  <c r="B19" i="1"/>
  <c r="D18" i="1"/>
  <c r="F18" i="1" s="1"/>
  <c r="C18" i="1"/>
  <c r="D17" i="1"/>
  <c r="C17" i="1"/>
  <c r="B17" i="1"/>
  <c r="D16" i="1"/>
  <c r="F16" i="1" s="1"/>
  <c r="C16" i="1"/>
  <c r="B16" i="1"/>
  <c r="D15" i="1"/>
  <c r="F15" i="1" s="1"/>
  <c r="C15" i="1"/>
  <c r="D14" i="1"/>
  <c r="F14" i="1" s="1"/>
  <c r="C14" i="1"/>
  <c r="B14" i="1"/>
  <c r="F13" i="1"/>
  <c r="E13" i="1"/>
  <c r="D13" i="1"/>
  <c r="C13" i="1"/>
  <c r="E12" i="1"/>
  <c r="D12" i="1"/>
  <c r="C12" i="1"/>
  <c r="B12" i="1"/>
  <c r="F12" i="1" s="1"/>
  <c r="D11" i="1"/>
  <c r="E11" i="1" s="1"/>
  <c r="C11" i="1"/>
  <c r="B11" i="1"/>
  <c r="B8" i="1" s="1"/>
  <c r="D10" i="1"/>
  <c r="F10" i="1" s="1"/>
  <c r="C10" i="1"/>
  <c r="C8" i="1" s="1"/>
  <c r="B10" i="1"/>
  <c r="D9" i="1"/>
  <c r="F9" i="1" s="1"/>
  <c r="C9" i="1"/>
  <c r="D8" i="1"/>
  <c r="F8" i="1" s="1"/>
  <c r="F6" i="1"/>
  <c r="E6" i="1"/>
  <c r="D6" i="1"/>
  <c r="C6" i="1"/>
  <c r="B6" i="1"/>
  <c r="A3" i="1"/>
  <c r="C34" i="1" l="1"/>
  <c r="C37" i="1" s="1"/>
  <c r="B34" i="1"/>
  <c r="E70" i="1"/>
  <c r="D73" i="1"/>
  <c r="F70" i="1"/>
  <c r="D37" i="1"/>
  <c r="F34" i="1"/>
  <c r="E34" i="1"/>
  <c r="F75" i="1"/>
  <c r="E75" i="1"/>
  <c r="F11" i="1"/>
  <c r="F33" i="1"/>
  <c r="E8" i="1"/>
  <c r="E9" i="1"/>
  <c r="E14" i="1"/>
  <c r="E15" i="1"/>
  <c r="E18" i="1"/>
  <c r="E20" i="1"/>
  <c r="E25" i="1"/>
  <c r="E26" i="1"/>
  <c r="E27" i="1"/>
  <c r="E31" i="1"/>
  <c r="E36" i="1"/>
  <c r="E46" i="1"/>
  <c r="E52" i="1"/>
  <c r="E62" i="1"/>
  <c r="E10" i="1"/>
  <c r="E16" i="1"/>
  <c r="E19" i="1"/>
  <c r="E21" i="1"/>
  <c r="F25" i="1"/>
  <c r="E57" i="1"/>
  <c r="E63" i="1"/>
  <c r="F73" i="1" l="1"/>
  <c r="E73" i="1"/>
  <c r="F37" i="1"/>
  <c r="E37" i="1"/>
  <c r="B37" i="1"/>
  <c r="B74" i="1"/>
  <c r="F74" i="1" s="1"/>
</calcChain>
</file>

<file path=xl/sharedStrings.xml><?xml version="1.0" encoding="utf-8"?>
<sst xmlns="http://schemas.openxmlformats.org/spreadsheetml/2006/main" count="75" uniqueCount="65">
  <si>
    <t>Консолидированный отчет</t>
  </si>
  <si>
    <t xml:space="preserve">       ИСПОЛНЕНИЕ  БЮДЖЕТА  МО  "ПРИМОРСКИЙ  МУНИЦИПАЛЬНЫЙ  РАЙОН"</t>
  </si>
  <si>
    <t>тыс. руб.</t>
  </si>
  <si>
    <t xml:space="preserve"> Д О Х О Д Ы  НАЛОГОВЫЕ  и  НЕНАЛОГОВЫЕ</t>
  </si>
  <si>
    <t>Налог на доходы физ.лиц</t>
  </si>
  <si>
    <t>Акцизы</t>
  </si>
  <si>
    <t>Налог, взимаемый  в связи с применением патентной системы налогообложения</t>
  </si>
  <si>
    <t>Единый налог на вмененный доход</t>
  </si>
  <si>
    <t>Единый сельскохозяйственный налог</t>
  </si>
  <si>
    <t>Налог на имущество физ.лиц</t>
  </si>
  <si>
    <t>Земельный налог</t>
  </si>
  <si>
    <t>Государственная пошлина</t>
  </si>
  <si>
    <t>Задолженность и перерасчеты по отмененным налогам, сборам и иным обязательным платежам</t>
  </si>
  <si>
    <t>Доходы от использования имущества,находящегося в гос.и муниципальной собственности</t>
  </si>
  <si>
    <t>Плата за негативное воздействие на окруж.среду</t>
  </si>
  <si>
    <t>Доходы от продажи материальных и нематериальных активов</t>
  </si>
  <si>
    <t>Доходы от оказания платных услуг и компенсации затрат государства</t>
  </si>
  <si>
    <t>Штрафные санкции,возмещение ущерба</t>
  </si>
  <si>
    <t xml:space="preserve">Прочие неналоговые доходы  </t>
  </si>
  <si>
    <t>Невыясненные платежи</t>
  </si>
  <si>
    <t>Безвозмездные перечисления</t>
  </si>
  <si>
    <t xml:space="preserve">   - Субвенции</t>
  </si>
  <si>
    <t xml:space="preserve">   -Субсидии</t>
  </si>
  <si>
    <t xml:space="preserve">   - Дотации</t>
  </si>
  <si>
    <t>-Иные межбюджетные трансферты</t>
  </si>
  <si>
    <t xml:space="preserve">   -Безвозмезд из бюджетов других уровней</t>
  </si>
  <si>
    <t>Прочие безвозмездные</t>
  </si>
  <si>
    <t>Доходы от возврата остатков субсидий, субвенций и иных межбюджетных трансфертов прошлых лет</t>
  </si>
  <si>
    <t>Возврат остатков субсидий и субвенций прошлых лет</t>
  </si>
  <si>
    <t xml:space="preserve">И Т О Г О   Д О Х О Д О В </t>
  </si>
  <si>
    <t>справочно:</t>
  </si>
  <si>
    <t>В Н У Т Р Е Н Н И Е  О Б О Р О Т Ы</t>
  </si>
  <si>
    <t>В С Е Г О  ДОХОДОВ С ОБОРОТАМИ</t>
  </si>
  <si>
    <t xml:space="preserve">            Р А С Х О Д Ы</t>
  </si>
  <si>
    <t>Общегосударственные вопросы</t>
  </si>
  <si>
    <t xml:space="preserve">в т.ч а)  оплата труда     </t>
  </si>
  <si>
    <t>б)увеличение стоим. основных средств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</si>
  <si>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</si>
  <si>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</si>
  <si>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</si>
  <si>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б)  безвозмездные перечисления государственным муниципальным организациям</t>
  </si>
  <si>
    <t>Жилищно-коммунальное   хоз-во</t>
  </si>
  <si>
    <t xml:space="preserve"> безвозмездные перечисления государственным и муниципальным организациям</t>
  </si>
  <si>
    <t>Охрана окружающей среды</t>
  </si>
  <si>
    <t>увеличение стоимости основных средств</t>
  </si>
  <si>
    <t>Образование</t>
  </si>
  <si>
    <t>в том числе :</t>
  </si>
  <si>
    <t xml:space="preserve">                  а) оплата труда</t>
  </si>
  <si>
    <t>Культура и кинематография</t>
  </si>
  <si>
    <t>в т.ч.         а) оплата труда</t>
  </si>
  <si>
    <t xml:space="preserve">Здравоохранение </t>
  </si>
  <si>
    <t>в т.ч.        а) оплата труда</t>
  </si>
  <si>
    <t>Социальная политика</t>
  </si>
  <si>
    <t>Физическая культура и спорт</t>
  </si>
  <si>
    <t>Обслуживание муниципального долга</t>
  </si>
  <si>
    <t>Средства массовой информации</t>
  </si>
  <si>
    <t>Межбюджетные трансферты</t>
  </si>
  <si>
    <t>И Т О Г О  Р А С Х О Д О В</t>
  </si>
  <si>
    <t>В С Е Г О  РАСХОДОВ С ОБОРОТАМИ</t>
  </si>
  <si>
    <t>Превышение доходов над расходами (+),  дефицит (-)</t>
  </si>
  <si>
    <t>Источники покрытия дефицита</t>
  </si>
  <si>
    <t xml:space="preserve"> - получение кредитов по кредитным договорам</t>
  </si>
  <si>
    <t xml:space="preserve"> - погашение кредитов по кредитным договорам</t>
  </si>
  <si>
    <t xml:space="preserve"> - изменение остатков средств бюджета</t>
  </si>
  <si>
    <t xml:space="preserve"> - иные источники внутреннего
 финансирования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</si>
</sst>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0" x14ac:knownFonts="1">
    <font>
      <sz val="11"/>
      <color theme="1"/>
      <name val="Calibri"/>
      <family val="2"/>
      <scheme val="minor"/>
    </font>
    <font>
      <b/>
      <i/>
      <sz val="13"/>
      <name val="Arial Cyr"/>
      <family val="2"/>
      <charset val="204"/>
    </font>
    <font>
      <i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i/>
      <sz val="9"/>
      <name val="Times New Roman"/>
      <family val="1"/>
      <charset val="204"/>
    </font>
    <font>
      <b/>
      <i/>
      <sz val="12"/>
      <color rgb="FFFF0000"/>
      <name val="Times New Roman"/>
      <family val="1"/>
      <charset val="204"/>
    </font>
    <font>
      <b/>
      <i/>
      <sz val="12"/>
      <name val="Times New Roman"/>
      <family val="1"/>
    </font>
    <font>
      <i/>
      <sz val="10"/>
      <name val="Times New Roman"/>
      <family val="1"/>
      <charset val="204"/>
    </font>
    <font>
      <sz val="10"/>
      <color rgb="FFFF0000"/>
      <name val="Arial Cyr"/>
      <family val="2"/>
      <charset val="204"/>
    </font>
    <font>
      <b/>
      <i/>
      <sz val="12"/>
      <color rgb="FFFF0000"/>
      <name val="Times New Roman"/>
      <family val="1"/>
    </font>
    <font>
      <i/>
      <sz val="11"/>
      <name val="Times New Roman"/>
      <family val="1"/>
    </font>
    <font>
      <b/>
      <sz val="12"/>
      <color rgb="FFFF0000"/>
      <name val="Times New Roman"/>
      <family val="1"/>
      <charset val="204"/>
    </font>
    <font>
      <b/>
      <sz val="10"/>
      <name val="Arial Cyr"/>
      <charset val="204"/>
    </font>
    <font>
      <b/>
      <i/>
      <sz val="12"/>
      <color indexed="8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i/>
      <sz val="12"/>
      <color indexed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4" fillId="0" borderId="0" xfId="0" applyNumberFormat="1" applyFont="1" applyFill="1" applyBorder="1" applyAlignment="1" applyProtection="1">
      <protection locked="0"/>
    </xf>
    <xf numFmtId="0" fontId="0" fillId="0" borderId="0" xfId="0" applyFill="1"/>
    <xf numFmtId="3" fontId="3" fillId="0" borderId="1" xfId="0" applyNumberFormat="1" applyFont="1" applyFill="1" applyBorder="1" applyAlignment="1" applyProtection="1"/>
    <xf numFmtId="1" fontId="3" fillId="0" borderId="1" xfId="0" applyNumberFormat="1" applyFont="1" applyFill="1" applyBorder="1" applyAlignment="1" applyProtection="1"/>
    <xf numFmtId="1" fontId="3" fillId="0" borderId="1" xfId="0" applyNumberFormat="1" applyFont="1" applyFill="1" applyBorder="1"/>
    <xf numFmtId="0" fontId="8" fillId="0" borderId="1" xfId="0" applyNumberFormat="1" applyFont="1" applyFill="1" applyBorder="1" applyAlignment="1" applyProtection="1"/>
    <xf numFmtId="3" fontId="8" fillId="0" borderId="1" xfId="0" applyNumberFormat="1" applyFont="1" applyFill="1" applyBorder="1" applyAlignment="1" applyProtection="1"/>
    <xf numFmtId="1" fontId="8" fillId="0" borderId="1" xfId="0" applyNumberFormat="1" applyFont="1" applyFill="1" applyBorder="1" applyAlignment="1" applyProtection="1"/>
    <xf numFmtId="1" fontId="8" fillId="0" borderId="1" xfId="0" applyNumberFormat="1" applyFont="1" applyFill="1" applyBorder="1"/>
    <xf numFmtId="0" fontId="9" fillId="0" borderId="1" xfId="0" applyNumberFormat="1" applyFont="1" applyFill="1" applyBorder="1" applyAlignment="1" applyProtection="1">
      <protection locked="0"/>
    </xf>
    <xf numFmtId="0" fontId="9" fillId="0" borderId="1" xfId="0" applyNumberFormat="1" applyFont="1" applyFill="1" applyBorder="1" applyAlignment="1" applyProtection="1"/>
    <xf numFmtId="49" fontId="9" fillId="0" borderId="1" xfId="0" applyNumberFormat="1" applyFont="1" applyFill="1" applyBorder="1" applyAlignment="1" applyProtection="1">
      <protection locked="0"/>
    </xf>
    <xf numFmtId="3" fontId="9" fillId="0" borderId="1" xfId="0" applyNumberFormat="1" applyFont="1" applyFill="1" applyBorder="1" applyAlignment="1" applyProtection="1">
      <protection locked="0"/>
    </xf>
    <xf numFmtId="0" fontId="10" fillId="0" borderId="1" xfId="0" applyNumberFormat="1" applyFont="1" applyFill="1" applyBorder="1" applyAlignment="1" applyProtection="1">
      <protection locked="0"/>
    </xf>
    <xf numFmtId="1" fontId="9" fillId="0" borderId="1" xfId="0" applyNumberFormat="1" applyFont="1" applyFill="1" applyBorder="1" applyAlignment="1" applyProtection="1"/>
    <xf numFmtId="1" fontId="9" fillId="0" borderId="1" xfId="0" applyNumberFormat="1" applyFont="1" applyFill="1" applyBorder="1"/>
    <xf numFmtId="0" fontId="9" fillId="0" borderId="1" xfId="0" applyFont="1" applyFill="1" applyBorder="1"/>
    <xf numFmtId="3" fontId="9" fillId="0" borderId="1" xfId="0" applyNumberFormat="1" applyFont="1" applyFill="1" applyBorder="1"/>
    <xf numFmtId="0" fontId="3" fillId="0" borderId="1" xfId="0" applyNumberFormat="1" applyFont="1" applyFill="1" applyBorder="1" applyAlignment="1" applyProtection="1">
      <alignment wrapText="1"/>
    </xf>
    <xf numFmtId="3" fontId="9" fillId="0" borderId="1" xfId="0" applyNumberFormat="1" applyFont="1" applyFill="1" applyBorder="1" applyAlignment="1" applyProtection="1"/>
    <xf numFmtId="3" fontId="8" fillId="0" borderId="1" xfId="0" applyNumberFormat="1" applyFont="1" applyFill="1" applyBorder="1" applyAlignment="1" applyProtection="1">
      <protection locked="0"/>
    </xf>
    <xf numFmtId="3" fontId="8" fillId="0" borderId="1" xfId="0" applyNumberFormat="1" applyFont="1" applyFill="1" applyBorder="1" applyAlignment="1" applyProtection="1">
      <alignment wrapText="1"/>
    </xf>
    <xf numFmtId="3" fontId="11" fillId="0" borderId="1" xfId="0" applyNumberFormat="1" applyFont="1" applyFill="1" applyBorder="1"/>
    <xf numFmtId="1" fontId="12" fillId="0" borderId="1" xfId="0" applyNumberFormat="1" applyFont="1" applyFill="1" applyBorder="1"/>
    <xf numFmtId="0" fontId="3" fillId="0" borderId="1" xfId="0" applyNumberFormat="1" applyFont="1" applyFill="1" applyBorder="1" applyAlignment="1" applyProtection="1"/>
    <xf numFmtId="0" fontId="2" fillId="0" borderId="1" xfId="0" applyNumberFormat="1" applyFont="1" applyFill="1" applyBorder="1" applyAlignment="1" applyProtection="1"/>
    <xf numFmtId="3" fontId="2" fillId="0" borderId="1" xfId="0" applyNumberFormat="1" applyFont="1" applyFill="1" applyBorder="1" applyAlignment="1" applyProtection="1"/>
    <xf numFmtId="1" fontId="2" fillId="0" borderId="1" xfId="0" applyNumberFormat="1" applyFont="1" applyFill="1" applyBorder="1" applyAlignment="1" applyProtection="1"/>
    <xf numFmtId="1" fontId="2" fillId="0" borderId="1" xfId="0" applyNumberFormat="1" applyFont="1" applyFill="1" applyBorder="1"/>
    <xf numFmtId="0" fontId="13" fillId="0" borderId="1" xfId="0" applyNumberFormat="1" applyFont="1" applyFill="1" applyBorder="1" applyAlignment="1" applyProtection="1">
      <alignment wrapText="1"/>
    </xf>
    <xf numFmtId="0" fontId="9" fillId="0" borderId="1" xfId="0" applyNumberFormat="1" applyFont="1" applyFill="1" applyBorder="1" applyAlignment="1" applyProtection="1">
      <alignment wrapText="1"/>
    </xf>
    <xf numFmtId="0" fontId="2" fillId="0" borderId="1" xfId="0" applyFont="1" applyFill="1" applyBorder="1"/>
    <xf numFmtId="0" fontId="14" fillId="0" borderId="1" xfId="0" applyNumberFormat="1" applyFont="1" applyFill="1" applyBorder="1" applyAlignment="1" applyProtection="1"/>
    <xf numFmtId="3" fontId="8" fillId="0" borderId="1" xfId="0" applyNumberFormat="1" applyFont="1" applyFill="1" applyBorder="1"/>
    <xf numFmtId="0" fontId="5" fillId="0" borderId="1" xfId="0" applyNumberFormat="1" applyFont="1" applyFill="1" applyBorder="1" applyAlignment="1" applyProtection="1">
      <alignment wrapText="1"/>
      <protection locked="0"/>
    </xf>
    <xf numFmtId="3" fontId="3" fillId="0" borderId="1" xfId="0" applyNumberFormat="1" applyFont="1" applyFill="1" applyBorder="1"/>
    <xf numFmtId="0" fontId="5" fillId="0" borderId="1" xfId="0" applyFont="1" applyFill="1" applyBorder="1"/>
    <xf numFmtId="0" fontId="2" fillId="0" borderId="1" xfId="0" applyNumberFormat="1" applyFont="1" applyFill="1" applyBorder="1" applyAlignment="1" applyProtection="1">
      <alignment wrapText="1"/>
      <protection locked="0"/>
    </xf>
    <xf numFmtId="3" fontId="2" fillId="0" borderId="1" xfId="0" applyNumberFormat="1" applyFont="1" applyFill="1" applyBorder="1"/>
    <xf numFmtId="0" fontId="2" fillId="0" borderId="1" xfId="0" applyFont="1" applyFill="1" applyBorder="1" applyAlignment="1">
      <alignment wrapText="1"/>
    </xf>
    <xf numFmtId="0" fontId="2" fillId="0" borderId="0" xfId="0" applyNumberFormat="1" applyFont="1" applyFill="1" applyBorder="1" applyAlignment="1" applyProtection="1">
      <alignment horizontal="left" wrapText="1"/>
      <protection locked="0"/>
    </xf>
    <xf numFmtId="0" fontId="2" fillId="0" borderId="0" xfId="0" applyNumberFormat="1" applyFont="1" applyFill="1" applyBorder="1" applyAlignment="1" applyProtection="1">
      <protection locked="0"/>
    </xf>
    <xf numFmtId="1" fontId="2" fillId="0" borderId="0" xfId="0" applyNumberFormat="1" applyFont="1" applyFill="1" applyBorder="1" applyAlignment="1" applyProtection="1">
      <protection locked="0"/>
    </xf>
    <xf numFmtId="1" fontId="3" fillId="0" borderId="0" xfId="0" applyNumberFormat="1" applyFont="1" applyFill="1" applyBorder="1" applyAlignment="1" applyProtection="1"/>
    <xf numFmtId="1" fontId="3" fillId="0" borderId="0" xfId="0" applyNumberFormat="1" applyFont="1" applyFill="1" applyBorder="1"/>
    <xf numFmtId="0" fontId="0" fillId="0" borderId="0" xfId="0" applyFill="1" applyBorder="1"/>
    <xf numFmtId="1" fontId="0" fillId="0" borderId="0" xfId="0" applyNumberFormat="1" applyFill="1"/>
    <xf numFmtId="0" fontId="8" fillId="0" borderId="0" xfId="0" applyNumberFormat="1" applyFont="1" applyFill="1" applyBorder="1" applyAlignment="1" applyProtection="1">
      <alignment wrapText="1"/>
    </xf>
    <xf numFmtId="164" fontId="0" fillId="0" borderId="0" xfId="0" applyNumberFormat="1" applyFill="1"/>
    <xf numFmtId="3" fontId="15" fillId="0" borderId="0" xfId="0" applyNumberFormat="1" applyFont="1" applyFill="1"/>
    <xf numFmtId="3" fontId="0" fillId="0" borderId="0" xfId="0" applyNumberFormat="1" applyFill="1"/>
    <xf numFmtId="0" fontId="5" fillId="0" borderId="2" xfId="0" applyNumberFormat="1" applyFont="1" applyFill="1" applyBorder="1" applyAlignment="1" applyProtection="1"/>
    <xf numFmtId="0" fontId="4" fillId="0" borderId="2" xfId="0" applyNumberFormat="1" applyFont="1" applyFill="1" applyBorder="1" applyAlignment="1" applyProtection="1">
      <protection locked="0"/>
    </xf>
    <xf numFmtId="1" fontId="4" fillId="0" borderId="2" xfId="0" applyNumberFormat="1" applyFont="1" applyFill="1" applyBorder="1" applyAlignment="1" applyProtection="1">
      <protection locked="0"/>
    </xf>
    <xf numFmtId="0" fontId="3" fillId="0" borderId="2" xfId="0" applyNumberFormat="1" applyFont="1" applyFill="1" applyBorder="1" applyAlignment="1" applyProtection="1">
      <alignment horizontal="right"/>
      <protection locked="0"/>
    </xf>
    <xf numFmtId="0" fontId="6" fillId="0" borderId="3" xfId="0" applyNumberFormat="1" applyFont="1" applyFill="1" applyBorder="1" applyAlignment="1" applyProtection="1">
      <protection locked="0"/>
    </xf>
    <xf numFmtId="0" fontId="7" fillId="0" borderId="4" xfId="0" applyNumberFormat="1" applyFont="1" applyFill="1" applyBorder="1" applyAlignment="1" applyProtection="1">
      <alignment horizontal="center" vertical="top"/>
      <protection locked="0"/>
    </xf>
    <xf numFmtId="0" fontId="7" fillId="0" borderId="5" xfId="0" applyNumberFormat="1" applyFont="1" applyFill="1" applyBorder="1" applyAlignment="1" applyProtection="1">
      <alignment horizontal="center" vertical="top" wrapText="1"/>
    </xf>
    <xf numFmtId="0" fontId="7" fillId="0" borderId="3" xfId="0" applyNumberFormat="1" applyFont="1" applyFill="1" applyBorder="1" applyAlignment="1" applyProtection="1">
      <alignment horizontal="center" vertical="top" wrapText="1"/>
    </xf>
    <xf numFmtId="0" fontId="7" fillId="0" borderId="4" xfId="0" applyNumberFormat="1" applyFont="1" applyFill="1" applyBorder="1" applyAlignment="1" applyProtection="1">
      <alignment horizontal="center" vertical="top" wrapText="1"/>
    </xf>
    <xf numFmtId="0" fontId="7" fillId="0" borderId="6" xfId="0" applyNumberFormat="1" applyFont="1" applyFill="1" applyBorder="1" applyAlignment="1" applyProtection="1">
      <alignment horizontal="center" vertical="top" wrapText="1"/>
    </xf>
    <xf numFmtId="0" fontId="4" fillId="0" borderId="7" xfId="0" applyNumberFormat="1" applyFont="1" applyFill="1" applyBorder="1" applyAlignment="1" applyProtection="1">
      <alignment horizontal="center"/>
    </xf>
    <xf numFmtId="0" fontId="4" fillId="0" borderId="8" xfId="0" applyNumberFormat="1" applyFont="1" applyFill="1" applyBorder="1" applyAlignment="1" applyProtection="1">
      <alignment horizontal="center"/>
    </xf>
    <xf numFmtId="0" fontId="4" fillId="0" borderId="9" xfId="0" applyNumberFormat="1" applyFont="1" applyFill="1" applyBorder="1" applyAlignment="1" applyProtection="1">
      <alignment horizontal="center"/>
    </xf>
    <xf numFmtId="0" fontId="4" fillId="0" borderId="10" xfId="0" applyNumberFormat="1" applyFont="1" applyFill="1" applyBorder="1" applyAlignment="1" applyProtection="1">
      <alignment horizontal="center"/>
    </xf>
    <xf numFmtId="0" fontId="8" fillId="0" borderId="11" xfId="0" applyNumberFormat="1" applyFont="1" applyFill="1" applyBorder="1" applyAlignment="1" applyProtection="1">
      <alignment horizontal="center" wrapText="1"/>
    </xf>
    <xf numFmtId="3" fontId="8" fillId="0" borderId="12" xfId="0" applyNumberFormat="1" applyFont="1" applyFill="1" applyBorder="1" applyAlignment="1" applyProtection="1"/>
    <xf numFmtId="1" fontId="8" fillId="0" borderId="12" xfId="0" applyNumberFormat="1" applyFont="1" applyFill="1" applyBorder="1" applyAlignment="1" applyProtection="1"/>
    <xf numFmtId="1" fontId="8" fillId="0" borderId="13" xfId="0" applyNumberFormat="1" applyFont="1" applyFill="1" applyBorder="1"/>
    <xf numFmtId="3" fontId="16" fillId="0" borderId="1" xfId="0" applyNumberFormat="1" applyFont="1" applyFill="1" applyBorder="1" applyAlignment="1" applyProtection="1"/>
    <xf numFmtId="1" fontId="17" fillId="0" borderId="1" xfId="0" applyNumberFormat="1" applyFont="1" applyFill="1" applyBorder="1" applyAlignment="1" applyProtection="1"/>
    <xf numFmtId="1" fontId="17" fillId="0" borderId="1" xfId="0" applyNumberFormat="1" applyFont="1" applyFill="1" applyBorder="1"/>
    <xf numFmtId="0" fontId="9" fillId="0" borderId="14" xfId="0" applyFont="1" applyFill="1" applyBorder="1"/>
    <xf numFmtId="3" fontId="16" fillId="0" borderId="1" xfId="0" applyNumberFormat="1" applyFont="1" applyFill="1" applyBorder="1"/>
    <xf numFmtId="3" fontId="18" fillId="0" borderId="1" xfId="0" applyNumberFormat="1" applyFont="1" applyFill="1" applyBorder="1" applyAlignment="1" applyProtection="1"/>
    <xf numFmtId="3" fontId="18" fillId="0" borderId="1" xfId="0" applyNumberFormat="1" applyFont="1" applyFill="1" applyBorder="1"/>
    <xf numFmtId="0" fontId="2" fillId="0" borderId="0" xfId="0" applyFont="1" applyFill="1" applyBorder="1"/>
    <xf numFmtId="0" fontId="19" fillId="0" borderId="0" xfId="0" applyFont="1" applyFill="1" applyBorder="1"/>
    <xf numFmtId="1" fontId="19" fillId="0" borderId="0" xfId="0" applyNumberFormat="1" applyFont="1" applyFill="1" applyBorder="1"/>
    <xf numFmtId="0" fontId="2" fillId="0" borderId="0" xfId="0" applyFont="1" applyFill="1"/>
    <xf numFmtId="1" fontId="2" fillId="0" borderId="0" xfId="0" applyNumberFormat="1" applyFont="1" applyFill="1"/>
    <xf numFmtId="0" fontId="3" fillId="0" borderId="0" xfId="0" applyFont="1" applyFill="1"/>
    <xf numFmtId="0" fontId="5" fillId="0" borderId="0" xfId="0" applyFont="1" applyFill="1" applyBorder="1"/>
    <xf numFmtId="0" fontId="5" fillId="0" borderId="0" xfId="0" applyNumberFormat="1" applyFont="1" applyFill="1" applyBorder="1" applyAlignment="1" applyProtection="1">
      <protection locked="0"/>
    </xf>
    <xf numFmtId="0" fontId="6" fillId="0" borderId="0" xfId="0" applyFont="1" applyFill="1"/>
    <xf numFmtId="0" fontId="4" fillId="0" borderId="0" xfId="0" applyFont="1" applyFill="1" applyBorder="1"/>
    <xf numFmtId="0" fontId="4" fillId="0" borderId="0" xfId="0" applyFont="1" applyFill="1"/>
    <xf numFmtId="0" fontId="6" fillId="0" borderId="0" xfId="0" applyFont="1" applyFill="1" applyBorder="1"/>
    <xf numFmtId="0" fontId="6" fillId="0" borderId="0" xfId="0" applyNumberFormat="1" applyFont="1" applyFill="1" applyBorder="1" applyAlignment="1" applyProtection="1">
      <protection locked="0"/>
    </xf>
    <xf numFmtId="0" fontId="1" fillId="0" borderId="0" xfId="0" applyFont="1" applyFill="1" applyBorder="1" applyAlignment="1">
      <alignment horizontal="center"/>
    </xf>
    <xf numFmtId="0" fontId="2" fillId="0" borderId="0" xfId="0" applyNumberFormat="1" applyFont="1" applyFill="1" applyBorder="1" applyAlignment="1" applyProtection="1">
      <alignment horizontal="center"/>
      <protection locked="0"/>
    </xf>
    <xf numFmtId="0" fontId="3" fillId="0" borderId="0" xfId="0" applyNumberFormat="1" applyFont="1" applyFill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&#1057;&#1087;&#1088;&#1072;&#1074;&#1082;&#1080;%20&#1087;&#1086;%20&#1080;&#1089;&#1087;&#1086;&#1083;&#1085;&#1077;&#1085;&#1080;&#1102;%202017\12_&#1057;&#1055;&#1056;&#1040;&#1042;&#1050;&#1040;%20&#1085;&#1072;%201%20&#1103;&#1085;&#1074;&#1072;&#1088;&#1103;%202018%20_%20&#1082;&#1086;&#1085;&#1089;&#1086;&#1083;&#1080;&#1076;&#1072;&#1094;&#1080;&#1103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&#1057;&#1087;&#1088;&#1072;&#1074;&#1082;&#1080;%20&#1087;&#1086;%20&#1080;&#1089;&#1087;&#1086;&#1083;&#1085;&#1077;&#1085;&#1080;&#1102;%202017\01_&#1057;&#1055;&#1056;&#1040;&#1042;&#1050;&#1040;%20&#1085;&#1072;%201%20&#1103;&#1085;&#1074;&#1072;&#1088;&#1103;%202017%20_%20&#1082;&#1086;&#1085;&#1089;&#1086;&#1083;&#1080;&#1076;&#1072;&#1094;&#1080;&#110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йон"/>
      <sheetName val="поселения"/>
      <sheetName val="свод"/>
      <sheetName val="Депутаты"/>
    </sheetNames>
    <sheetDataSet>
      <sheetData sheetId="0">
        <row r="5">
          <cell r="B5" t="str">
            <v>План на 2017г.</v>
          </cell>
          <cell r="C5" t="str">
            <v>Исполнено на 1.01.2017 г.</v>
          </cell>
          <cell r="D5" t="str">
            <v>Исполнено на 1.01.2018 г.</v>
          </cell>
          <cell r="E5" t="str">
            <v>%  вып. к 2017 г</v>
          </cell>
          <cell r="F5" t="str">
            <v>% вып. к плану      2017 г</v>
          </cell>
        </row>
        <row r="8">
          <cell r="C8">
            <v>218182</v>
          </cell>
          <cell r="D8">
            <v>230716.329</v>
          </cell>
        </row>
        <row r="9">
          <cell r="B9">
            <v>15600</v>
          </cell>
          <cell r="C9">
            <v>20805.777999999998</v>
          </cell>
          <cell r="D9">
            <v>16058.49</v>
          </cell>
        </row>
        <row r="10">
          <cell r="B10">
            <v>187</v>
          </cell>
          <cell r="C10">
            <v>1020.27</v>
          </cell>
          <cell r="D10">
            <v>240.2</v>
          </cell>
        </row>
        <row r="11">
          <cell r="B11">
            <v>5690</v>
          </cell>
          <cell r="C11">
            <v>6763.2820000000002</v>
          </cell>
          <cell r="D11">
            <v>5728.4560000000001</v>
          </cell>
        </row>
        <row r="12">
          <cell r="C12">
            <v>5504.5349999999999</v>
          </cell>
          <cell r="D12">
            <v>5901.848</v>
          </cell>
        </row>
        <row r="13">
          <cell r="B13">
            <v>23</v>
          </cell>
          <cell r="C13">
            <v>34.6</v>
          </cell>
          <cell r="D13">
            <v>30.7</v>
          </cell>
        </row>
        <row r="14">
          <cell r="B14">
            <v>0</v>
          </cell>
          <cell r="C14">
            <v>3.7499999999999999E-3</v>
          </cell>
          <cell r="D14">
            <v>0.34799999999999998</v>
          </cell>
        </row>
        <row r="15">
          <cell r="C15">
            <v>12690.244000000001</v>
          </cell>
          <cell r="D15">
            <v>12256.603999999999</v>
          </cell>
        </row>
        <row r="16">
          <cell r="B16">
            <v>895</v>
          </cell>
          <cell r="C16">
            <v>13995.324000000001</v>
          </cell>
          <cell r="D16">
            <v>935.65700000000004</v>
          </cell>
        </row>
        <row r="17">
          <cell r="D17">
            <v>69171.478000000003</v>
          </cell>
        </row>
        <row r="18">
          <cell r="B18">
            <v>101.3</v>
          </cell>
          <cell r="C18">
            <v>469.24799999999999</v>
          </cell>
          <cell r="D18">
            <v>131.36000000000001</v>
          </cell>
        </row>
        <row r="19">
          <cell r="B19">
            <v>1311</v>
          </cell>
          <cell r="C19">
            <v>3051.3150000000001</v>
          </cell>
          <cell r="D19">
            <v>1376.595</v>
          </cell>
        </row>
        <row r="20">
          <cell r="B20">
            <v>0</v>
          </cell>
          <cell r="C20">
            <v>0</v>
          </cell>
          <cell r="D20">
            <v>0</v>
          </cell>
        </row>
        <row r="21">
          <cell r="B21">
            <v>0</v>
          </cell>
          <cell r="C21">
            <v>0</v>
          </cell>
          <cell r="D21">
            <v>0</v>
          </cell>
        </row>
        <row r="23">
          <cell r="C23">
            <v>378285.30699999997</v>
          </cell>
          <cell r="D23">
            <v>374048.04</v>
          </cell>
        </row>
        <row r="24">
          <cell r="C24">
            <v>484102.516</v>
          </cell>
          <cell r="D24">
            <v>208769.011</v>
          </cell>
        </row>
        <row r="25">
          <cell r="B25">
            <v>0</v>
          </cell>
          <cell r="C25">
            <v>9161.5</v>
          </cell>
          <cell r="D25">
            <v>0</v>
          </cell>
        </row>
        <row r="28">
          <cell r="C28">
            <v>2130</v>
          </cell>
          <cell r="D28">
            <v>7700</v>
          </cell>
        </row>
        <row r="30">
          <cell r="B30">
            <v>-869.72199999999998</v>
          </cell>
          <cell r="C30">
            <v>-4215.6440000000002</v>
          </cell>
          <cell r="D30">
            <v>-869.72199999999998</v>
          </cell>
        </row>
        <row r="56">
          <cell r="D56">
            <v>0</v>
          </cell>
        </row>
        <row r="62">
          <cell r="B62">
            <v>0</v>
          </cell>
          <cell r="D62">
            <v>0</v>
          </cell>
        </row>
        <row r="67">
          <cell r="B67">
            <v>0</v>
          </cell>
          <cell r="C67">
            <v>0</v>
          </cell>
          <cell r="D67">
            <v>0</v>
          </cell>
        </row>
        <row r="68">
          <cell r="B68">
            <v>0</v>
          </cell>
          <cell r="C68">
            <v>-20000</v>
          </cell>
          <cell r="D68">
            <v>0</v>
          </cell>
        </row>
        <row r="69">
          <cell r="B69">
            <v>24136</v>
          </cell>
          <cell r="C69">
            <v>18658.429</v>
          </cell>
        </row>
        <row r="70">
          <cell r="B70">
            <v>0</v>
          </cell>
          <cell r="C70">
            <v>0</v>
          </cell>
          <cell r="D70">
            <v>0</v>
          </cell>
        </row>
      </sheetData>
      <sheetData sheetId="1">
        <row r="3">
          <cell r="A3" t="str">
            <v xml:space="preserve">на  1  января 2018 года </v>
          </cell>
        </row>
        <row r="8">
          <cell r="C8">
            <v>13191.964</v>
          </cell>
          <cell r="D8">
            <v>13973</v>
          </cell>
        </row>
        <row r="9">
          <cell r="B9">
            <v>0</v>
          </cell>
          <cell r="C9">
            <v>0</v>
          </cell>
          <cell r="D9">
            <v>0</v>
          </cell>
        </row>
        <row r="10">
          <cell r="C10">
            <v>2359.7979999999998</v>
          </cell>
          <cell r="D10">
            <v>2529.3629999999998</v>
          </cell>
        </row>
        <row r="11">
          <cell r="B11">
            <v>3973.7829999999999</v>
          </cell>
          <cell r="C11">
            <v>2602.087</v>
          </cell>
          <cell r="D11">
            <v>4206.8670000000002</v>
          </cell>
        </row>
        <row r="12">
          <cell r="C12">
            <v>23884.773000000001</v>
          </cell>
          <cell r="D12">
            <v>28242.245999999999</v>
          </cell>
        </row>
        <row r="13">
          <cell r="B13">
            <v>177.13499999999999</v>
          </cell>
          <cell r="C13">
            <v>197.64500000000001</v>
          </cell>
          <cell r="D13">
            <v>171.45500000000001</v>
          </cell>
        </row>
        <row r="14">
          <cell r="B14">
            <v>0</v>
          </cell>
          <cell r="C14">
            <v>4.1900000000000001E-3</v>
          </cell>
          <cell r="D14">
            <v>0.1</v>
          </cell>
        </row>
        <row r="15">
          <cell r="C15">
            <v>18421.341</v>
          </cell>
          <cell r="D15">
            <v>19187.112000000001</v>
          </cell>
        </row>
        <row r="16">
          <cell r="D16">
            <v>6864.4660000000003</v>
          </cell>
        </row>
        <row r="17">
          <cell r="B17">
            <v>2208.6350000000002</v>
          </cell>
          <cell r="C17">
            <v>2305.3560000000002</v>
          </cell>
          <cell r="D17">
            <v>2127.9560000000001</v>
          </cell>
        </row>
        <row r="18">
          <cell r="B18">
            <v>492.55399999999997</v>
          </cell>
          <cell r="C18">
            <v>2346.8939999999998</v>
          </cell>
          <cell r="D18">
            <v>493.34500000000003</v>
          </cell>
        </row>
        <row r="19">
          <cell r="B19">
            <v>702.93700000000001</v>
          </cell>
          <cell r="C19">
            <v>1266.8900000000001</v>
          </cell>
          <cell r="D19">
            <v>745.58500000000004</v>
          </cell>
        </row>
        <row r="20">
          <cell r="B20">
            <v>0</v>
          </cell>
          <cell r="C20">
            <v>3</v>
          </cell>
          <cell r="D20">
            <v>0</v>
          </cell>
        </row>
        <row r="26">
          <cell r="C26">
            <v>256.70100000000002</v>
          </cell>
          <cell r="D26">
            <v>605.52200000000005</v>
          </cell>
        </row>
        <row r="39">
          <cell r="B39">
            <v>0</v>
          </cell>
        </row>
        <row r="40">
          <cell r="D40">
            <v>0</v>
          </cell>
        </row>
        <row r="42">
          <cell r="B42">
            <v>0</v>
          </cell>
        </row>
        <row r="43">
          <cell r="B43">
            <v>0</v>
          </cell>
          <cell r="D43">
            <v>0</v>
          </cell>
        </row>
        <row r="45">
          <cell r="B45">
            <v>0</v>
          </cell>
          <cell r="D45">
            <v>0</v>
          </cell>
        </row>
        <row r="50">
          <cell r="B50">
            <v>0</v>
          </cell>
        </row>
        <row r="51">
          <cell r="D51">
            <v>0</v>
          </cell>
        </row>
        <row r="53">
          <cell r="B53">
            <v>0</v>
          </cell>
          <cell r="D53">
            <v>0</v>
          </cell>
        </row>
        <row r="54">
          <cell r="D54">
            <v>0</v>
          </cell>
        </row>
        <row r="60">
          <cell r="B60">
            <v>0</v>
          </cell>
          <cell r="D60">
            <v>0</v>
          </cell>
        </row>
        <row r="61">
          <cell r="B61">
            <v>0</v>
          </cell>
          <cell r="D61">
            <v>0</v>
          </cell>
        </row>
        <row r="66">
          <cell r="B66">
            <v>0</v>
          </cell>
          <cell r="C66">
            <v>0</v>
          </cell>
          <cell r="D66">
            <v>0</v>
          </cell>
        </row>
        <row r="67">
          <cell r="B67">
            <v>0</v>
          </cell>
          <cell r="C67">
            <v>0</v>
          </cell>
          <cell r="D67">
            <v>0</v>
          </cell>
        </row>
        <row r="68">
          <cell r="B68">
            <v>8477.9619999999995</v>
          </cell>
          <cell r="C68">
            <v>14735.290999999999</v>
          </cell>
        </row>
      </sheetData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йон"/>
      <sheetName val="поселения"/>
      <sheetName val="свод"/>
      <sheetName val="Депутаты"/>
    </sheetNames>
    <sheetDataSet>
      <sheetData sheetId="0">
        <row r="56">
          <cell r="C56">
            <v>0</v>
          </cell>
        </row>
      </sheetData>
      <sheetData sheetId="1">
        <row r="40">
          <cell r="C40">
            <v>0</v>
          </cell>
        </row>
        <row r="42">
          <cell r="C42">
            <v>0</v>
          </cell>
        </row>
        <row r="43">
          <cell r="C43">
            <v>0</v>
          </cell>
        </row>
        <row r="45">
          <cell r="C45">
            <v>0</v>
          </cell>
        </row>
        <row r="53">
          <cell r="C53">
            <v>0</v>
          </cell>
        </row>
        <row r="54">
          <cell r="C54">
            <v>11</v>
          </cell>
        </row>
        <row r="60">
          <cell r="C60">
            <v>0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87"/>
  <sheetViews>
    <sheetView tabSelected="1" workbookViewId="0">
      <selection activeCell="E8" sqref="E8"/>
    </sheetView>
  </sheetViews>
  <sheetFormatPr defaultRowHeight="15" x14ac:dyDescent="0.25"/>
  <cols>
    <col min="1" max="1" width="42.42578125" style="2" customWidth="1"/>
    <col min="2" max="2" width="12.140625" style="2" customWidth="1"/>
    <col min="3" max="3" width="12.85546875" style="2" customWidth="1"/>
    <col min="4" max="4" width="11.85546875" style="2" customWidth="1"/>
    <col min="5" max="5" width="10.7109375" style="2" customWidth="1"/>
    <col min="6" max="6" width="9.5703125" style="2" customWidth="1"/>
    <col min="7" max="7" width="11.140625" style="2" customWidth="1"/>
  </cols>
  <sheetData>
    <row r="1" spans="1:50" s="2" customFormat="1" ht="30.75" customHeight="1" x14ac:dyDescent="0.25">
      <c r="A1" s="90" t="s">
        <v>0</v>
      </c>
      <c r="B1" s="90"/>
      <c r="C1" s="90"/>
      <c r="D1" s="90"/>
      <c r="E1" s="90"/>
      <c r="F1" s="90"/>
    </row>
    <row r="2" spans="1:50" s="2" customFormat="1" ht="15.75" x14ac:dyDescent="0.25">
      <c r="A2" s="91" t="s">
        <v>1</v>
      </c>
      <c r="B2" s="91"/>
      <c r="C2" s="91"/>
      <c r="D2" s="91"/>
      <c r="E2" s="91"/>
      <c r="F2" s="91"/>
    </row>
    <row r="3" spans="1:50" s="2" customFormat="1" ht="15.75" x14ac:dyDescent="0.25">
      <c r="A3" s="92" t="str">
        <f>[1]поселения!A3</f>
        <v xml:space="preserve">на  1  января 2018 года </v>
      </c>
      <c r="B3" s="92"/>
      <c r="C3" s="92"/>
      <c r="D3" s="92"/>
      <c r="E3" s="92"/>
      <c r="F3" s="92"/>
    </row>
    <row r="4" spans="1:50" s="2" customFormat="1" ht="8.25" customHeight="1" x14ac:dyDescent="0.25">
      <c r="A4" s="1"/>
      <c r="B4" s="1"/>
      <c r="C4" s="1"/>
      <c r="D4" s="1"/>
      <c r="E4" s="1"/>
    </row>
    <row r="5" spans="1:50" s="2" customFormat="1" ht="15.75" x14ac:dyDescent="0.25">
      <c r="A5" s="52"/>
      <c r="B5" s="52"/>
      <c r="C5" s="53"/>
      <c r="D5" s="54"/>
      <c r="F5" s="55" t="s">
        <v>2</v>
      </c>
    </row>
    <row r="6" spans="1:50" s="2" customFormat="1" ht="36" x14ac:dyDescent="0.25">
      <c r="A6" s="56"/>
      <c r="B6" s="57" t="str">
        <f>[1]район!B5</f>
        <v>План на 2017г.</v>
      </c>
      <c r="C6" s="58" t="str">
        <f>[1]район!C5</f>
        <v>Исполнено на 1.01.2017 г.</v>
      </c>
      <c r="D6" s="59" t="str">
        <f>[1]район!D5</f>
        <v>Исполнено на 1.01.2018 г.</v>
      </c>
      <c r="E6" s="60" t="str">
        <f>[1]район!E5</f>
        <v>%  вып. к 2017 г</v>
      </c>
      <c r="F6" s="61" t="str">
        <f>[1]район!F5</f>
        <v>% вып. к плану      2017 г</v>
      </c>
    </row>
    <row r="7" spans="1:50" s="2" customFormat="1" ht="14.25" customHeight="1" x14ac:dyDescent="0.25">
      <c r="A7" s="62">
        <v>1</v>
      </c>
      <c r="B7" s="63">
        <v>2</v>
      </c>
      <c r="C7" s="64">
        <v>3</v>
      </c>
      <c r="D7" s="62">
        <v>4</v>
      </c>
      <c r="E7" s="63">
        <v>5</v>
      </c>
      <c r="F7" s="65">
        <v>6</v>
      </c>
      <c r="AS7" s="46"/>
      <c r="AT7" s="46"/>
      <c r="AU7" s="46"/>
      <c r="AV7" s="46"/>
      <c r="AW7" s="46"/>
      <c r="AX7" s="46"/>
    </row>
    <row r="8" spans="1:50" s="2" customFormat="1" ht="37.5" customHeight="1" x14ac:dyDescent="0.25">
      <c r="A8" s="66" t="s">
        <v>3</v>
      </c>
      <c r="B8" s="67">
        <f>SUM(B9:B24)</f>
        <v>406143.59899999993</v>
      </c>
      <c r="C8" s="67">
        <f>SUM(C9:C24)</f>
        <v>371209.35193999996</v>
      </c>
      <c r="D8" s="67">
        <f>SUM(D9:D24)</f>
        <v>421089.56000000006</v>
      </c>
      <c r="E8" s="68">
        <f t="shared" ref="E8:E24" si="0">D8/C8%</f>
        <v>113.43721751602381</v>
      </c>
      <c r="F8" s="69">
        <f t="shared" ref="F8:F14" si="1">D8/B8*100</f>
        <v>103.67996960602109</v>
      </c>
      <c r="AS8" s="46"/>
      <c r="AT8" s="46"/>
      <c r="AU8" s="46"/>
      <c r="AV8" s="46"/>
      <c r="AW8" s="46"/>
      <c r="AX8" s="46"/>
    </row>
    <row r="9" spans="1:50" s="2" customFormat="1" ht="15.75" x14ac:dyDescent="0.25">
      <c r="A9" s="25" t="s">
        <v>4</v>
      </c>
      <c r="B9" s="3">
        <v>234508.016</v>
      </c>
      <c r="C9" s="70">
        <f>[1]район!C8+[1]поселения!C8</f>
        <v>231373.96400000001</v>
      </c>
      <c r="D9" s="3">
        <f>[1]поселения!D8+[1]район!D8</f>
        <v>244689.329</v>
      </c>
      <c r="E9" s="4">
        <f t="shared" si="0"/>
        <v>105.75491069513767</v>
      </c>
      <c r="F9" s="5">
        <f t="shared" si="1"/>
        <v>104.34156289139386</v>
      </c>
    </row>
    <row r="10" spans="1:50" s="2" customFormat="1" ht="15.75" x14ac:dyDescent="0.25">
      <c r="A10" s="25" t="s">
        <v>5</v>
      </c>
      <c r="B10" s="3">
        <f>[1]поселения!B9+[1]район!B9</f>
        <v>15600</v>
      </c>
      <c r="C10" s="70">
        <f>[1]поселения!C9+[1]район!C9</f>
        <v>20805.777999999998</v>
      </c>
      <c r="D10" s="3">
        <f>[1]район!D9+[1]поселения!D9</f>
        <v>16058.49</v>
      </c>
      <c r="E10" s="4">
        <f t="shared" si="0"/>
        <v>77.182838344233033</v>
      </c>
      <c r="F10" s="5">
        <f>D10/B10*100</f>
        <v>102.93903846153847</v>
      </c>
    </row>
    <row r="11" spans="1:50" s="2" customFormat="1" ht="45.75" customHeight="1" x14ac:dyDescent="0.25">
      <c r="A11" s="19" t="s">
        <v>6</v>
      </c>
      <c r="B11" s="3">
        <f>[1]район!B10</f>
        <v>187</v>
      </c>
      <c r="C11" s="70">
        <f>[1]район!C10</f>
        <v>1020.27</v>
      </c>
      <c r="D11" s="3">
        <f>[1]район!D10</f>
        <v>240.2</v>
      </c>
      <c r="E11" s="4">
        <f t="shared" si="0"/>
        <v>23.542787693453693</v>
      </c>
      <c r="F11" s="5">
        <f t="shared" si="1"/>
        <v>128.44919786096256</v>
      </c>
    </row>
    <row r="12" spans="1:50" s="2" customFormat="1" ht="15.75" x14ac:dyDescent="0.25">
      <c r="A12" s="19" t="s">
        <v>7</v>
      </c>
      <c r="B12" s="3">
        <f>[1]район!B11</f>
        <v>5690</v>
      </c>
      <c r="C12" s="3">
        <f>[1]район!C11</f>
        <v>6763.2820000000002</v>
      </c>
      <c r="D12" s="3">
        <f>[1]район!D11</f>
        <v>5728.4560000000001</v>
      </c>
      <c r="E12" s="4">
        <f t="shared" si="0"/>
        <v>84.699351586995789</v>
      </c>
      <c r="F12" s="5">
        <f t="shared" si="1"/>
        <v>100.67585237258348</v>
      </c>
      <c r="H12" s="47"/>
    </row>
    <row r="13" spans="1:50" s="2" customFormat="1" ht="15.75" x14ac:dyDescent="0.25">
      <c r="A13" s="19" t="s">
        <v>8</v>
      </c>
      <c r="B13" s="3">
        <v>8434.1810000000005</v>
      </c>
      <c r="C13" s="3">
        <f>[1]район!C12+[1]поселения!C10</f>
        <v>7864.3329999999996</v>
      </c>
      <c r="D13" s="3">
        <f>[1]поселения!D10+[1]район!D12</f>
        <v>8431.2109999999993</v>
      </c>
      <c r="E13" s="4">
        <f t="shared" si="0"/>
        <v>107.20821460637539</v>
      </c>
      <c r="F13" s="5">
        <f t="shared" si="1"/>
        <v>99.964786148174895</v>
      </c>
      <c r="H13" s="47"/>
    </row>
    <row r="14" spans="1:50" s="2" customFormat="1" ht="15.75" customHeight="1" x14ac:dyDescent="0.25">
      <c r="A14" s="19" t="s">
        <v>9</v>
      </c>
      <c r="B14" s="3">
        <f>[1]поселения!B11</f>
        <v>3973.7829999999999</v>
      </c>
      <c r="C14" s="3">
        <f>[1]поселения!C11</f>
        <v>2602.087</v>
      </c>
      <c r="D14" s="3">
        <f>[1]поселения!D11</f>
        <v>4206.8670000000002</v>
      </c>
      <c r="E14" s="4">
        <f t="shared" si="0"/>
        <v>161.67280340741874</v>
      </c>
      <c r="F14" s="5">
        <f t="shared" si="1"/>
        <v>105.86554424335704</v>
      </c>
    </row>
    <row r="15" spans="1:50" s="2" customFormat="1" ht="15.75" customHeight="1" x14ac:dyDescent="0.25">
      <c r="A15" s="25" t="s">
        <v>10</v>
      </c>
      <c r="B15" s="3">
        <v>26084.441999999999</v>
      </c>
      <c r="C15" s="3">
        <f>[1]поселения!C12</f>
        <v>23884.773000000001</v>
      </c>
      <c r="D15" s="3">
        <f>[1]поселения!D12</f>
        <v>28242.245999999999</v>
      </c>
      <c r="E15" s="4">
        <f t="shared" si="0"/>
        <v>118.24372791820126</v>
      </c>
      <c r="F15" s="5">
        <f>D15/B15*100</f>
        <v>108.27237937464793</v>
      </c>
    </row>
    <row r="16" spans="1:50" s="2" customFormat="1" ht="15" customHeight="1" x14ac:dyDescent="0.25">
      <c r="A16" s="25" t="s">
        <v>11</v>
      </c>
      <c r="B16" s="3">
        <f>[1]поселения!B13+[1]район!B13</f>
        <v>200.13499999999999</v>
      </c>
      <c r="C16" s="3">
        <f>[1]район!C13+[1]поселения!C13</f>
        <v>232.245</v>
      </c>
      <c r="D16" s="3">
        <f>[1]район!D13+[1]поселения!D13</f>
        <v>202.155</v>
      </c>
      <c r="E16" s="4">
        <f t="shared" si="0"/>
        <v>87.043854550151778</v>
      </c>
      <c r="F16" s="5">
        <f>D16/B16*100</f>
        <v>101.00931870987084</v>
      </c>
    </row>
    <row r="17" spans="1:6" s="2" customFormat="1" ht="50.25" hidden="1" customHeight="1" x14ac:dyDescent="0.25">
      <c r="A17" s="19" t="s">
        <v>12</v>
      </c>
      <c r="B17" s="3">
        <f>[1]поселения!B14+[1]район!B14</f>
        <v>0</v>
      </c>
      <c r="C17" s="3">
        <f>[1]район!C14+[1]поселения!C14</f>
        <v>7.9399999999999991E-3</v>
      </c>
      <c r="D17" s="3">
        <f>[1]район!D14+[1]поселения!D14</f>
        <v>0.44799999999999995</v>
      </c>
      <c r="E17" s="4">
        <v>0</v>
      </c>
      <c r="F17" s="5">
        <v>0</v>
      </c>
    </row>
    <row r="18" spans="1:6" s="2" customFormat="1" ht="47.25" x14ac:dyDescent="0.25">
      <c r="A18" s="31" t="s">
        <v>13</v>
      </c>
      <c r="B18" s="3">
        <v>30528.33</v>
      </c>
      <c r="C18" s="3">
        <f>[1]район!C15+[1]поселения!C15</f>
        <v>31111.584999999999</v>
      </c>
      <c r="D18" s="3">
        <f>[1]район!D15+[1]поселения!D15</f>
        <v>31443.716</v>
      </c>
      <c r="E18" s="4">
        <f t="shared" si="0"/>
        <v>101.06754766753286</v>
      </c>
      <c r="F18" s="5">
        <f t="shared" ref="F18:F23" si="2">D18/B18*100</f>
        <v>102.99848042785176</v>
      </c>
    </row>
    <row r="19" spans="1:6" s="2" customFormat="1" ht="31.5" x14ac:dyDescent="0.25">
      <c r="A19" s="31" t="s">
        <v>14</v>
      </c>
      <c r="B19" s="3">
        <f>[1]район!B16</f>
        <v>895</v>
      </c>
      <c r="C19" s="3">
        <f>[1]район!C16</f>
        <v>13995.324000000001</v>
      </c>
      <c r="D19" s="3">
        <f>[1]район!D16</f>
        <v>935.65700000000004</v>
      </c>
      <c r="E19" s="4">
        <f t="shared" si="0"/>
        <v>6.6854972417930449</v>
      </c>
      <c r="F19" s="5">
        <f t="shared" si="2"/>
        <v>104.54268156424583</v>
      </c>
    </row>
    <row r="20" spans="1:6" s="2" customFormat="1" ht="33" customHeight="1" x14ac:dyDescent="0.25">
      <c r="A20" s="31" t="s">
        <v>15</v>
      </c>
      <c r="B20" s="3">
        <v>75226.285999999993</v>
      </c>
      <c r="C20" s="3">
        <v>22113</v>
      </c>
      <c r="D20" s="3">
        <f>[1]район!D17+[1]поселения!D16</f>
        <v>76035.944000000003</v>
      </c>
      <c r="E20" s="4">
        <f t="shared" si="0"/>
        <v>343.85177949622397</v>
      </c>
      <c r="F20" s="5">
        <f t="shared" si="2"/>
        <v>101.07629665513463</v>
      </c>
    </row>
    <row r="21" spans="1:6" s="2" customFormat="1" ht="30.75" customHeight="1" x14ac:dyDescent="0.25">
      <c r="A21" s="31" t="s">
        <v>16</v>
      </c>
      <c r="B21" s="3">
        <f>[1]поселения!B17+[1]район!B18</f>
        <v>2309.9350000000004</v>
      </c>
      <c r="C21" s="3">
        <f>[1]район!C18+[1]поселения!C17</f>
        <v>2774.6040000000003</v>
      </c>
      <c r="D21" s="3">
        <f>[1]район!D18+[1]поселения!D17</f>
        <v>2259.3160000000003</v>
      </c>
      <c r="E21" s="4">
        <f t="shared" si="0"/>
        <v>81.428412847382901</v>
      </c>
      <c r="F21" s="5">
        <f t="shared" si="2"/>
        <v>97.808639637046056</v>
      </c>
    </row>
    <row r="22" spans="1:6" s="2" customFormat="1" ht="15.75" x14ac:dyDescent="0.25">
      <c r="A22" s="25" t="s">
        <v>17</v>
      </c>
      <c r="B22" s="3">
        <f>[1]район!B19+[1]поселения!B18</f>
        <v>1803.5540000000001</v>
      </c>
      <c r="C22" s="3">
        <f>[1]район!C19+[1]поселения!C18</f>
        <v>5398.2089999999998</v>
      </c>
      <c r="D22" s="3">
        <f>[1]район!D19+[1]поселения!D18</f>
        <v>1869.94</v>
      </c>
      <c r="E22" s="4">
        <f t="shared" si="0"/>
        <v>34.640007454324206</v>
      </c>
      <c r="F22" s="5">
        <f t="shared" si="2"/>
        <v>103.68084349013115</v>
      </c>
    </row>
    <row r="23" spans="1:6" s="2" customFormat="1" ht="15.75" x14ac:dyDescent="0.25">
      <c r="A23" s="25" t="s">
        <v>18</v>
      </c>
      <c r="B23" s="3">
        <f>[1]поселения!B19+[1]район!B20</f>
        <v>702.93700000000001</v>
      </c>
      <c r="C23" s="3">
        <f>[1]район!C20+[1]поселения!C19</f>
        <v>1266.8900000000001</v>
      </c>
      <c r="D23" s="3">
        <f>[1]район!D20+[1]поселения!D19</f>
        <v>745.58500000000004</v>
      </c>
      <c r="E23" s="4">
        <f t="shared" si="0"/>
        <v>58.85159721838518</v>
      </c>
      <c r="F23" s="5">
        <f t="shared" si="2"/>
        <v>106.06711554520534</v>
      </c>
    </row>
    <row r="24" spans="1:6" s="2" customFormat="1" ht="15.75" x14ac:dyDescent="0.25">
      <c r="A24" s="25" t="s">
        <v>19</v>
      </c>
      <c r="B24" s="3">
        <f>[1]район!B21+[1]поселения!B20</f>
        <v>0</v>
      </c>
      <c r="C24" s="3">
        <f>[1]район!C21+[1]поселения!C20</f>
        <v>3</v>
      </c>
      <c r="D24" s="3">
        <f>[1]район!D21+[1]поселения!D20</f>
        <v>0</v>
      </c>
      <c r="E24" s="4">
        <f t="shared" si="0"/>
        <v>0</v>
      </c>
      <c r="F24" s="5">
        <v>0</v>
      </c>
    </row>
    <row r="25" spans="1:6" s="2" customFormat="1" ht="15" customHeight="1" x14ac:dyDescent="0.25">
      <c r="A25" s="6" t="s">
        <v>20</v>
      </c>
      <c r="B25" s="7">
        <f>B26+B27+B28+B29+B31+B32+B33</f>
        <v>644028.12199999997</v>
      </c>
      <c r="C25" s="7">
        <f>SUM(C26:C33)</f>
        <v>894550.87899999996</v>
      </c>
      <c r="D25" s="7">
        <f>SUM(D26:D33)</f>
        <v>593899.16300000006</v>
      </c>
      <c r="E25" s="8">
        <f>D25/C25%</f>
        <v>66.390764007063268</v>
      </c>
      <c r="F25" s="9">
        <f t="shared" ref="F25:F37" si="3">D25/B25*100</f>
        <v>92.216340049821625</v>
      </c>
    </row>
    <row r="26" spans="1:6" s="2" customFormat="1" ht="15.75" x14ac:dyDescent="0.25">
      <c r="A26" s="10" t="s">
        <v>21</v>
      </c>
      <c r="B26" s="13">
        <v>374948.04</v>
      </c>
      <c r="C26" s="13">
        <f>[1]район!C23</f>
        <v>378285.30699999997</v>
      </c>
      <c r="D26" s="13">
        <f>[1]район!D23</f>
        <v>374048.04</v>
      </c>
      <c r="E26" s="71">
        <f>D26/C26%</f>
        <v>98.879875342343126</v>
      </c>
      <c r="F26" s="72">
        <f t="shared" si="3"/>
        <v>99.759966740991629</v>
      </c>
    </row>
    <row r="27" spans="1:6" s="2" customFormat="1" ht="15.75" x14ac:dyDescent="0.25">
      <c r="A27" s="11" t="s">
        <v>22</v>
      </c>
      <c r="B27" s="13">
        <v>258001.41399999999</v>
      </c>
      <c r="C27" s="13">
        <f>[1]район!C24</f>
        <v>484102.516</v>
      </c>
      <c r="D27" s="13">
        <f>[1]район!D24</f>
        <v>208769.011</v>
      </c>
      <c r="E27" s="71">
        <f>D27/C27%</f>
        <v>43.124958887840194</v>
      </c>
      <c r="F27" s="72">
        <f t="shared" si="3"/>
        <v>80.917777838225334</v>
      </c>
    </row>
    <row r="28" spans="1:6" s="2" customFormat="1" ht="15" customHeight="1" x14ac:dyDescent="0.25">
      <c r="A28" s="10" t="s">
        <v>23</v>
      </c>
      <c r="B28" s="13">
        <f>[1]район!B25</f>
        <v>0</v>
      </c>
      <c r="C28" s="13">
        <f>[1]район!C25</f>
        <v>9161.5</v>
      </c>
      <c r="D28" s="13">
        <f>[1]район!D25</f>
        <v>0</v>
      </c>
      <c r="E28" s="71">
        <f>D28/C28%</f>
        <v>0</v>
      </c>
      <c r="F28" s="72">
        <v>0</v>
      </c>
    </row>
    <row r="29" spans="1:6" s="2" customFormat="1" ht="24.75" customHeight="1" x14ac:dyDescent="0.25">
      <c r="A29" s="12" t="s">
        <v>24</v>
      </c>
      <c r="B29" s="13">
        <v>3609</v>
      </c>
      <c r="C29" s="13">
        <v>5269</v>
      </c>
      <c r="D29" s="13">
        <v>3608.5</v>
      </c>
      <c r="E29" s="71">
        <f>D29/C29%</f>
        <v>68.485481115961292</v>
      </c>
      <c r="F29" s="72">
        <f t="shared" si="3"/>
        <v>99.986145746744242</v>
      </c>
    </row>
    <row r="30" spans="1:6" s="2" customFormat="1" ht="1.5" hidden="1" customHeight="1" x14ac:dyDescent="0.25">
      <c r="A30" s="14" t="s">
        <v>25</v>
      </c>
      <c r="B30" s="13"/>
      <c r="C30" s="13">
        <f>[1]район!C27</f>
        <v>0</v>
      </c>
      <c r="D30" s="13">
        <f>[1]район!D27</f>
        <v>0</v>
      </c>
      <c r="E30" s="15"/>
      <c r="F30" s="16"/>
    </row>
    <row r="31" spans="1:6" s="2" customFormat="1" ht="15.75" x14ac:dyDescent="0.25">
      <c r="A31" s="17" t="s">
        <v>26</v>
      </c>
      <c r="B31" s="18">
        <v>8306</v>
      </c>
      <c r="C31" s="13">
        <f>[1]район!C28+[1]поселения!C26</f>
        <v>2386.701</v>
      </c>
      <c r="D31" s="13">
        <f>[1]район!D28+[1]поселения!D26</f>
        <v>8305.5220000000008</v>
      </c>
      <c r="E31" s="15">
        <f>D31/C31%</f>
        <v>347.99172581735212</v>
      </c>
      <c r="F31" s="16">
        <f t="shared" si="3"/>
        <v>99.994245124006753</v>
      </c>
    </row>
    <row r="32" spans="1:6" s="2" customFormat="1" ht="62.25" customHeight="1" x14ac:dyDescent="0.25">
      <c r="A32" s="19" t="s">
        <v>27</v>
      </c>
      <c r="B32" s="18">
        <v>33.39</v>
      </c>
      <c r="C32" s="18">
        <v>19561.499</v>
      </c>
      <c r="D32" s="18">
        <v>37.811999999999998</v>
      </c>
      <c r="E32" s="15">
        <f>D32/C32%</f>
        <v>0.19329806984628323</v>
      </c>
      <c r="F32" s="16">
        <v>100</v>
      </c>
    </row>
    <row r="33" spans="1:8" s="2" customFormat="1" ht="31.5" x14ac:dyDescent="0.25">
      <c r="A33" s="19" t="s">
        <v>28</v>
      </c>
      <c r="B33" s="18">
        <f>[1]район!B30</f>
        <v>-869.72199999999998</v>
      </c>
      <c r="C33" s="20">
        <f>[1]район!C30</f>
        <v>-4215.6440000000002</v>
      </c>
      <c r="D33" s="20">
        <f>[1]район!D30</f>
        <v>-869.72199999999998</v>
      </c>
      <c r="E33" s="15">
        <f>D33/C33%</f>
        <v>20.63082176768247</v>
      </c>
      <c r="F33" s="16">
        <f t="shared" si="3"/>
        <v>100</v>
      </c>
    </row>
    <row r="34" spans="1:8" s="2" customFormat="1" ht="22.5" customHeight="1" x14ac:dyDescent="0.25">
      <c r="A34" s="6" t="s">
        <v>29</v>
      </c>
      <c r="B34" s="21">
        <f>B25+B8</f>
        <v>1050171.7209999999</v>
      </c>
      <c r="C34" s="21">
        <f>C25+C8</f>
        <v>1265760.2309399999</v>
      </c>
      <c r="D34" s="21">
        <f>D25+D8</f>
        <v>1014988.7230000001</v>
      </c>
      <c r="E34" s="8">
        <f>D34/C34%</f>
        <v>80.188071815641763</v>
      </c>
      <c r="F34" s="9">
        <f t="shared" si="3"/>
        <v>96.649786192443116</v>
      </c>
    </row>
    <row r="35" spans="1:8" s="2" customFormat="1" ht="15.75" x14ac:dyDescent="0.25">
      <c r="A35" s="6" t="s">
        <v>30</v>
      </c>
      <c r="B35" s="21"/>
      <c r="C35" s="21"/>
      <c r="D35" s="21"/>
      <c r="E35" s="8"/>
      <c r="F35" s="9"/>
    </row>
    <row r="36" spans="1:8" s="2" customFormat="1" ht="18.75" customHeight="1" x14ac:dyDescent="0.25">
      <c r="A36" s="6" t="s">
        <v>31</v>
      </c>
      <c r="B36" s="22">
        <f>B72</f>
        <v>166598</v>
      </c>
      <c r="C36" s="7">
        <f>C72</f>
        <v>361452</v>
      </c>
      <c r="D36" s="7">
        <f>D72</f>
        <v>117245</v>
      </c>
      <c r="E36" s="8">
        <f>D36/C36%</f>
        <v>32.437225413056225</v>
      </c>
      <c r="F36" s="9">
        <f t="shared" si="3"/>
        <v>70.375994909902886</v>
      </c>
    </row>
    <row r="37" spans="1:8" s="2" customFormat="1" ht="20.25" customHeight="1" x14ac:dyDescent="0.25">
      <c r="A37" s="6" t="s">
        <v>32</v>
      </c>
      <c r="B37" s="21">
        <f>B34+B36</f>
        <v>1216769.7209999999</v>
      </c>
      <c r="C37" s="21">
        <f>C34+C36</f>
        <v>1627212.2309399999</v>
      </c>
      <c r="D37" s="21">
        <f>D34+D36</f>
        <v>1132233.7230000002</v>
      </c>
      <c r="E37" s="8">
        <f>D37/C37%</f>
        <v>69.581195462495813</v>
      </c>
      <c r="F37" s="9">
        <f t="shared" si="3"/>
        <v>93.052424255715053</v>
      </c>
    </row>
    <row r="38" spans="1:8" s="2" customFormat="1" ht="24.75" customHeight="1" x14ac:dyDescent="0.25">
      <c r="A38" s="6" t="s">
        <v>33</v>
      </c>
      <c r="B38" s="7"/>
      <c r="C38" s="7"/>
      <c r="D38" s="23"/>
      <c r="E38" s="8"/>
      <c r="F38" s="24"/>
    </row>
    <row r="39" spans="1:8" s="2" customFormat="1" ht="20.25" customHeight="1" x14ac:dyDescent="0.25">
      <c r="A39" s="25" t="s">
        <v>34</v>
      </c>
      <c r="B39" s="3">
        <v>125215.742</v>
      </c>
      <c r="C39" s="3">
        <v>133408.11300000001</v>
      </c>
      <c r="D39" s="3">
        <v>123588.68399999999</v>
      </c>
      <c r="E39" s="4">
        <f t="shared" ref="E39:E74" si="4">D39/C39%</f>
        <v>92.639556336427603</v>
      </c>
      <c r="F39" s="16">
        <f t="shared" ref="F39:F55" si="5">D39/B39*100</f>
        <v>98.700596287645681</v>
      </c>
    </row>
    <row r="40" spans="1:8" s="2" customFormat="1" ht="4.9000000000000004" hidden="1" customHeight="1" x14ac:dyDescent="0.25">
      <c r="A40" s="26" t="s">
        <v>35</v>
      </c>
      <c r="B40" s="27"/>
      <c r="C40" s="27"/>
      <c r="D40" s="27"/>
      <c r="E40" s="28"/>
      <c r="F40" s="29"/>
    </row>
    <row r="41" spans="1:8" s="2" customFormat="1" ht="4.9000000000000004" hidden="1" customHeight="1" x14ac:dyDescent="0.25">
      <c r="A41" s="26" t="s">
        <v>36</v>
      </c>
      <c r="B41" s="27"/>
      <c r="C41" s="27"/>
      <c r="D41" s="27"/>
      <c r="E41" s="28"/>
      <c r="F41" s="29"/>
    </row>
    <row r="42" spans="1:8" s="2" customFormat="1" ht="15.75" x14ac:dyDescent="0.25">
      <c r="A42" s="19" t="s">
        <v>37</v>
      </c>
      <c r="B42" s="3">
        <v>2395.8000000000002</v>
      </c>
      <c r="C42" s="3">
        <v>2428.6</v>
      </c>
      <c r="D42" s="3">
        <v>2395.8000000000002</v>
      </c>
      <c r="E42" s="4">
        <f>D42/C42%</f>
        <v>98.64942765379233</v>
      </c>
      <c r="F42" s="5">
        <f t="shared" si="5"/>
        <v>100</v>
      </c>
    </row>
    <row r="43" spans="1:8" s="2" customFormat="1" ht="15.75" hidden="1" customHeight="1" x14ac:dyDescent="0.25">
      <c r="A43" s="26" t="s">
        <v>35</v>
      </c>
      <c r="B43" s="27">
        <f>[1]поселения!B36</f>
        <v>0</v>
      </c>
      <c r="C43" s="27">
        <f>[2]поселения!C36</f>
        <v>0</v>
      </c>
      <c r="D43" s="27">
        <f>[1]поселения!D36</f>
        <v>0</v>
      </c>
      <c r="E43" s="4"/>
      <c r="F43" s="29"/>
    </row>
    <row r="44" spans="1:8" s="2" customFormat="1" ht="30.75" customHeight="1" x14ac:dyDescent="0.25">
      <c r="A44" s="19" t="s">
        <v>38</v>
      </c>
      <c r="B44" s="3">
        <v>12470.652</v>
      </c>
      <c r="C44" s="3">
        <v>6726.2209999999995</v>
      </c>
      <c r="D44" s="3">
        <v>12410.144</v>
      </c>
      <c r="E44" s="4">
        <f t="shared" si="4"/>
        <v>184.50395846345222</v>
      </c>
      <c r="F44" s="16">
        <f t="shared" si="5"/>
        <v>99.514796820567199</v>
      </c>
    </row>
    <row r="45" spans="1:8" s="2" customFormat="1" ht="15" hidden="1" customHeight="1" x14ac:dyDescent="0.25">
      <c r="A45" s="26" t="s">
        <v>35</v>
      </c>
      <c r="B45" s="27">
        <f>[1]район!B40+[1]поселения!B39</f>
        <v>0</v>
      </c>
      <c r="C45" s="27">
        <f>[2]район!C40+[2]поселения!C39</f>
        <v>0</v>
      </c>
      <c r="D45" s="27">
        <f>[1]район!D40+[1]поселения!D39</f>
        <v>0</v>
      </c>
      <c r="E45" s="28" t="e">
        <f t="shared" si="4"/>
        <v>#DIV/0!</v>
      </c>
      <c r="F45" s="29" t="e">
        <f t="shared" si="5"/>
        <v>#DIV/0!</v>
      </c>
    </row>
    <row r="46" spans="1:8" s="2" customFormat="1" ht="15.75" hidden="1" customHeight="1" x14ac:dyDescent="0.25">
      <c r="A46" s="26" t="s">
        <v>36</v>
      </c>
      <c r="B46" s="27">
        <f>[1]район!B41+[1]поселения!B40</f>
        <v>0</v>
      </c>
      <c r="C46" s="27">
        <f>[2]район!C41+[2]поселения!C40</f>
        <v>0</v>
      </c>
      <c r="D46" s="27">
        <f>[1]район!D41+[1]поселения!D40</f>
        <v>0</v>
      </c>
      <c r="E46" s="28" t="e">
        <f t="shared" si="4"/>
        <v>#DIV/0!</v>
      </c>
      <c r="F46" s="29" t="e">
        <f t="shared" si="5"/>
        <v>#DIV/0!</v>
      </c>
    </row>
    <row r="47" spans="1:8" s="2" customFormat="1" ht="24" customHeight="1" x14ac:dyDescent="0.25">
      <c r="A47" s="25" t="s">
        <v>39</v>
      </c>
      <c r="B47" s="3">
        <v>52933.756999999998</v>
      </c>
      <c r="C47" s="3">
        <v>60909.351000000002</v>
      </c>
      <c r="D47" s="3">
        <v>50621.18</v>
      </c>
      <c r="E47" s="4">
        <f t="shared" si="4"/>
        <v>83.109045111973032</v>
      </c>
      <c r="F47" s="16">
        <f t="shared" si="5"/>
        <v>95.631186730237189</v>
      </c>
      <c r="H47" s="48"/>
    </row>
    <row r="48" spans="1:8" s="2" customFormat="1" ht="15.75" hidden="1" customHeight="1" x14ac:dyDescent="0.25">
      <c r="A48" s="26" t="s">
        <v>35</v>
      </c>
      <c r="B48" s="27">
        <f>[1]район!B43+[1]поселения!B42</f>
        <v>0</v>
      </c>
      <c r="C48" s="27">
        <f>[2]район!C43+[2]поселения!C42</f>
        <v>0</v>
      </c>
      <c r="D48" s="27">
        <f>[1]район!D43+[1]поселения!D42</f>
        <v>0</v>
      </c>
      <c r="E48" s="28">
        <v>0</v>
      </c>
      <c r="F48" s="29">
        <v>0</v>
      </c>
    </row>
    <row r="49" spans="1:7" s="2" customFormat="1" ht="47.25" hidden="1" customHeight="1" x14ac:dyDescent="0.25">
      <c r="A49" s="30" t="s">
        <v>40</v>
      </c>
      <c r="B49" s="27">
        <f>[1]район!B44+[1]поселения!B43</f>
        <v>0</v>
      </c>
      <c r="C49" s="27">
        <f>[2]район!C44+[2]поселения!C43</f>
        <v>0</v>
      </c>
      <c r="D49" s="27">
        <f>[1]район!D44+[1]поселения!D43</f>
        <v>0</v>
      </c>
      <c r="E49" s="28">
        <v>0</v>
      </c>
      <c r="F49" s="29">
        <v>0</v>
      </c>
    </row>
    <row r="50" spans="1:7" s="2" customFormat="1" ht="16.5" customHeight="1" x14ac:dyDescent="0.25">
      <c r="A50" s="25" t="s">
        <v>41</v>
      </c>
      <c r="B50" s="3">
        <v>155950.47899999999</v>
      </c>
      <c r="C50" s="3">
        <v>357237.97899999999</v>
      </c>
      <c r="D50" s="3">
        <v>93291.606</v>
      </c>
      <c r="E50" s="15">
        <f t="shared" si="4"/>
        <v>26.114694260992895</v>
      </c>
      <c r="F50" s="16">
        <f t="shared" si="5"/>
        <v>59.821301350411375</v>
      </c>
    </row>
    <row r="51" spans="1:7" s="2" customFormat="1" ht="15" hidden="1" customHeight="1" x14ac:dyDescent="0.25">
      <c r="A51" s="26" t="s">
        <v>35</v>
      </c>
      <c r="B51" s="27">
        <f>[1]район!B46+[1]поселения!B45</f>
        <v>0</v>
      </c>
      <c r="C51" s="27">
        <f>[2]район!C46+[2]поселения!C45</f>
        <v>0</v>
      </c>
      <c r="D51" s="27">
        <f>[1]район!D46+[1]поселения!D45</f>
        <v>0</v>
      </c>
      <c r="E51" s="28" t="e">
        <f t="shared" si="4"/>
        <v>#DIV/0!</v>
      </c>
      <c r="F51" s="29" t="e">
        <f t="shared" si="5"/>
        <v>#DIV/0!</v>
      </c>
    </row>
    <row r="52" spans="1:7" s="2" customFormat="1" ht="42.6" hidden="1" customHeight="1" x14ac:dyDescent="0.25">
      <c r="A52" s="30" t="s">
        <v>42</v>
      </c>
      <c r="B52" s="27">
        <f>[1]район!B47+[1]поселения!B46</f>
        <v>0</v>
      </c>
      <c r="C52" s="27">
        <f>[2]район!C47+[2]поселения!C46</f>
        <v>0</v>
      </c>
      <c r="D52" s="27">
        <f>[1]район!D47+[1]поселения!D46</f>
        <v>0</v>
      </c>
      <c r="E52" s="28" t="e">
        <f t="shared" si="4"/>
        <v>#DIV/0!</v>
      </c>
      <c r="F52" s="29" t="e">
        <f t="shared" si="5"/>
        <v>#DIV/0!</v>
      </c>
    </row>
    <row r="53" spans="1:7" s="2" customFormat="1" ht="13.15" hidden="1" customHeight="1" x14ac:dyDescent="0.25">
      <c r="A53" s="31" t="s">
        <v>43</v>
      </c>
      <c r="B53" s="3">
        <f>[1]район!B48+[1]поселения!B47</f>
        <v>0</v>
      </c>
      <c r="C53" s="3">
        <f>[2]район!C48+[2]поселения!C47</f>
        <v>0</v>
      </c>
      <c r="D53" s="3">
        <f>[1]район!D48+[1]поселения!D47</f>
        <v>0</v>
      </c>
      <c r="E53" s="4">
        <v>0</v>
      </c>
      <c r="F53" s="16">
        <v>0</v>
      </c>
    </row>
    <row r="54" spans="1:7" s="2" customFormat="1" ht="16.149999999999999" hidden="1" customHeight="1" x14ac:dyDescent="0.25">
      <c r="A54" s="30" t="s">
        <v>44</v>
      </c>
      <c r="B54" s="27">
        <f>[1]район!B49+[1]поселения!B48</f>
        <v>0</v>
      </c>
      <c r="C54" s="27">
        <f>[2]район!C49+[2]поселения!C48</f>
        <v>0</v>
      </c>
      <c r="D54" s="27">
        <f>[1]район!D49+[1]поселения!D48</f>
        <v>0</v>
      </c>
      <c r="E54" s="28">
        <v>0</v>
      </c>
      <c r="F54" s="29">
        <v>0</v>
      </c>
    </row>
    <row r="55" spans="1:7" s="2" customFormat="1" ht="15.75" x14ac:dyDescent="0.25">
      <c r="A55" s="25" t="s">
        <v>45</v>
      </c>
      <c r="B55" s="3">
        <v>586843.51399999997</v>
      </c>
      <c r="C55" s="3">
        <v>587350.41200000001</v>
      </c>
      <c r="D55" s="3">
        <v>586728.45299999998</v>
      </c>
      <c r="E55" s="4">
        <f t="shared" si="4"/>
        <v>99.894107676219676</v>
      </c>
      <c r="F55" s="16">
        <f t="shared" si="5"/>
        <v>99.980393239891882</v>
      </c>
      <c r="G55" s="49"/>
    </row>
    <row r="56" spans="1:7" s="2" customFormat="1" ht="17.25" hidden="1" customHeight="1" x14ac:dyDescent="0.25">
      <c r="A56" s="26" t="s">
        <v>46</v>
      </c>
      <c r="B56" s="27"/>
      <c r="C56" s="27"/>
      <c r="D56" s="27"/>
      <c r="E56" s="28"/>
      <c r="F56" s="16"/>
    </row>
    <row r="57" spans="1:7" s="2" customFormat="1" ht="15.75" hidden="1" customHeight="1" x14ac:dyDescent="0.25">
      <c r="A57" s="26" t="s">
        <v>47</v>
      </c>
      <c r="B57" s="27">
        <f>[1]район!B52+[1]поселения!B50</f>
        <v>0</v>
      </c>
      <c r="C57" s="27">
        <f>[2]район!C52</f>
        <v>0</v>
      </c>
      <c r="D57" s="27">
        <f>[1]район!D52</f>
        <v>0</v>
      </c>
      <c r="E57" s="28" t="e">
        <f t="shared" si="4"/>
        <v>#DIV/0!</v>
      </c>
      <c r="F57" s="29" t="e">
        <f t="shared" ref="F57:F74" si="6">D57/B57*100</f>
        <v>#DIV/0!</v>
      </c>
    </row>
    <row r="58" spans="1:7" s="2" customFormat="1" ht="15.75" hidden="1" customHeight="1" x14ac:dyDescent="0.25">
      <c r="A58" s="26" t="s">
        <v>36</v>
      </c>
      <c r="B58" s="27">
        <f>[1]район!B53+[1]поселения!B51</f>
        <v>0</v>
      </c>
      <c r="C58" s="27">
        <f>[2]район!C56+[2]поселения!C51</f>
        <v>0</v>
      </c>
      <c r="D58" s="27">
        <f>[1]район!D56+[1]поселения!D51</f>
        <v>0</v>
      </c>
      <c r="E58" s="28" t="e">
        <f t="shared" si="4"/>
        <v>#DIV/0!</v>
      </c>
      <c r="F58" s="29" t="e">
        <f t="shared" si="6"/>
        <v>#DIV/0!</v>
      </c>
    </row>
    <row r="59" spans="1:7" s="2" customFormat="1" ht="21" customHeight="1" x14ac:dyDescent="0.25">
      <c r="A59" s="19" t="s">
        <v>48</v>
      </c>
      <c r="B59" s="3">
        <v>93528.076000000001</v>
      </c>
      <c r="C59" s="3">
        <v>79151.857000000004</v>
      </c>
      <c r="D59" s="3">
        <v>93324.562000000005</v>
      </c>
      <c r="E59" s="4">
        <f t="shared" si="4"/>
        <v>117.90571382298712</v>
      </c>
      <c r="F59" s="16">
        <f t="shared" si="6"/>
        <v>99.782403307430386</v>
      </c>
      <c r="G59" s="50"/>
    </row>
    <row r="60" spans="1:7" s="2" customFormat="1" ht="21" hidden="1" customHeight="1" x14ac:dyDescent="0.25">
      <c r="A60" s="32" t="s">
        <v>49</v>
      </c>
      <c r="B60" s="27">
        <f>[1]район!B55+[1]поселения!B53</f>
        <v>0</v>
      </c>
      <c r="C60" s="27">
        <f>[2]район!C55+[2]поселения!C53</f>
        <v>0</v>
      </c>
      <c r="D60" s="27">
        <f>[1]район!D55+[1]поселения!D53</f>
        <v>0</v>
      </c>
      <c r="E60" s="28">
        <v>0</v>
      </c>
      <c r="F60" s="29">
        <v>0</v>
      </c>
    </row>
    <row r="61" spans="1:7" s="2" customFormat="1" ht="21" hidden="1" customHeight="1" x14ac:dyDescent="0.25">
      <c r="A61" s="26" t="s">
        <v>36</v>
      </c>
      <c r="B61" s="27">
        <v>0</v>
      </c>
      <c r="C61" s="27">
        <f>[2]район!C56+[2]поселения!C54</f>
        <v>11</v>
      </c>
      <c r="D61" s="27">
        <f>[1]район!D56+[1]поселения!D54</f>
        <v>0</v>
      </c>
      <c r="E61" s="28">
        <f t="shared" si="4"/>
        <v>0</v>
      </c>
      <c r="F61" s="29" t="e">
        <f t="shared" si="6"/>
        <v>#DIV/0!</v>
      </c>
    </row>
    <row r="62" spans="1:7" s="2" customFormat="1" ht="1.5" hidden="1" customHeight="1" x14ac:dyDescent="0.25">
      <c r="A62" s="25" t="s">
        <v>50</v>
      </c>
      <c r="B62" s="3">
        <f>[1]район!B57</f>
        <v>0</v>
      </c>
      <c r="C62" s="3">
        <f>[2]район!C57</f>
        <v>0</v>
      </c>
      <c r="D62" s="3">
        <f>[1]район!D57</f>
        <v>0</v>
      </c>
      <c r="E62" s="4" t="e">
        <f t="shared" si="4"/>
        <v>#DIV/0!</v>
      </c>
      <c r="F62" s="16" t="e">
        <f t="shared" si="6"/>
        <v>#DIV/0!</v>
      </c>
    </row>
    <row r="63" spans="1:7" s="2" customFormat="1" ht="15.75" hidden="1" customHeight="1" x14ac:dyDescent="0.25">
      <c r="A63" s="32" t="s">
        <v>51</v>
      </c>
      <c r="B63" s="27">
        <f>[1]район!B58</f>
        <v>0</v>
      </c>
      <c r="C63" s="27">
        <f>[2]район!C58+[2]поселения!C56</f>
        <v>0</v>
      </c>
      <c r="D63" s="27">
        <f>[1]район!D58+[1]поселения!D56</f>
        <v>0</v>
      </c>
      <c r="E63" s="28" t="e">
        <f t="shared" si="4"/>
        <v>#DIV/0!</v>
      </c>
      <c r="F63" s="29" t="e">
        <f t="shared" si="6"/>
        <v>#DIV/0!</v>
      </c>
    </row>
    <row r="64" spans="1:7" s="2" customFormat="1" ht="19.899999999999999" hidden="1" customHeight="1" x14ac:dyDescent="0.25">
      <c r="A64" s="26" t="s">
        <v>36</v>
      </c>
      <c r="B64" s="27">
        <f>[1]район!B59+[1]поселения!B57</f>
        <v>0</v>
      </c>
      <c r="C64" s="27">
        <f>[2]район!C59+[2]поселения!C57</f>
        <v>0</v>
      </c>
      <c r="D64" s="27">
        <f>[1]район!D59+[1]поселения!D57</f>
        <v>0</v>
      </c>
      <c r="E64" s="28">
        <v>0</v>
      </c>
      <c r="F64" s="29">
        <v>0</v>
      </c>
    </row>
    <row r="65" spans="1:9" s="2" customFormat="1" ht="15.75" x14ac:dyDescent="0.25">
      <c r="A65" s="17" t="s">
        <v>52</v>
      </c>
      <c r="B65" s="3">
        <v>48759.341999999997</v>
      </c>
      <c r="C65" s="3">
        <v>46352.489000000001</v>
      </c>
      <c r="D65" s="3">
        <v>46591.423000000003</v>
      </c>
      <c r="E65" s="4">
        <f t="shared" si="4"/>
        <v>100.51547177973549</v>
      </c>
      <c r="F65" s="16">
        <f t="shared" si="6"/>
        <v>95.553838687979024</v>
      </c>
    </row>
    <row r="66" spans="1:9" s="2" customFormat="1" ht="20.25" customHeight="1" x14ac:dyDescent="0.25">
      <c r="A66" s="17" t="s">
        <v>53</v>
      </c>
      <c r="B66" s="3">
        <v>4688.3090000000002</v>
      </c>
      <c r="C66" s="3">
        <v>5359.058</v>
      </c>
      <c r="D66" s="3">
        <v>4628.4579999999996</v>
      </c>
      <c r="E66" s="4">
        <f t="shared" si="4"/>
        <v>86.367007037430824</v>
      </c>
      <c r="F66" s="16">
        <f t="shared" si="6"/>
        <v>98.723398990979462</v>
      </c>
    </row>
    <row r="67" spans="1:9" s="2" customFormat="1" ht="18" customHeight="1" x14ac:dyDescent="0.25">
      <c r="A67" s="73" t="s">
        <v>54</v>
      </c>
      <c r="B67" s="3">
        <f>[1]район!B62+[1]поселения!B61</f>
        <v>0</v>
      </c>
      <c r="C67" s="3">
        <v>229.553</v>
      </c>
      <c r="D67" s="3">
        <f>[1]район!D62+[1]поселения!D61</f>
        <v>0</v>
      </c>
      <c r="E67" s="4">
        <v>0</v>
      </c>
      <c r="F67" s="16">
        <v>0</v>
      </c>
    </row>
    <row r="68" spans="1:9" s="2" customFormat="1" ht="18" customHeight="1" x14ac:dyDescent="0.25">
      <c r="A68" s="17" t="s">
        <v>55</v>
      </c>
      <c r="B68" s="3">
        <f>[1]поселения!B60</f>
        <v>0</v>
      </c>
      <c r="C68" s="3">
        <f>[2]поселения!C60</f>
        <v>0</v>
      </c>
      <c r="D68" s="3">
        <f>[1]поселения!D60</f>
        <v>0</v>
      </c>
      <c r="E68" s="4">
        <v>0</v>
      </c>
      <c r="F68" s="16">
        <v>0</v>
      </c>
    </row>
    <row r="69" spans="1:9" s="2" customFormat="1" ht="19.5" customHeight="1" x14ac:dyDescent="0.25">
      <c r="A69" s="17" t="s">
        <v>56</v>
      </c>
      <c r="B69" s="3">
        <v>0</v>
      </c>
      <c r="C69" s="3">
        <v>0</v>
      </c>
      <c r="D69" s="3">
        <v>0</v>
      </c>
      <c r="E69" s="4">
        <v>0</v>
      </c>
      <c r="F69" s="16">
        <v>0</v>
      </c>
    </row>
    <row r="70" spans="1:9" s="2" customFormat="1" ht="18.75" customHeight="1" x14ac:dyDescent="0.25">
      <c r="A70" s="33" t="s">
        <v>57</v>
      </c>
      <c r="B70" s="22">
        <f>B69+B67+B66+B65+B62+B59+B55+B53+B50+B47+B44+B39+B42+B68</f>
        <v>1082785.6710000001</v>
      </c>
      <c r="C70" s="22">
        <f>C69+C67+C66+C65+C62+C59+C55+C53+C50+C47+C44+C39+C42+C68</f>
        <v>1279153.6329999999</v>
      </c>
      <c r="D70" s="22">
        <f>D69+D67+D66+D65+D62+D59+D55+D53+D50+D47+D44+D39+D42+D68</f>
        <v>1013580.31</v>
      </c>
      <c r="E70" s="7">
        <f t="shared" si="4"/>
        <v>79.238356038816818</v>
      </c>
      <c r="F70" s="34">
        <f t="shared" si="6"/>
        <v>93.608581748585024</v>
      </c>
    </row>
    <row r="71" spans="1:9" s="2" customFormat="1" ht="15.75" x14ac:dyDescent="0.25">
      <c r="A71" s="6" t="s">
        <v>30</v>
      </c>
      <c r="B71" s="22"/>
      <c r="C71" s="7"/>
      <c r="D71" s="7"/>
      <c r="E71" s="7"/>
      <c r="F71" s="34"/>
    </row>
    <row r="72" spans="1:9" s="2" customFormat="1" ht="17.25" customHeight="1" x14ac:dyDescent="0.25">
      <c r="A72" s="6" t="s">
        <v>31</v>
      </c>
      <c r="B72" s="22">
        <v>166598</v>
      </c>
      <c r="C72" s="7">
        <v>361452</v>
      </c>
      <c r="D72" s="7">
        <v>117245</v>
      </c>
      <c r="E72" s="7">
        <f t="shared" si="4"/>
        <v>32.437225413056225</v>
      </c>
      <c r="F72" s="34">
        <f t="shared" si="6"/>
        <v>70.375994909902886</v>
      </c>
    </row>
    <row r="73" spans="1:9" s="2" customFormat="1" ht="19.5" customHeight="1" x14ac:dyDescent="0.25">
      <c r="A73" s="6" t="s">
        <v>58</v>
      </c>
      <c r="B73" s="22">
        <f>B70+B72</f>
        <v>1249383.6710000001</v>
      </c>
      <c r="C73" s="22">
        <f>C70+C72</f>
        <v>1640605.6329999999</v>
      </c>
      <c r="D73" s="22">
        <f>D70+D72</f>
        <v>1130825.31</v>
      </c>
      <c r="E73" s="7">
        <f t="shared" si="4"/>
        <v>68.927308748305393</v>
      </c>
      <c r="F73" s="34">
        <f t="shared" si="6"/>
        <v>90.510652271843242</v>
      </c>
    </row>
    <row r="74" spans="1:9" s="2" customFormat="1" ht="48.75" customHeight="1" x14ac:dyDescent="0.25">
      <c r="A74" s="35" t="s">
        <v>59</v>
      </c>
      <c r="B74" s="36">
        <f>B34-B70</f>
        <v>-32613.950000000186</v>
      </c>
      <c r="C74" s="36">
        <v>-13394</v>
      </c>
      <c r="D74" s="36">
        <v>1409</v>
      </c>
      <c r="E74" s="3">
        <f t="shared" si="4"/>
        <v>-10.519635657757204</v>
      </c>
      <c r="F74" s="36">
        <f t="shared" si="6"/>
        <v>-4.3202371991126247</v>
      </c>
      <c r="I74" s="51"/>
    </row>
    <row r="75" spans="1:9" s="2" customFormat="1" ht="20.25" customHeight="1" x14ac:dyDescent="0.25">
      <c r="A75" s="37" t="s">
        <v>60</v>
      </c>
      <c r="B75" s="70">
        <f>SUM(B76:B79)</f>
        <v>32613.962</v>
      </c>
      <c r="C75" s="70">
        <f>SUM(C76:C79)</f>
        <v>13393.720000000001</v>
      </c>
      <c r="D75" s="70">
        <f>SUM(D76:D79)</f>
        <v>-1409.144</v>
      </c>
      <c r="E75" s="70">
        <f>D75/C75%</f>
        <v>-10.520930704837788</v>
      </c>
      <c r="F75" s="74">
        <f>D75/B75*100</f>
        <v>-4.3206771382146094</v>
      </c>
    </row>
    <row r="76" spans="1:9" s="2" customFormat="1" ht="31.5" x14ac:dyDescent="0.25">
      <c r="A76" s="38" t="s">
        <v>61</v>
      </c>
      <c r="B76" s="39">
        <f>[1]район!B67+[1]поселения!B66</f>
        <v>0</v>
      </c>
      <c r="C76" s="39">
        <f>[1]район!C67+[1]поселения!C66</f>
        <v>0</v>
      </c>
      <c r="D76" s="39">
        <f>[1]район!D67+[1]поселения!D66</f>
        <v>0</v>
      </c>
      <c r="E76" s="75">
        <v>0</v>
      </c>
      <c r="F76" s="76">
        <v>0</v>
      </c>
    </row>
    <row r="77" spans="1:9" s="2" customFormat="1" ht="30" customHeight="1" x14ac:dyDescent="0.25">
      <c r="A77" s="38" t="s">
        <v>62</v>
      </c>
      <c r="B77" s="39">
        <f>[1]район!B68+[1]поселения!B67</f>
        <v>0</v>
      </c>
      <c r="C77" s="39">
        <f>[1]район!C68+[1]поселения!C67</f>
        <v>-20000</v>
      </c>
      <c r="D77" s="39">
        <f>[1]район!D68+[1]поселения!D67</f>
        <v>0</v>
      </c>
      <c r="E77" s="75">
        <v>0</v>
      </c>
      <c r="F77" s="76">
        <v>0</v>
      </c>
    </row>
    <row r="78" spans="1:9" s="2" customFormat="1" ht="30" customHeight="1" x14ac:dyDescent="0.25">
      <c r="A78" s="32" t="s">
        <v>63</v>
      </c>
      <c r="B78" s="75">
        <f>[1]район!B69+[1]поселения!B68</f>
        <v>32613.962</v>
      </c>
      <c r="C78" s="39">
        <f>[1]район!C69+[1]поселения!C68</f>
        <v>33393.72</v>
      </c>
      <c r="D78" s="39">
        <v>-1409.144</v>
      </c>
      <c r="E78" s="75">
        <f>D78/C78%</f>
        <v>-4.2197874330862204</v>
      </c>
      <c r="F78" s="76">
        <f>D78/B78*100</f>
        <v>-4.3206771382146094</v>
      </c>
      <c r="H78" s="39"/>
    </row>
    <row r="79" spans="1:9" s="2" customFormat="1" ht="33" customHeight="1" x14ac:dyDescent="0.25">
      <c r="A79" s="40" t="s">
        <v>64</v>
      </c>
      <c r="B79" s="39">
        <f>[1]район!B70</f>
        <v>0</v>
      </c>
      <c r="C79" s="75">
        <f>[1]район!C70</f>
        <v>0</v>
      </c>
      <c r="D79" s="75">
        <f>[1]район!D70</f>
        <v>0</v>
      </c>
      <c r="E79" s="75">
        <v>0</v>
      </c>
      <c r="F79" s="76">
        <v>0</v>
      </c>
    </row>
    <row r="80" spans="1:9" s="2" customFormat="1" ht="15.75" x14ac:dyDescent="0.25">
      <c r="B80" s="41"/>
      <c r="C80" s="42"/>
      <c r="D80" s="43"/>
      <c r="E80" s="44"/>
      <c r="F80" s="45"/>
    </row>
    <row r="81" spans="1:6" ht="15.75" x14ac:dyDescent="0.25">
      <c r="A81" s="77"/>
      <c r="B81" s="77"/>
      <c r="C81" s="78"/>
      <c r="D81" s="79"/>
      <c r="E81" s="44"/>
      <c r="F81" s="46"/>
    </row>
    <row r="82" spans="1:6" ht="15.75" x14ac:dyDescent="0.25">
      <c r="A82" s="77"/>
      <c r="B82" s="80"/>
      <c r="C82" s="77"/>
      <c r="D82" s="81"/>
      <c r="E82" s="44"/>
    </row>
    <row r="83" spans="1:6" ht="15.75" x14ac:dyDescent="0.25">
      <c r="A83" s="77"/>
      <c r="B83" s="80"/>
      <c r="C83" s="77"/>
      <c r="D83" s="81"/>
      <c r="E83" s="44"/>
    </row>
    <row r="84" spans="1:6" ht="15.75" x14ac:dyDescent="0.25">
      <c r="A84" s="82"/>
      <c r="B84" s="82"/>
      <c r="C84" s="77"/>
      <c r="D84" s="81"/>
      <c r="E84" s="44"/>
    </row>
    <row r="85" spans="1:6" ht="15.75" x14ac:dyDescent="0.25">
      <c r="A85" s="80"/>
      <c r="B85" s="80"/>
      <c r="C85" s="83"/>
      <c r="D85" s="83"/>
      <c r="E85" s="84"/>
    </row>
    <row r="86" spans="1:6" ht="15.75" x14ac:dyDescent="0.25">
      <c r="A86" s="85"/>
      <c r="B86" s="85"/>
      <c r="C86" s="86"/>
      <c r="D86" s="87"/>
      <c r="E86" s="1"/>
    </row>
    <row r="87" spans="1:6" x14ac:dyDescent="0.25">
      <c r="C87" s="88"/>
      <c r="D87" s="85"/>
      <c r="E87" s="89"/>
    </row>
  </sheetData>
  <mergeCells count="3">
    <mergeCell ref="A1:F1"/>
    <mergeCell ref="A2:F2"/>
    <mergeCell ref="A3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2018-01-29T06:50:40Z</dcterms:modified>
</cp:coreProperties>
</file>