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80" i="1" l="1"/>
  <c r="B80" i="1"/>
  <c r="F79" i="1"/>
  <c r="E79" i="1"/>
  <c r="D79" i="1"/>
  <c r="B79" i="1"/>
  <c r="B78" i="1"/>
  <c r="F78" i="1" s="1"/>
  <c r="B77" i="1"/>
  <c r="F77" i="1" s="1"/>
  <c r="C76" i="1"/>
  <c r="B76" i="1"/>
  <c r="D75" i="1"/>
  <c r="F75" i="1" s="1"/>
  <c r="B75" i="1"/>
  <c r="D74" i="1"/>
  <c r="E74" i="1" s="1"/>
  <c r="C74" i="1"/>
  <c r="B74" i="1"/>
  <c r="F74" i="1" s="1"/>
  <c r="C68" i="1"/>
  <c r="D67" i="1"/>
  <c r="F67" i="1" s="1"/>
  <c r="B67" i="1"/>
  <c r="F66" i="1"/>
  <c r="D66" i="1"/>
  <c r="E66" i="1" s="1"/>
  <c r="B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D55" i="1"/>
  <c r="E55" i="1" s="1"/>
  <c r="F54" i="1"/>
  <c r="E54" i="1"/>
  <c r="F52" i="1"/>
  <c r="C52" i="1"/>
  <c r="E52" i="1" s="1"/>
  <c r="F51" i="1"/>
  <c r="C51" i="1"/>
  <c r="E51" i="1" s="1"/>
  <c r="F50" i="1"/>
  <c r="E50" i="1"/>
  <c r="F49" i="1"/>
  <c r="C49" i="1"/>
  <c r="E49" i="1" s="1"/>
  <c r="F48" i="1"/>
  <c r="C48" i="1"/>
  <c r="E48" i="1" s="1"/>
  <c r="F47" i="1"/>
  <c r="E47" i="1"/>
  <c r="F46" i="1"/>
  <c r="C46" i="1"/>
  <c r="E46" i="1" s="1"/>
  <c r="F45" i="1"/>
  <c r="C45" i="1"/>
  <c r="E45" i="1" s="1"/>
  <c r="F44" i="1"/>
  <c r="E44" i="1"/>
  <c r="F43" i="1"/>
  <c r="C43" i="1"/>
  <c r="C69" i="1" s="1"/>
  <c r="C72" i="1" s="1"/>
  <c r="F42" i="1"/>
  <c r="D42" i="1"/>
  <c r="D69" i="1" s="1"/>
  <c r="D72" i="1" s="1"/>
  <c r="B42" i="1"/>
  <c r="B69" i="1" s="1"/>
  <c r="B72" i="1" s="1"/>
  <c r="F41" i="1"/>
  <c r="E41" i="1"/>
  <c r="F40" i="1"/>
  <c r="E40" i="1"/>
  <c r="F39" i="1"/>
  <c r="E39" i="1"/>
  <c r="D36" i="1"/>
  <c r="C36" i="1"/>
  <c r="B36" i="1"/>
  <c r="F33" i="1"/>
  <c r="E33" i="1"/>
  <c r="F32" i="1"/>
  <c r="E32" i="1"/>
  <c r="F31" i="1"/>
  <c r="E31" i="1"/>
  <c r="D31" i="1"/>
  <c r="B31" i="1"/>
  <c r="F30" i="1"/>
  <c r="E30" i="1"/>
  <c r="C30" i="1"/>
  <c r="F29" i="1"/>
  <c r="E29" i="1"/>
  <c r="F28" i="1"/>
  <c r="D28" i="1"/>
  <c r="B28" i="1"/>
  <c r="F27" i="1"/>
  <c r="E27" i="1"/>
  <c r="D27" i="1"/>
  <c r="B27" i="1"/>
  <c r="F26" i="1"/>
  <c r="E26" i="1"/>
  <c r="D26" i="1"/>
  <c r="B26" i="1"/>
  <c r="D25" i="1"/>
  <c r="E25" i="1" s="1"/>
  <c r="C25" i="1"/>
  <c r="C34" i="1" s="1"/>
  <c r="B25" i="1"/>
  <c r="D24" i="1"/>
  <c r="C24" i="1"/>
  <c r="B24" i="1"/>
  <c r="D23" i="1"/>
  <c r="F23" i="1" s="1"/>
  <c r="C23" i="1"/>
  <c r="B23" i="1"/>
  <c r="E22" i="1"/>
  <c r="D22" i="1"/>
  <c r="C22" i="1"/>
  <c r="B22" i="1"/>
  <c r="F22" i="1" s="1"/>
  <c r="D21" i="1"/>
  <c r="E21" i="1" s="1"/>
  <c r="C21" i="1"/>
  <c r="B21" i="1"/>
  <c r="F21" i="1" s="1"/>
  <c r="D20" i="1"/>
  <c r="F20" i="1" s="1"/>
  <c r="C20" i="1"/>
  <c r="B20" i="1"/>
  <c r="D19" i="1"/>
  <c r="F19" i="1" s="1"/>
  <c r="C19" i="1"/>
  <c r="B19" i="1"/>
  <c r="E18" i="1"/>
  <c r="D18" i="1"/>
  <c r="C18" i="1"/>
  <c r="B18" i="1"/>
  <c r="F18" i="1" s="1"/>
  <c r="D17" i="1"/>
  <c r="E17" i="1" s="1"/>
  <c r="C17" i="1"/>
  <c r="B17" i="1"/>
  <c r="F17" i="1" s="1"/>
  <c r="D16" i="1"/>
  <c r="F16" i="1" s="1"/>
  <c r="C16" i="1"/>
  <c r="B16" i="1"/>
  <c r="D15" i="1"/>
  <c r="F15" i="1" s="1"/>
  <c r="C15" i="1"/>
  <c r="B15" i="1"/>
  <c r="E14" i="1"/>
  <c r="D14" i="1"/>
  <c r="C14" i="1"/>
  <c r="B14" i="1"/>
  <c r="F14" i="1" s="1"/>
  <c r="D13" i="1"/>
  <c r="E13" i="1" s="1"/>
  <c r="C13" i="1"/>
  <c r="B13" i="1"/>
  <c r="F13" i="1" s="1"/>
  <c r="D12" i="1"/>
  <c r="F12" i="1" s="1"/>
  <c r="C12" i="1"/>
  <c r="B12" i="1"/>
  <c r="D11" i="1"/>
  <c r="F11" i="1" s="1"/>
  <c r="C11" i="1"/>
  <c r="B11" i="1"/>
  <c r="E10" i="1"/>
  <c r="D10" i="1"/>
  <c r="C10" i="1"/>
  <c r="B10" i="1"/>
  <c r="F10" i="1" s="1"/>
  <c r="D9" i="1"/>
  <c r="E9" i="1" s="1"/>
  <c r="C9" i="1"/>
  <c r="B9" i="1"/>
  <c r="B8" i="1" s="1"/>
  <c r="C8" i="1"/>
  <c r="F6" i="1"/>
  <c r="E6" i="1"/>
  <c r="D6" i="1"/>
  <c r="C6" i="1"/>
  <c r="B6" i="1"/>
  <c r="A3" i="1"/>
  <c r="B34" i="1" l="1"/>
  <c r="B37" i="1" s="1"/>
  <c r="B73" i="1" s="1"/>
  <c r="C37" i="1"/>
  <c r="C73" i="1"/>
  <c r="F9" i="1"/>
  <c r="D8" i="1"/>
  <c r="E11" i="1"/>
  <c r="E15" i="1"/>
  <c r="E19" i="1"/>
  <c r="E23" i="1"/>
  <c r="E12" i="1"/>
  <c r="E16" i="1"/>
  <c r="E20" i="1"/>
  <c r="E43" i="1"/>
  <c r="E42" i="1"/>
  <c r="F8" i="1" l="1"/>
  <c r="E8" i="1"/>
  <c r="D34" i="1"/>
  <c r="D37" i="1" l="1"/>
  <c r="D73" i="1"/>
  <c r="F73" i="1" l="1"/>
  <c r="E73" i="1"/>
</calcChain>
</file>

<file path=xl/comments1.xml><?xml version="1.0" encoding="utf-8"?>
<comments xmlns="http://schemas.openxmlformats.org/spreadsheetml/2006/main">
  <authors>
    <author>Автор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доходов в 317 форме 2 02 49999 05 0000 151 +2 02 45159 00 0000 151 - суммы, которые возвращают поседения
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вр500 по району+вр 500 по поселениям 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<sst xmlns="http://schemas.openxmlformats.org/spreadsheetml/2006/main" count="76" uniqueCount="66">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</sst>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 wrapText="1"/>
    </xf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2" xfId="0" applyFont="1" applyFill="1" applyBorder="1"/>
    <xf numFmtId="0" fontId="2" fillId="0" borderId="0" xfId="0" applyFont="1" applyFill="1" applyBorder="1"/>
    <xf numFmtId="0" fontId="18" fillId="0" borderId="0" xfId="0" applyFont="1" applyFill="1" applyBorder="1"/>
    <xf numFmtId="1" fontId="18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/>
    <xf numFmtId="0" fontId="4" fillId="0" borderId="6" xfId="0" applyNumberFormat="1" applyFont="1" applyFill="1" applyBorder="1" applyAlignment="1" applyProtection="1">
      <alignment horizontal="center"/>
    </xf>
    <xf numFmtId="3" fontId="8" fillId="0" borderId="11" xfId="0" applyNumberFormat="1" applyFont="1" applyFill="1" applyBorder="1" applyAlignment="1" applyProtection="1"/>
    <xf numFmtId="3" fontId="21" fillId="0" borderId="1" xfId="0" applyNumberFormat="1" applyFont="1" applyFill="1" applyBorder="1" applyAlignment="1" applyProtection="1"/>
    <xf numFmtId="3" fontId="22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7/12_&#1057;&#1055;&#1056;&#1040;&#1042;&#1050;&#1040;%20&#1085;&#1072;%201%20&#1076;&#1077;&#1082;&#1072;&#1073;&#1088;&#1103;%202017%20_%20&#1082;&#1086;&#1085;&#1089;&#1086;&#1083;&#1080;&#1076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7/11_&#1057;&#1055;&#1056;&#1040;&#1042;&#1050;&#1040;%20&#1085;&#1072;%201%20&#1085;&#1086;&#1103;&#1073;&#1088;&#1103;%202017%20_%20&#1082;&#1086;&#1085;&#1089;&#1086;&#1083;&#1080;&#1076;&#1072;&#1094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8/13_&#1057;&#1055;&#1056;&#1040;&#1042;&#1050;&#1040;%20&#1085;&#1072;%201%20&#1103;&#1085;&#1074;&#1072;&#1088;&#1103;%202019%20_%20&#1082;&#1086;&#1085;&#1089;&#1086;&#1083;&#1080;&#1076;&#1072;&#1094;&#1080;&#1103;%20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</sheetData>
      <sheetData sheetId="1">
        <row r="40">
          <cell r="C40">
            <v>0</v>
          </cell>
        </row>
        <row r="43">
          <cell r="C43">
            <v>0</v>
          </cell>
        </row>
        <row r="45">
          <cell r="C45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6">
          <cell r="C56">
            <v>0</v>
          </cell>
        </row>
        <row r="67">
          <cell r="C67">
            <v>0</v>
          </cell>
        </row>
      </sheetData>
      <sheetData sheetId="1">
        <row r="40">
          <cell r="C40">
            <v>0</v>
          </cell>
        </row>
        <row r="60">
          <cell r="C60">
            <v>0</v>
          </cell>
        </row>
        <row r="66">
          <cell r="C66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3">
          <cell r="A3" t="str">
            <v xml:space="preserve">на  1 января 2019 года </v>
          </cell>
        </row>
        <row r="5">
          <cell r="B5" t="str">
            <v>План на 2018г.</v>
          </cell>
          <cell r="C5" t="str">
            <v>Исполнено на 1.01.2018 г.</v>
          </cell>
          <cell r="D5" t="str">
            <v>Исполнено на 1.01.2019 г.</v>
          </cell>
          <cell r="E5" t="str">
            <v>%  вып. к 2017 г</v>
          </cell>
          <cell r="F5" t="str">
            <v>% вып. к плану      2018 г</v>
          </cell>
        </row>
        <row r="8">
          <cell r="B8">
            <v>236421.7</v>
          </cell>
          <cell r="C8">
            <v>230716.329</v>
          </cell>
          <cell r="D8">
            <v>241421.533</v>
          </cell>
        </row>
        <row r="9">
          <cell r="B9">
            <v>15757.9</v>
          </cell>
          <cell r="C9">
            <v>16058.49</v>
          </cell>
          <cell r="D9">
            <v>16852.545999999998</v>
          </cell>
        </row>
        <row r="10">
          <cell r="B10">
            <v>280</v>
          </cell>
          <cell r="C10">
            <v>240.2</v>
          </cell>
          <cell r="D10">
            <v>277.464</v>
          </cell>
        </row>
        <row r="11">
          <cell r="B11">
            <v>5760</v>
          </cell>
          <cell r="C11">
            <v>5728.4560000000001</v>
          </cell>
          <cell r="D11">
            <v>5781.8770000000004</v>
          </cell>
        </row>
        <row r="12">
          <cell r="B12">
            <v>9487</v>
          </cell>
          <cell r="C12">
            <v>5901.848</v>
          </cell>
          <cell r="D12">
            <v>9486.7489999999998</v>
          </cell>
        </row>
        <row r="13">
          <cell r="B13">
            <v>144</v>
          </cell>
          <cell r="C13">
            <v>30.7</v>
          </cell>
          <cell r="D13">
            <v>147.81800000000001</v>
          </cell>
        </row>
        <row r="14">
          <cell r="B14">
            <v>0</v>
          </cell>
          <cell r="C14">
            <v>0.34799999999999998</v>
          </cell>
          <cell r="D14">
            <v>3.8E-3</v>
          </cell>
        </row>
        <row r="15">
          <cell r="B15">
            <v>15710</v>
          </cell>
          <cell r="C15">
            <v>12256.603999999999</v>
          </cell>
          <cell r="D15">
            <v>16664.294000000002</v>
          </cell>
        </row>
        <row r="16">
          <cell r="B16">
            <v>5046</v>
          </cell>
          <cell r="C16">
            <v>935.65700000000004</v>
          </cell>
          <cell r="D16">
            <v>5043.8209999999999</v>
          </cell>
        </row>
        <row r="17">
          <cell r="B17">
            <v>11568</v>
          </cell>
          <cell r="C17">
            <v>69171.478000000003</v>
          </cell>
          <cell r="D17">
            <v>12203.512000000001</v>
          </cell>
        </row>
        <row r="18">
          <cell r="B18">
            <v>868.2</v>
          </cell>
          <cell r="C18">
            <v>131.36000000000001</v>
          </cell>
          <cell r="D18">
            <v>868.26499999999999</v>
          </cell>
        </row>
        <row r="19">
          <cell r="B19">
            <v>1563</v>
          </cell>
          <cell r="C19">
            <v>1376.595</v>
          </cell>
          <cell r="D19">
            <v>1527.664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3">
          <cell r="B23">
            <v>417903.8</v>
          </cell>
          <cell r="D23">
            <v>417260.7</v>
          </cell>
        </row>
        <row r="24">
          <cell r="B24">
            <v>455883.3</v>
          </cell>
          <cell r="D24">
            <v>262322.8</v>
          </cell>
        </row>
        <row r="25">
          <cell r="B25">
            <v>19559</v>
          </cell>
          <cell r="D25">
            <v>19559</v>
          </cell>
        </row>
        <row r="28">
          <cell r="B28">
            <v>3635</v>
          </cell>
          <cell r="D28">
            <v>3635</v>
          </cell>
        </row>
        <row r="50">
          <cell r="D50">
            <v>706673.8</v>
          </cell>
        </row>
        <row r="61">
          <cell r="B61">
            <v>4434.6000000000004</v>
          </cell>
          <cell r="D61">
            <v>4418.8</v>
          </cell>
        </row>
        <row r="62">
          <cell r="B62">
            <v>669.6</v>
          </cell>
          <cell r="D62">
            <v>509.3</v>
          </cell>
        </row>
        <row r="67">
          <cell r="B67">
            <v>25000</v>
          </cell>
          <cell r="D67">
            <v>25000</v>
          </cell>
        </row>
        <row r="68">
          <cell r="B68">
            <v>-10000</v>
          </cell>
        </row>
        <row r="69">
          <cell r="B69">
            <v>22000</v>
          </cell>
        </row>
        <row r="70">
          <cell r="B70">
            <v>-22000</v>
          </cell>
        </row>
        <row r="71">
          <cell r="B71">
            <v>41155.199999999997</v>
          </cell>
          <cell r="D71">
            <v>30892</v>
          </cell>
        </row>
        <row r="72">
          <cell r="D72">
            <v>0</v>
          </cell>
        </row>
      </sheetData>
      <sheetData sheetId="1">
        <row r="8">
          <cell r="B8">
            <v>14284.32</v>
          </cell>
          <cell r="C8">
            <v>13973</v>
          </cell>
          <cell r="D8">
            <v>14628.606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4068.4589999999998</v>
          </cell>
          <cell r="C10">
            <v>2529.3629999999998</v>
          </cell>
          <cell r="D10">
            <v>4065.7489999999998</v>
          </cell>
        </row>
        <row r="11">
          <cell r="B11">
            <v>4251.2150000000001</v>
          </cell>
          <cell r="C11">
            <v>4206.8670000000002</v>
          </cell>
          <cell r="D11">
            <v>4424.5820000000003</v>
          </cell>
        </row>
        <row r="12">
          <cell r="B12">
            <v>29954.724999999999</v>
          </cell>
          <cell r="C12">
            <v>28242.245999999999</v>
          </cell>
          <cell r="D12">
            <v>32453.187999999998</v>
          </cell>
        </row>
        <row r="13">
          <cell r="B13">
            <v>150.29</v>
          </cell>
          <cell r="C13">
            <v>171.45500000000001</v>
          </cell>
          <cell r="D13">
            <v>152.185</v>
          </cell>
        </row>
        <row r="14">
          <cell r="B14">
            <v>0.4</v>
          </cell>
          <cell r="C14">
            <v>0.1</v>
          </cell>
          <cell r="D14">
            <v>0.44600000000000001</v>
          </cell>
        </row>
        <row r="15">
          <cell r="B15">
            <v>20291.830000000002</v>
          </cell>
          <cell r="C15">
            <v>19187.112000000001</v>
          </cell>
          <cell r="D15">
            <v>20490.241000000002</v>
          </cell>
        </row>
        <row r="16">
          <cell r="B16">
            <v>14521.165000000001</v>
          </cell>
          <cell r="C16">
            <v>6864.4660000000003</v>
          </cell>
          <cell r="D16">
            <v>16157.905000000001</v>
          </cell>
        </row>
        <row r="17">
          <cell r="B17">
            <v>9097.0339999999997</v>
          </cell>
          <cell r="C17">
            <v>2127.9560000000001</v>
          </cell>
          <cell r="D17">
            <v>9087.4889999999996</v>
          </cell>
        </row>
        <row r="18">
          <cell r="B18">
            <v>258.50400000000002</v>
          </cell>
          <cell r="C18">
            <v>493.34500000000003</v>
          </cell>
          <cell r="D18">
            <v>446.45600000000002</v>
          </cell>
        </row>
        <row r="19">
          <cell r="B19">
            <v>400.15199999999999</v>
          </cell>
          <cell r="C19">
            <v>745.58500000000004</v>
          </cell>
          <cell r="D19">
            <v>402.34899999999999</v>
          </cell>
        </row>
        <row r="20">
          <cell r="B20">
            <v>0</v>
          </cell>
          <cell r="C20">
            <v>0</v>
          </cell>
          <cell r="D20">
            <v>10.984999999999999</v>
          </cell>
        </row>
        <row r="26">
          <cell r="B26">
            <v>1416</v>
          </cell>
          <cell r="D26">
            <v>1416</v>
          </cell>
        </row>
        <row r="35">
          <cell r="B35">
            <v>2675</v>
          </cell>
          <cell r="D35">
            <v>2675</v>
          </cell>
        </row>
        <row r="49">
          <cell r="D49">
            <v>368.7</v>
          </cell>
        </row>
        <row r="59">
          <cell r="B59">
            <v>770.8</v>
          </cell>
          <cell r="D59">
            <v>766.1</v>
          </cell>
        </row>
        <row r="67">
          <cell r="B67">
            <v>21943.599999999999</v>
          </cell>
          <cell r="D67">
            <v>3901.3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8"/>
  <sheetViews>
    <sheetView tabSelected="1" workbookViewId="0">
      <selection activeCell="A2" sqref="A2:F2"/>
    </sheetView>
  </sheetViews>
  <sheetFormatPr defaultRowHeight="15" x14ac:dyDescent="0.25"/>
  <cols>
    <col min="1" max="1" width="42.85546875" style="2" customWidth="1"/>
    <col min="2" max="2" width="12.140625" style="2" customWidth="1"/>
    <col min="3" max="3" width="10.42578125" style="2" customWidth="1"/>
    <col min="4" max="4" width="10.5703125" style="2" customWidth="1"/>
    <col min="5" max="5" width="11" style="2" customWidth="1"/>
    <col min="6" max="6" width="9.42578125" style="2" customWidth="1"/>
    <col min="7" max="7" width="11.140625" style="2" customWidth="1"/>
  </cols>
  <sheetData>
    <row r="1" spans="1:50" s="2" customFormat="1" ht="30.75" customHeight="1" x14ac:dyDescent="0.25">
      <c r="A1" s="86" t="s">
        <v>0</v>
      </c>
      <c r="B1" s="86"/>
      <c r="C1" s="86"/>
      <c r="D1" s="86"/>
      <c r="E1" s="86"/>
      <c r="F1" s="86"/>
    </row>
    <row r="2" spans="1:50" s="2" customFormat="1" ht="15.75" x14ac:dyDescent="0.25">
      <c r="A2" s="87" t="s">
        <v>1</v>
      </c>
      <c r="B2" s="87"/>
      <c r="C2" s="87"/>
      <c r="D2" s="87"/>
      <c r="E2" s="87"/>
      <c r="F2" s="87"/>
    </row>
    <row r="3" spans="1:50" s="2" customFormat="1" ht="15.75" x14ac:dyDescent="0.25">
      <c r="A3" s="88" t="str">
        <f>[3]район!A3</f>
        <v xml:space="preserve">на  1 января 2019 года </v>
      </c>
      <c r="B3" s="88"/>
      <c r="C3" s="88"/>
      <c r="D3" s="88"/>
      <c r="E3" s="88"/>
      <c r="F3" s="88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49"/>
      <c r="B5" s="49"/>
      <c r="C5" s="50"/>
      <c r="D5" s="51"/>
      <c r="F5" s="52" t="s">
        <v>2</v>
      </c>
    </row>
    <row r="6" spans="1:50" s="2" customFormat="1" ht="36" x14ac:dyDescent="0.25">
      <c r="A6" s="53"/>
      <c r="B6" s="54" t="str">
        <f>[3]район!B5</f>
        <v>План на 2018г.</v>
      </c>
      <c r="C6" s="55" t="str">
        <f>[3]район!C5</f>
        <v>Исполнено на 1.01.2018 г.</v>
      </c>
      <c r="D6" s="56" t="str">
        <f>[3]район!D5</f>
        <v>Исполнено на 1.01.2019 г.</v>
      </c>
      <c r="E6" s="57" t="str">
        <f>[3]район!E5</f>
        <v>%  вып. к 2017 г</v>
      </c>
      <c r="F6" s="58" t="str">
        <f>[3]район!F5</f>
        <v>% вып. к плану      2018 г</v>
      </c>
    </row>
    <row r="7" spans="1:50" s="2" customFormat="1" ht="14.25" customHeight="1" x14ac:dyDescent="0.25">
      <c r="A7" s="59">
        <v>1</v>
      </c>
      <c r="B7" s="60">
        <v>2</v>
      </c>
      <c r="C7" s="61">
        <v>3</v>
      </c>
      <c r="D7" s="59">
        <v>4</v>
      </c>
      <c r="E7" s="60">
        <v>5</v>
      </c>
      <c r="F7" s="82">
        <v>6</v>
      </c>
      <c r="AS7" s="43"/>
      <c r="AT7" s="43"/>
      <c r="AU7" s="43"/>
      <c r="AV7" s="43"/>
      <c r="AW7" s="43"/>
      <c r="AX7" s="43"/>
    </row>
    <row r="8" spans="1:50" s="2" customFormat="1" ht="37.5" customHeight="1" x14ac:dyDescent="0.25">
      <c r="A8" s="62" t="s">
        <v>3</v>
      </c>
      <c r="B8" s="83">
        <f>SUM(B9:B24)</f>
        <v>399883.89400000003</v>
      </c>
      <c r="C8" s="83">
        <f>SUM(C9:C24)</f>
        <v>421089.56000000006</v>
      </c>
      <c r="D8" s="83">
        <f>SUM(D9:D24)</f>
        <v>412595.72779999999</v>
      </c>
      <c r="E8" s="8">
        <f>D8/C8*100</f>
        <v>97.982891762977914</v>
      </c>
      <c r="F8" s="9">
        <f>D8/B8*100</f>
        <v>103.17888116794221</v>
      </c>
      <c r="AS8" s="43"/>
      <c r="AT8" s="43"/>
      <c r="AU8" s="43"/>
      <c r="AV8" s="43"/>
      <c r="AW8" s="43"/>
      <c r="AX8" s="43"/>
    </row>
    <row r="9" spans="1:50" s="2" customFormat="1" ht="15.75" x14ac:dyDescent="0.25">
      <c r="A9" s="24" t="s">
        <v>4</v>
      </c>
      <c r="B9" s="63">
        <f>[3]район!B8+[3]поселения!B8</f>
        <v>250706.02000000002</v>
      </c>
      <c r="C9" s="63">
        <f>[3]район!C8+[3]поселения!C8</f>
        <v>244689.329</v>
      </c>
      <c r="D9" s="63">
        <f>[3]район!D8+[3]поселения!D8</f>
        <v>256050.139</v>
      </c>
      <c r="E9" s="4">
        <f>D9/C9*100</f>
        <v>104.64295277870494</v>
      </c>
      <c r="F9" s="5">
        <f t="shared" ref="F9:F23" si="0">D9/B9*100</f>
        <v>102.13162771280879</v>
      </c>
    </row>
    <row r="10" spans="1:50" s="2" customFormat="1" ht="15.75" x14ac:dyDescent="0.25">
      <c r="A10" s="24" t="s">
        <v>5</v>
      </c>
      <c r="B10" s="63">
        <f>[3]район!B9+[3]поселения!B9</f>
        <v>15757.9</v>
      </c>
      <c r="C10" s="63">
        <f>[3]район!C9+[3]поселения!C9</f>
        <v>16058.49</v>
      </c>
      <c r="D10" s="63">
        <f>[3]район!D9+[3]поселения!D9</f>
        <v>16852.545999999998</v>
      </c>
      <c r="E10" s="4">
        <f t="shared" ref="E10:E33" si="1">D10/C10*100</f>
        <v>104.9447737614184</v>
      </c>
      <c r="F10" s="5">
        <f t="shared" si="0"/>
        <v>106.94664898241517</v>
      </c>
    </row>
    <row r="11" spans="1:50" s="2" customFormat="1" ht="45.75" customHeight="1" x14ac:dyDescent="0.25">
      <c r="A11" s="18" t="s">
        <v>6</v>
      </c>
      <c r="B11" s="63">
        <f>[3]район!B10</f>
        <v>280</v>
      </c>
      <c r="C11" s="63">
        <f>[3]район!C10</f>
        <v>240.2</v>
      </c>
      <c r="D11" s="63">
        <f>[3]район!D10</f>
        <v>277.464</v>
      </c>
      <c r="E11" s="4">
        <f t="shared" si="1"/>
        <v>115.51373855120733</v>
      </c>
      <c r="F11" s="5">
        <f t="shared" si="0"/>
        <v>99.094285714285718</v>
      </c>
    </row>
    <row r="12" spans="1:50" s="2" customFormat="1" ht="15.75" x14ac:dyDescent="0.25">
      <c r="A12" s="18" t="s">
        <v>7</v>
      </c>
      <c r="B12" s="3">
        <f>[3]район!B11</f>
        <v>5760</v>
      </c>
      <c r="C12" s="3">
        <f>[3]район!C11</f>
        <v>5728.4560000000001</v>
      </c>
      <c r="D12" s="3">
        <f>[3]район!D11</f>
        <v>5781.8770000000004</v>
      </c>
      <c r="E12" s="4">
        <f t="shared" si="1"/>
        <v>100.9325549502344</v>
      </c>
      <c r="F12" s="5">
        <f t="shared" si="0"/>
        <v>100.37980902777778</v>
      </c>
      <c r="H12" s="44"/>
    </row>
    <row r="13" spans="1:50" s="2" customFormat="1" ht="15.75" x14ac:dyDescent="0.25">
      <c r="A13" s="18" t="s">
        <v>8</v>
      </c>
      <c r="B13" s="3">
        <f>[3]район!B12+[3]поселения!B10</f>
        <v>13555.458999999999</v>
      </c>
      <c r="C13" s="3">
        <f>[3]район!C12+[3]поселения!C10</f>
        <v>8431.2109999999993</v>
      </c>
      <c r="D13" s="3">
        <f>[3]район!D12+[3]поселения!D10</f>
        <v>13552.498</v>
      </c>
      <c r="E13" s="4">
        <f t="shared" si="1"/>
        <v>160.74200965911066</v>
      </c>
      <c r="F13" s="5">
        <f t="shared" si="0"/>
        <v>99.97815640178618</v>
      </c>
      <c r="H13" s="44"/>
    </row>
    <row r="14" spans="1:50" s="2" customFormat="1" ht="15.75" customHeight="1" x14ac:dyDescent="0.25">
      <c r="A14" s="18" t="s">
        <v>9</v>
      </c>
      <c r="B14" s="3">
        <f>[3]поселения!B11</f>
        <v>4251.2150000000001</v>
      </c>
      <c r="C14" s="3">
        <f>[3]поселения!C11</f>
        <v>4206.8670000000002</v>
      </c>
      <c r="D14" s="3">
        <f>[3]поселения!D11</f>
        <v>4424.5820000000003</v>
      </c>
      <c r="E14" s="4">
        <f t="shared" si="1"/>
        <v>105.1752289768134</v>
      </c>
      <c r="F14" s="5">
        <f t="shared" si="0"/>
        <v>104.07805768468543</v>
      </c>
    </row>
    <row r="15" spans="1:50" s="2" customFormat="1" ht="15.75" customHeight="1" x14ac:dyDescent="0.25">
      <c r="A15" s="24" t="s">
        <v>10</v>
      </c>
      <c r="B15" s="3">
        <f>[3]поселения!B12</f>
        <v>29954.724999999999</v>
      </c>
      <c r="C15" s="3">
        <f>[3]поселения!C12</f>
        <v>28242.245999999999</v>
      </c>
      <c r="D15" s="3">
        <f>[3]поселения!D12</f>
        <v>32453.187999999998</v>
      </c>
      <c r="E15" s="4">
        <f t="shared" si="1"/>
        <v>114.9100818681347</v>
      </c>
      <c r="F15" s="5">
        <f t="shared" si="0"/>
        <v>108.34079765379252</v>
      </c>
    </row>
    <row r="16" spans="1:50" s="2" customFormat="1" ht="15" customHeight="1" x14ac:dyDescent="0.25">
      <c r="A16" s="24" t="s">
        <v>11</v>
      </c>
      <c r="B16" s="3">
        <f>[3]район!B13+[3]поселения!B13</f>
        <v>294.28999999999996</v>
      </c>
      <c r="C16" s="3">
        <f>[3]район!C13+[3]поселения!C13</f>
        <v>202.155</v>
      </c>
      <c r="D16" s="3">
        <f>[3]район!D13+[3]поселения!D13</f>
        <v>300.00300000000004</v>
      </c>
      <c r="E16" s="4">
        <f t="shared" si="1"/>
        <v>148.40246345625883</v>
      </c>
      <c r="F16" s="5">
        <f t="shared" si="0"/>
        <v>101.94128240850864</v>
      </c>
    </row>
    <row r="17" spans="1:6" s="2" customFormat="1" ht="50.25" hidden="1" customHeight="1" x14ac:dyDescent="0.25">
      <c r="A17" s="18" t="s">
        <v>12</v>
      </c>
      <c r="B17" s="3">
        <f>[3]район!B14+[3]поселения!B14</f>
        <v>0.4</v>
      </c>
      <c r="C17" s="3">
        <f>[3]район!C14+[3]поселения!C14</f>
        <v>0.44799999999999995</v>
      </c>
      <c r="D17" s="3">
        <f>[3]район!D14+[3]поселения!D14</f>
        <v>0.44980000000000003</v>
      </c>
      <c r="E17" s="4">
        <f t="shared" si="1"/>
        <v>100.40178571428572</v>
      </c>
      <c r="F17" s="5">
        <f t="shared" si="0"/>
        <v>112.45</v>
      </c>
    </row>
    <row r="18" spans="1:6" s="2" customFormat="1" ht="47.25" x14ac:dyDescent="0.25">
      <c r="A18" s="28" t="s">
        <v>13</v>
      </c>
      <c r="B18" s="3">
        <f>[3]район!B15+[3]поселения!B15</f>
        <v>36001.83</v>
      </c>
      <c r="C18" s="3">
        <f>[3]район!C15+[3]поселения!C15</f>
        <v>31443.716</v>
      </c>
      <c r="D18" s="3">
        <f>[3]район!D15+[3]поселения!D15</f>
        <v>37154.535000000003</v>
      </c>
      <c r="E18" s="4">
        <f t="shared" si="1"/>
        <v>118.16203593748271</v>
      </c>
      <c r="F18" s="5">
        <f t="shared" si="0"/>
        <v>103.2017955753916</v>
      </c>
    </row>
    <row r="19" spans="1:6" s="2" customFormat="1" ht="31.5" x14ac:dyDescent="0.25">
      <c r="A19" s="28" t="s">
        <v>14</v>
      </c>
      <c r="B19" s="3">
        <f>[3]район!B16</f>
        <v>5046</v>
      </c>
      <c r="C19" s="3">
        <f>[3]район!C16</f>
        <v>935.65700000000004</v>
      </c>
      <c r="D19" s="3">
        <f>[3]район!D16</f>
        <v>5043.8209999999999</v>
      </c>
      <c r="E19" s="4">
        <f t="shared" si="1"/>
        <v>539.06730778479721</v>
      </c>
      <c r="F19" s="5">
        <f t="shared" si="0"/>
        <v>99.956817281014665</v>
      </c>
    </row>
    <row r="20" spans="1:6" s="2" customFormat="1" ht="33" customHeight="1" x14ac:dyDescent="0.25">
      <c r="A20" s="28" t="s">
        <v>15</v>
      </c>
      <c r="B20" s="3">
        <f>[3]район!B17+[3]поселения!B16</f>
        <v>26089.165000000001</v>
      </c>
      <c r="C20" s="3">
        <f>[3]район!C17+[3]поселения!C16</f>
        <v>76035.944000000003</v>
      </c>
      <c r="D20" s="3">
        <f>[3]район!D17+[3]поселения!D16</f>
        <v>28361.417000000001</v>
      </c>
      <c r="E20" s="4">
        <f t="shared" si="1"/>
        <v>37.300013004375934</v>
      </c>
      <c r="F20" s="5">
        <f t="shared" si="0"/>
        <v>108.70956199633066</v>
      </c>
    </row>
    <row r="21" spans="1:6" s="2" customFormat="1" ht="30.75" customHeight="1" x14ac:dyDescent="0.25">
      <c r="A21" s="28" t="s">
        <v>16</v>
      </c>
      <c r="B21" s="3">
        <f>[3]район!B18+[3]поселения!B17</f>
        <v>9965.2340000000004</v>
      </c>
      <c r="C21" s="3">
        <f>[3]район!C18+[3]поселения!C17</f>
        <v>2259.3160000000003</v>
      </c>
      <c r="D21" s="3">
        <f>[3]район!D18+[3]поселения!D17</f>
        <v>9955.753999999999</v>
      </c>
      <c r="E21" s="4">
        <f t="shared" si="1"/>
        <v>440.65345440832527</v>
      </c>
      <c r="F21" s="5">
        <f t="shared" si="0"/>
        <v>99.904869268498857</v>
      </c>
    </row>
    <row r="22" spans="1:6" s="2" customFormat="1" ht="15.75" x14ac:dyDescent="0.25">
      <c r="A22" s="24" t="s">
        <v>17</v>
      </c>
      <c r="B22" s="3">
        <f>[3]район!B19+[3]поселения!B18</f>
        <v>1821.5039999999999</v>
      </c>
      <c r="C22" s="3">
        <f>[3]район!C19+[3]поселения!C18</f>
        <v>1869.94</v>
      </c>
      <c r="D22" s="3">
        <f>[3]район!D19+[3]поселения!D18</f>
        <v>1974.12</v>
      </c>
      <c r="E22" s="4">
        <f t="shared" si="1"/>
        <v>105.5713017529974</v>
      </c>
      <c r="F22" s="5">
        <f t="shared" si="0"/>
        <v>108.37857067566144</v>
      </c>
    </row>
    <row r="23" spans="1:6" s="2" customFormat="1" ht="15.75" x14ac:dyDescent="0.25">
      <c r="A23" s="24" t="s">
        <v>18</v>
      </c>
      <c r="B23" s="3">
        <f>[3]район!B20+[3]поселения!B19</f>
        <v>400.15199999999999</v>
      </c>
      <c r="C23" s="3">
        <f>[3]район!C20+[3]поселения!C19</f>
        <v>745.58500000000004</v>
      </c>
      <c r="D23" s="3">
        <f>[3]район!D20+[3]поселения!D19</f>
        <v>402.34899999999999</v>
      </c>
      <c r="E23" s="4">
        <f t="shared" si="1"/>
        <v>53.964202606007362</v>
      </c>
      <c r="F23" s="5">
        <f t="shared" si="0"/>
        <v>100.54904136428158</v>
      </c>
    </row>
    <row r="24" spans="1:6" s="2" customFormat="1" ht="15.75" x14ac:dyDescent="0.25">
      <c r="A24" s="24" t="s">
        <v>19</v>
      </c>
      <c r="B24" s="3">
        <f>[3]район!B21+[3]поселения!B20</f>
        <v>0</v>
      </c>
      <c r="C24" s="3">
        <f>[3]район!C21+[3]поселения!C20</f>
        <v>0</v>
      </c>
      <c r="D24" s="3">
        <f>[3]район!D21+[3]поселения!D20</f>
        <v>10.984999999999999</v>
      </c>
      <c r="E24" s="4">
        <v>0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1020593</v>
      </c>
      <c r="C25" s="7">
        <f>SUM(C26:C33)-1</f>
        <v>593899</v>
      </c>
      <c r="D25" s="7">
        <f>SUM(D26:D33)</f>
        <v>777324</v>
      </c>
      <c r="E25" s="8">
        <f t="shared" si="1"/>
        <v>130.88488109931149</v>
      </c>
      <c r="F25" s="9">
        <v>49.781811853511563</v>
      </c>
    </row>
    <row r="26" spans="1:6" s="2" customFormat="1" ht="15.75" x14ac:dyDescent="0.25">
      <c r="A26" s="10" t="s">
        <v>21</v>
      </c>
      <c r="B26" s="80">
        <f>[3]район!B23</f>
        <v>417903.8</v>
      </c>
      <c r="C26" s="13">
        <v>374048</v>
      </c>
      <c r="D26" s="80">
        <f>[3]район!D23</f>
        <v>417260.7</v>
      </c>
      <c r="E26" s="64">
        <f t="shared" si="1"/>
        <v>111.55271515955172</v>
      </c>
      <c r="F26" s="65">
        <f>D26/B26*100</f>
        <v>99.846112909238926</v>
      </c>
    </row>
    <row r="27" spans="1:6" s="2" customFormat="1" ht="15.75" x14ac:dyDescent="0.25">
      <c r="A27" s="11" t="s">
        <v>22</v>
      </c>
      <c r="B27" s="80">
        <f>[3]район!B24</f>
        <v>455883.3</v>
      </c>
      <c r="C27" s="13">
        <v>208769</v>
      </c>
      <c r="D27" s="80">
        <f>[3]район!D24</f>
        <v>262322.8</v>
      </c>
      <c r="E27" s="64">
        <f t="shared" si="1"/>
        <v>125.65218016084762</v>
      </c>
      <c r="F27" s="65">
        <f t="shared" ref="F27:F33" si="2">D27/B27*100</f>
        <v>57.541655945721196</v>
      </c>
    </row>
    <row r="28" spans="1:6" s="2" customFormat="1" ht="15" customHeight="1" x14ac:dyDescent="0.25">
      <c r="A28" s="10" t="s">
        <v>23</v>
      </c>
      <c r="B28" s="80">
        <f>[3]район!B25</f>
        <v>19559</v>
      </c>
      <c r="C28" s="13">
        <v>0</v>
      </c>
      <c r="D28" s="80">
        <f>[3]район!D25</f>
        <v>19559</v>
      </c>
      <c r="E28" s="64">
        <v>0</v>
      </c>
      <c r="F28" s="65">
        <f t="shared" si="2"/>
        <v>100</v>
      </c>
    </row>
    <row r="29" spans="1:6" s="2" customFormat="1" ht="24.75" customHeight="1" x14ac:dyDescent="0.25">
      <c r="A29" s="12" t="s">
        <v>24</v>
      </c>
      <c r="B29" s="13">
        <v>125583.3</v>
      </c>
      <c r="C29" s="13">
        <v>3609</v>
      </c>
      <c r="D29" s="13">
        <v>76517.899999999994</v>
      </c>
      <c r="E29" s="64">
        <f t="shared" si="1"/>
        <v>2120.1967303962315</v>
      </c>
      <c r="F29" s="65">
        <f t="shared" si="2"/>
        <v>60.929996265427</v>
      </c>
    </row>
    <row r="30" spans="1:6" s="2" customFormat="1" ht="1.5" hidden="1" customHeight="1" x14ac:dyDescent="0.25">
      <c r="A30" s="14" t="s">
        <v>25</v>
      </c>
      <c r="B30" s="13"/>
      <c r="C30" s="13">
        <f>[1]район!C27</f>
        <v>0</v>
      </c>
      <c r="D30" s="13">
        <v>0</v>
      </c>
      <c r="E30" s="64" t="e">
        <f t="shared" si="1"/>
        <v>#DIV/0!</v>
      </c>
      <c r="F30" s="65" t="e">
        <f t="shared" si="2"/>
        <v>#DIV/0!</v>
      </c>
    </row>
    <row r="31" spans="1:6" s="2" customFormat="1" ht="15.75" x14ac:dyDescent="0.25">
      <c r="A31" s="16" t="s">
        <v>26</v>
      </c>
      <c r="B31" s="17">
        <f>[3]район!B28+[3]поселения!B26</f>
        <v>5051</v>
      </c>
      <c r="C31" s="13">
        <v>8306</v>
      </c>
      <c r="D31" s="13">
        <f>[3]район!D28+[3]поселения!D26</f>
        <v>5051</v>
      </c>
      <c r="E31" s="64">
        <f t="shared" si="1"/>
        <v>60.811461594028415</v>
      </c>
      <c r="F31" s="65">
        <f t="shared" si="2"/>
        <v>100</v>
      </c>
    </row>
    <row r="32" spans="1:6" s="2" customFormat="1" ht="62.25" customHeight="1" x14ac:dyDescent="0.25">
      <c r="A32" s="18" t="s">
        <v>27</v>
      </c>
      <c r="B32" s="17">
        <v>19.600000000000001</v>
      </c>
      <c r="C32" s="17">
        <v>38</v>
      </c>
      <c r="D32" s="17">
        <v>19.600000000000001</v>
      </c>
      <c r="E32" s="64">
        <f t="shared" si="1"/>
        <v>51.578947368421055</v>
      </c>
      <c r="F32" s="65">
        <f t="shared" si="2"/>
        <v>100</v>
      </c>
    </row>
    <row r="33" spans="1:8" s="2" customFormat="1" ht="31.5" x14ac:dyDescent="0.25">
      <c r="A33" s="18" t="s">
        <v>28</v>
      </c>
      <c r="B33" s="17">
        <v>-3407</v>
      </c>
      <c r="C33" s="19">
        <v>-870</v>
      </c>
      <c r="D33" s="19">
        <v>-3407</v>
      </c>
      <c r="E33" s="64">
        <f t="shared" si="1"/>
        <v>391.60919540229884</v>
      </c>
      <c r="F33" s="65">
        <f t="shared" si="2"/>
        <v>100</v>
      </c>
    </row>
    <row r="34" spans="1:8" s="2" customFormat="1" ht="22.5" customHeight="1" x14ac:dyDescent="0.25">
      <c r="A34" s="6" t="s">
        <v>29</v>
      </c>
      <c r="B34" s="20">
        <f>B25+B8</f>
        <v>1420476.8940000001</v>
      </c>
      <c r="C34" s="20">
        <f>C25+C8</f>
        <v>1014988.56</v>
      </c>
      <c r="D34" s="20">
        <f>D25+D8</f>
        <v>1189919.7278</v>
      </c>
      <c r="E34" s="8">
        <v>105.651756563878</v>
      </c>
      <c r="F34" s="9">
        <v>49.03199287460189</v>
      </c>
    </row>
    <row r="35" spans="1:8" s="2" customFormat="1" ht="15.75" x14ac:dyDescent="0.25">
      <c r="A35" s="6" t="s">
        <v>30</v>
      </c>
      <c r="B35" s="20"/>
      <c r="C35" s="20"/>
      <c r="D35" s="20"/>
      <c r="E35" s="8"/>
      <c r="F35" s="9"/>
    </row>
    <row r="36" spans="1:8" s="2" customFormat="1" ht="18.75" customHeight="1" x14ac:dyDescent="0.25">
      <c r="A36" s="6" t="s">
        <v>31</v>
      </c>
      <c r="B36" s="21">
        <f>B71</f>
        <v>215106.1</v>
      </c>
      <c r="C36" s="7">
        <f>C71</f>
        <v>117245</v>
      </c>
      <c r="D36" s="7">
        <f>D71</f>
        <v>108325.6</v>
      </c>
      <c r="E36" s="8">
        <v>67.471209431471621</v>
      </c>
      <c r="F36" s="9">
        <v>22.835233990764383</v>
      </c>
    </row>
    <row r="37" spans="1:8" s="2" customFormat="1" ht="20.25" customHeight="1" x14ac:dyDescent="0.25">
      <c r="A37" s="6" t="s">
        <v>32</v>
      </c>
      <c r="B37" s="20">
        <f>B36+B34</f>
        <v>1635582.9940000002</v>
      </c>
      <c r="C37" s="20">
        <f>C34+C36</f>
        <v>1132233.56</v>
      </c>
      <c r="D37" s="20">
        <f>D36+D34</f>
        <v>1298245.3278000001</v>
      </c>
      <c r="E37" s="8">
        <v>101.42417182606823</v>
      </c>
      <c r="F37" s="9">
        <v>45.211509593534778</v>
      </c>
    </row>
    <row r="38" spans="1:8" s="2" customFormat="1" ht="24.75" customHeight="1" x14ac:dyDescent="0.25">
      <c r="A38" s="6" t="s">
        <v>33</v>
      </c>
      <c r="B38" s="7"/>
      <c r="C38" s="22"/>
      <c r="D38" s="22"/>
      <c r="E38" s="8"/>
      <c r="F38" s="23"/>
    </row>
    <row r="39" spans="1:8" s="2" customFormat="1" ht="20.25" customHeight="1" x14ac:dyDescent="0.25">
      <c r="A39" s="24" t="s">
        <v>34</v>
      </c>
      <c r="B39" s="3">
        <v>134044.70000000001</v>
      </c>
      <c r="C39" s="3">
        <v>123589</v>
      </c>
      <c r="D39" s="3">
        <v>133271.4</v>
      </c>
      <c r="E39" s="4">
        <f>D39/C39*100</f>
        <v>107.83435419009781</v>
      </c>
      <c r="F39" s="15">
        <f>D39/B39*100</f>
        <v>99.423102890304492</v>
      </c>
    </row>
    <row r="40" spans="1:8" s="2" customFormat="1" ht="4.9000000000000004" hidden="1" customHeight="1" x14ac:dyDescent="0.25">
      <c r="A40" s="25" t="s">
        <v>35</v>
      </c>
      <c r="B40" s="89"/>
      <c r="C40" s="26"/>
      <c r="D40" s="89"/>
      <c r="E40" s="4" t="e">
        <f t="shared" ref="E40:E52" si="3">D40/C40*100</f>
        <v>#DIV/0!</v>
      </c>
      <c r="F40" s="15" t="e">
        <f t="shared" ref="F40:F67" si="4">D40/B40*100</f>
        <v>#DIV/0!</v>
      </c>
    </row>
    <row r="41" spans="1:8" s="2" customFormat="1" ht="4.9000000000000004" hidden="1" customHeight="1" x14ac:dyDescent="0.25">
      <c r="A41" s="25" t="s">
        <v>36</v>
      </c>
      <c r="B41" s="89"/>
      <c r="C41" s="26"/>
      <c r="D41" s="89"/>
      <c r="E41" s="4" t="e">
        <f t="shared" si="3"/>
        <v>#DIV/0!</v>
      </c>
      <c r="F41" s="15" t="e">
        <f t="shared" si="4"/>
        <v>#DIV/0!</v>
      </c>
    </row>
    <row r="42" spans="1:8" s="2" customFormat="1" ht="15.75" x14ac:dyDescent="0.25">
      <c r="A42" s="18" t="s">
        <v>37</v>
      </c>
      <c r="B42" s="3">
        <f>[3]поселения!B35</f>
        <v>2675</v>
      </c>
      <c r="C42" s="3">
        <v>2396</v>
      </c>
      <c r="D42" s="3">
        <f>[3]поселения!D35</f>
        <v>2675</v>
      </c>
      <c r="E42" s="4">
        <f t="shared" si="3"/>
        <v>111.64440734557597</v>
      </c>
      <c r="F42" s="15">
        <f t="shared" si="4"/>
        <v>100</v>
      </c>
    </row>
    <row r="43" spans="1:8" s="2" customFormat="1" ht="15.75" hidden="1" customHeight="1" x14ac:dyDescent="0.25">
      <c r="A43" s="25" t="s">
        <v>35</v>
      </c>
      <c r="B43" s="89"/>
      <c r="C43" s="26">
        <f>[1]поселения!C36</f>
        <v>0</v>
      </c>
      <c r="D43" s="89"/>
      <c r="E43" s="4" t="e">
        <f t="shared" si="3"/>
        <v>#DIV/0!</v>
      </c>
      <c r="F43" s="15" t="e">
        <f t="shared" si="4"/>
        <v>#DIV/0!</v>
      </c>
    </row>
    <row r="44" spans="1:8" s="2" customFormat="1" ht="30.75" customHeight="1" x14ac:dyDescent="0.25">
      <c r="A44" s="18" t="s">
        <v>38</v>
      </c>
      <c r="B44" s="3">
        <v>20144.2</v>
      </c>
      <c r="C44" s="3">
        <v>12410</v>
      </c>
      <c r="D44" s="3">
        <v>20100.7</v>
      </c>
      <c r="E44" s="4">
        <f t="shared" si="3"/>
        <v>161.97179693795329</v>
      </c>
      <c r="F44" s="15">
        <f t="shared" si="4"/>
        <v>99.784056949394866</v>
      </c>
    </row>
    <row r="45" spans="1:8" s="2" customFormat="1" ht="15" hidden="1" customHeight="1" x14ac:dyDescent="0.25">
      <c r="A45" s="25" t="s">
        <v>35</v>
      </c>
      <c r="B45" s="89"/>
      <c r="C45" s="26">
        <f>[1]район!C40+[1]поселения!C39</f>
        <v>0</v>
      </c>
      <c r="D45" s="89"/>
      <c r="E45" s="4" t="e">
        <f t="shared" si="3"/>
        <v>#DIV/0!</v>
      </c>
      <c r="F45" s="15" t="e">
        <f t="shared" si="4"/>
        <v>#DIV/0!</v>
      </c>
    </row>
    <row r="46" spans="1:8" s="2" customFormat="1" ht="15.75" hidden="1" customHeight="1" x14ac:dyDescent="0.25">
      <c r="A46" s="25" t="s">
        <v>36</v>
      </c>
      <c r="B46" s="89"/>
      <c r="C46" s="26">
        <f>[1]район!C41+[1]поселения!C40</f>
        <v>0</v>
      </c>
      <c r="D46" s="89"/>
      <c r="E46" s="4" t="e">
        <f t="shared" si="3"/>
        <v>#DIV/0!</v>
      </c>
      <c r="F46" s="15" t="e">
        <f t="shared" si="4"/>
        <v>#DIV/0!</v>
      </c>
    </row>
    <row r="47" spans="1:8" s="2" customFormat="1" ht="24" customHeight="1" x14ac:dyDescent="0.25">
      <c r="A47" s="24" t="s">
        <v>39</v>
      </c>
      <c r="B47" s="3">
        <v>73207.100000000006</v>
      </c>
      <c r="C47" s="3">
        <v>50621</v>
      </c>
      <c r="D47" s="3">
        <v>71358.3</v>
      </c>
      <c r="E47" s="4">
        <f t="shared" si="3"/>
        <v>140.96580470555699</v>
      </c>
      <c r="F47" s="15">
        <f t="shared" si="4"/>
        <v>97.474561893586824</v>
      </c>
      <c r="H47" s="45"/>
    </row>
    <row r="48" spans="1:8" s="2" customFormat="1" ht="15.75" hidden="1" customHeight="1" x14ac:dyDescent="0.25">
      <c r="A48" s="25" t="s">
        <v>35</v>
      </c>
      <c r="B48" s="89"/>
      <c r="C48" s="26">
        <f>[1]район!C43+[1]поселения!C42</f>
        <v>0</v>
      </c>
      <c r="D48" s="89"/>
      <c r="E48" s="4" t="e">
        <f t="shared" si="3"/>
        <v>#DIV/0!</v>
      </c>
      <c r="F48" s="15" t="e">
        <f t="shared" si="4"/>
        <v>#DIV/0!</v>
      </c>
    </row>
    <row r="49" spans="1:7" s="2" customFormat="1" ht="47.25" hidden="1" customHeight="1" x14ac:dyDescent="0.25">
      <c r="A49" s="27" t="s">
        <v>40</v>
      </c>
      <c r="B49" s="89"/>
      <c r="C49" s="26">
        <f>[1]район!C44+[1]поселения!C43</f>
        <v>0</v>
      </c>
      <c r="D49" s="89"/>
      <c r="E49" s="4" t="e">
        <f t="shared" si="3"/>
        <v>#DIV/0!</v>
      </c>
      <c r="F49" s="15" t="e">
        <f t="shared" si="4"/>
        <v>#DIV/0!</v>
      </c>
    </row>
    <row r="50" spans="1:7" s="2" customFormat="1" ht="16.5" customHeight="1" x14ac:dyDescent="0.25">
      <c r="A50" s="24" t="s">
        <v>41</v>
      </c>
      <c r="B50" s="3">
        <v>333222.09999999998</v>
      </c>
      <c r="C50" s="3">
        <v>93292</v>
      </c>
      <c r="D50" s="3">
        <v>133557</v>
      </c>
      <c r="E50" s="4">
        <f t="shared" si="3"/>
        <v>143.16018522488531</v>
      </c>
      <c r="F50" s="15">
        <f t="shared" si="4"/>
        <v>40.080474854458934</v>
      </c>
    </row>
    <row r="51" spans="1:7" s="2" customFormat="1" ht="15" hidden="1" customHeight="1" x14ac:dyDescent="0.25">
      <c r="A51" s="25" t="s">
        <v>35</v>
      </c>
      <c r="B51" s="89"/>
      <c r="C51" s="26">
        <f>[1]район!C46+[1]поселения!C45</f>
        <v>0</v>
      </c>
      <c r="D51" s="26"/>
      <c r="E51" s="4" t="e">
        <f t="shared" si="3"/>
        <v>#DIV/0!</v>
      </c>
      <c r="F51" s="15" t="e">
        <f t="shared" si="4"/>
        <v>#DIV/0!</v>
      </c>
    </row>
    <row r="52" spans="1:7" s="2" customFormat="1" ht="42.6" hidden="1" customHeight="1" x14ac:dyDescent="0.25">
      <c r="A52" s="27" t="s">
        <v>42</v>
      </c>
      <c r="B52" s="89"/>
      <c r="C52" s="26">
        <f>[1]район!C47+[1]поселения!C46</f>
        <v>0</v>
      </c>
      <c r="D52" s="26"/>
      <c r="E52" s="4" t="e">
        <f t="shared" si="3"/>
        <v>#DIV/0!</v>
      </c>
      <c r="F52" s="15" t="e">
        <f t="shared" si="4"/>
        <v>#DIV/0!</v>
      </c>
    </row>
    <row r="53" spans="1:7" s="2" customFormat="1" ht="13.15" hidden="1" customHeight="1" x14ac:dyDescent="0.25">
      <c r="A53" s="28" t="s">
        <v>43</v>
      </c>
      <c r="B53" s="3">
        <v>5985</v>
      </c>
      <c r="C53" s="3"/>
      <c r="D53" s="3"/>
      <c r="E53" s="4">
        <v>0</v>
      </c>
      <c r="F53" s="15">
        <v>0</v>
      </c>
    </row>
    <row r="54" spans="1:7" s="2" customFormat="1" ht="16.149999999999999" hidden="1" customHeight="1" x14ac:dyDescent="0.25">
      <c r="A54" s="27" t="s">
        <v>44</v>
      </c>
      <c r="B54" s="89"/>
      <c r="C54" s="26"/>
      <c r="D54" s="89"/>
      <c r="E54" s="4" t="e">
        <f t="shared" ref="E54:E66" si="5">D54/C54*100</f>
        <v>#DIV/0!</v>
      </c>
      <c r="F54" s="15" t="e">
        <f t="shared" si="4"/>
        <v>#DIV/0!</v>
      </c>
    </row>
    <row r="55" spans="1:7" s="2" customFormat="1" ht="15.75" x14ac:dyDescent="0.25">
      <c r="A55" s="24" t="s">
        <v>45</v>
      </c>
      <c r="B55" s="3">
        <v>756340.8</v>
      </c>
      <c r="C55" s="3">
        <v>586728</v>
      </c>
      <c r="D55" s="3">
        <f>[3]район!D50+[3]поселения!D49</f>
        <v>707042.5</v>
      </c>
      <c r="E55" s="4">
        <f t="shared" si="5"/>
        <v>120.50600959899647</v>
      </c>
      <c r="F55" s="15">
        <f t="shared" si="4"/>
        <v>93.481999119973423</v>
      </c>
      <c r="G55" s="46"/>
    </row>
    <row r="56" spans="1:7" s="2" customFormat="1" ht="17.25" hidden="1" customHeight="1" x14ac:dyDescent="0.25">
      <c r="A56" s="25" t="s">
        <v>46</v>
      </c>
      <c r="B56" s="89"/>
      <c r="C56" s="26"/>
      <c r="D56" s="89"/>
      <c r="E56" s="4" t="e">
        <f t="shared" si="5"/>
        <v>#DIV/0!</v>
      </c>
      <c r="F56" s="15" t="e">
        <f t="shared" si="4"/>
        <v>#DIV/0!</v>
      </c>
    </row>
    <row r="57" spans="1:7" s="2" customFormat="1" ht="15.75" hidden="1" customHeight="1" x14ac:dyDescent="0.25">
      <c r="A57" s="25" t="s">
        <v>47</v>
      </c>
      <c r="B57" s="89"/>
      <c r="C57" s="26"/>
      <c r="D57" s="89"/>
      <c r="E57" s="4" t="e">
        <f t="shared" si="5"/>
        <v>#DIV/0!</v>
      </c>
      <c r="F57" s="15" t="e">
        <f t="shared" si="4"/>
        <v>#DIV/0!</v>
      </c>
    </row>
    <row r="58" spans="1:7" s="2" customFormat="1" ht="15.75" hidden="1" customHeight="1" x14ac:dyDescent="0.25">
      <c r="A58" s="25" t="s">
        <v>36</v>
      </c>
      <c r="B58" s="89"/>
      <c r="C58" s="26"/>
      <c r="D58" s="89"/>
      <c r="E58" s="4" t="e">
        <f t="shared" si="5"/>
        <v>#DIV/0!</v>
      </c>
      <c r="F58" s="15" t="e">
        <f t="shared" si="4"/>
        <v>#DIV/0!</v>
      </c>
    </row>
    <row r="59" spans="1:7" s="2" customFormat="1" ht="21" customHeight="1" x14ac:dyDescent="0.25">
      <c r="A59" s="18" t="s">
        <v>48</v>
      </c>
      <c r="B59" s="3">
        <v>113621.8</v>
      </c>
      <c r="C59" s="3">
        <v>93325</v>
      </c>
      <c r="D59" s="3">
        <v>113419.1</v>
      </c>
      <c r="E59" s="4">
        <f t="shared" si="5"/>
        <v>121.53131529600859</v>
      </c>
      <c r="F59" s="15">
        <f t="shared" si="4"/>
        <v>99.82160113640164</v>
      </c>
      <c r="G59" s="47"/>
    </row>
    <row r="60" spans="1:7" s="2" customFormat="1" ht="21" hidden="1" customHeight="1" x14ac:dyDescent="0.25">
      <c r="A60" s="29" t="s">
        <v>49</v>
      </c>
      <c r="B60" s="89"/>
      <c r="C60" s="26"/>
      <c r="D60" s="89"/>
      <c r="E60" s="4" t="e">
        <f t="shared" si="5"/>
        <v>#DIV/0!</v>
      </c>
      <c r="F60" s="15" t="e">
        <f t="shared" si="4"/>
        <v>#DIV/0!</v>
      </c>
    </row>
    <row r="61" spans="1:7" s="2" customFormat="1" ht="21" hidden="1" customHeight="1" x14ac:dyDescent="0.25">
      <c r="A61" s="25" t="s">
        <v>36</v>
      </c>
      <c r="B61" s="89"/>
      <c r="C61" s="26"/>
      <c r="D61" s="89"/>
      <c r="E61" s="4" t="e">
        <f t="shared" si="5"/>
        <v>#DIV/0!</v>
      </c>
      <c r="F61" s="15" t="e">
        <f t="shared" si="4"/>
        <v>#DIV/0!</v>
      </c>
    </row>
    <row r="62" spans="1:7" s="2" customFormat="1" ht="1.5" hidden="1" customHeight="1" x14ac:dyDescent="0.25">
      <c r="A62" s="24" t="s">
        <v>50</v>
      </c>
      <c r="B62" s="90"/>
      <c r="C62" s="3"/>
      <c r="D62" s="90"/>
      <c r="E62" s="4" t="e">
        <f t="shared" si="5"/>
        <v>#DIV/0!</v>
      </c>
      <c r="F62" s="15" t="e">
        <f t="shared" si="4"/>
        <v>#DIV/0!</v>
      </c>
    </row>
    <row r="63" spans="1:7" s="2" customFormat="1" ht="15.75" hidden="1" customHeight="1" x14ac:dyDescent="0.25">
      <c r="A63" s="29" t="s">
        <v>51</v>
      </c>
      <c r="B63" s="89"/>
      <c r="C63" s="26"/>
      <c r="D63" s="89"/>
      <c r="E63" s="4" t="e">
        <f t="shared" si="5"/>
        <v>#DIV/0!</v>
      </c>
      <c r="F63" s="15" t="e">
        <f t="shared" si="4"/>
        <v>#DIV/0!</v>
      </c>
    </row>
    <row r="64" spans="1:7" s="2" customFormat="1" ht="19.899999999999999" hidden="1" customHeight="1" x14ac:dyDescent="0.25">
      <c r="A64" s="25" t="s">
        <v>36</v>
      </c>
      <c r="B64" s="89"/>
      <c r="C64" s="26"/>
      <c r="D64" s="89"/>
      <c r="E64" s="4" t="e">
        <f t="shared" si="5"/>
        <v>#DIV/0!</v>
      </c>
      <c r="F64" s="15" t="e">
        <f t="shared" si="4"/>
        <v>#DIV/0!</v>
      </c>
    </row>
    <row r="65" spans="1:9" s="2" customFormat="1" ht="15.75" x14ac:dyDescent="0.25">
      <c r="A65" s="16" t="s">
        <v>52</v>
      </c>
      <c r="B65" s="3">
        <v>53460</v>
      </c>
      <c r="C65" s="3">
        <v>46591</v>
      </c>
      <c r="D65" s="3">
        <v>52594.9</v>
      </c>
      <c r="E65" s="4">
        <f t="shared" si="5"/>
        <v>112.886394368011</v>
      </c>
      <c r="F65" s="15">
        <f t="shared" si="4"/>
        <v>98.381780770669664</v>
      </c>
    </row>
    <row r="66" spans="1:9" s="2" customFormat="1" ht="20.25" customHeight="1" x14ac:dyDescent="0.25">
      <c r="A66" s="16" t="s">
        <v>53</v>
      </c>
      <c r="B66" s="3">
        <f>[3]район!B61+[3]поселения!B59</f>
        <v>5205.4000000000005</v>
      </c>
      <c r="C66" s="3">
        <v>4628</v>
      </c>
      <c r="D66" s="3">
        <f>[3]район!D61+[3]поселения!D59</f>
        <v>5184.9000000000005</v>
      </c>
      <c r="E66" s="4">
        <f t="shared" si="5"/>
        <v>112.033275713051</v>
      </c>
      <c r="F66" s="15">
        <f t="shared" si="4"/>
        <v>99.606178199561995</v>
      </c>
    </row>
    <row r="67" spans="1:9" s="2" customFormat="1" ht="18" customHeight="1" x14ac:dyDescent="0.25">
      <c r="A67" s="66" t="s">
        <v>54</v>
      </c>
      <c r="B67" s="3">
        <f>[3]район!B62</f>
        <v>669.6</v>
      </c>
      <c r="C67" s="3">
        <v>0</v>
      </c>
      <c r="D67" s="3">
        <f>[3]район!D62</f>
        <v>509.3</v>
      </c>
      <c r="E67" s="4">
        <v>0</v>
      </c>
      <c r="F67" s="15">
        <f t="shared" si="4"/>
        <v>76.060334528076467</v>
      </c>
    </row>
    <row r="68" spans="1:9" s="2" customFormat="1" ht="18" customHeight="1" x14ac:dyDescent="0.25">
      <c r="A68" s="16" t="s">
        <v>55</v>
      </c>
      <c r="B68" s="3">
        <v>0</v>
      </c>
      <c r="C68" s="3">
        <f>[2]поселения!C60</f>
        <v>0</v>
      </c>
      <c r="D68" s="3">
        <v>0</v>
      </c>
      <c r="E68" s="4">
        <v>0</v>
      </c>
      <c r="F68" s="15">
        <v>0</v>
      </c>
    </row>
    <row r="69" spans="1:9" s="2" customFormat="1" ht="19.5" customHeight="1" x14ac:dyDescent="0.25">
      <c r="A69" s="30" t="s">
        <v>56</v>
      </c>
      <c r="B69" s="21">
        <f>SUM(B39:B68)</f>
        <v>1498575.7</v>
      </c>
      <c r="C69" s="21">
        <f>SUM(C39:C68)</f>
        <v>1013580</v>
      </c>
      <c r="D69" s="21">
        <f>SUM(D39:D68)</f>
        <v>1239713.0999999999</v>
      </c>
      <c r="E69" s="7">
        <v>112.1942097655761</v>
      </c>
      <c r="F69" s="31">
        <v>48.01963418465931</v>
      </c>
    </row>
    <row r="70" spans="1:9" s="2" customFormat="1" ht="18.75" customHeight="1" x14ac:dyDescent="0.25">
      <c r="A70" s="6" t="s">
        <v>30</v>
      </c>
      <c r="B70" s="21"/>
      <c r="C70" s="21"/>
      <c r="D70" s="7"/>
      <c r="E70" s="7"/>
      <c r="F70" s="31"/>
    </row>
    <row r="71" spans="1:9" s="2" customFormat="1" ht="15.75" x14ac:dyDescent="0.25">
      <c r="A71" s="6" t="s">
        <v>31</v>
      </c>
      <c r="B71" s="21">
        <v>215106.1</v>
      </c>
      <c r="C71" s="7">
        <v>117245</v>
      </c>
      <c r="D71" s="7">
        <v>108325.6</v>
      </c>
      <c r="E71" s="7">
        <v>67.471209431471621</v>
      </c>
      <c r="F71" s="31">
        <v>22.835233990764383</v>
      </c>
    </row>
    <row r="72" spans="1:9" s="2" customFormat="1" ht="17.25" customHeight="1" x14ac:dyDescent="0.25">
      <c r="A72" s="6" t="s">
        <v>57</v>
      </c>
      <c r="B72" s="21">
        <f>B71+B69</f>
        <v>1713681.8</v>
      </c>
      <c r="C72" s="21">
        <f>C69+C71</f>
        <v>1130825</v>
      </c>
      <c r="D72" s="21">
        <f>D71+D69</f>
        <v>1348038.7</v>
      </c>
      <c r="E72" s="7">
        <v>107.15475485528333</v>
      </c>
      <c r="F72" s="31">
        <v>44.534776081461551</v>
      </c>
    </row>
    <row r="73" spans="1:9" s="2" customFormat="1" ht="32.25" customHeight="1" x14ac:dyDescent="0.25">
      <c r="A73" s="32" t="s">
        <v>58</v>
      </c>
      <c r="B73" s="33">
        <f>B37-B72</f>
        <v>-78098.805999999866</v>
      </c>
      <c r="C73" s="33">
        <f>C34-C69</f>
        <v>1408.5600000000559</v>
      </c>
      <c r="D73" s="33">
        <f>D34-D69</f>
        <v>-49793.372199999867</v>
      </c>
      <c r="E73" s="3">
        <f>D73/C73*100</f>
        <v>-3535.0551059236309</v>
      </c>
      <c r="F73" s="33">
        <f>D73/B73*100</f>
        <v>63.756893031117471</v>
      </c>
    </row>
    <row r="74" spans="1:9" s="2" customFormat="1" ht="48.75" customHeight="1" x14ac:dyDescent="0.25">
      <c r="A74" s="34" t="s">
        <v>59</v>
      </c>
      <c r="B74" s="63">
        <f>B75+B77+B78+B79+B76</f>
        <v>78098.799999999988</v>
      </c>
      <c r="C74" s="63">
        <f>SUM(C75:C80)</f>
        <v>-1409</v>
      </c>
      <c r="D74" s="63">
        <f>D75+D77+D78+D79+D80+D76</f>
        <v>49793.3</v>
      </c>
      <c r="E74" s="3">
        <f>D74/C74*100</f>
        <v>-3533.9460610361962</v>
      </c>
      <c r="F74" s="33">
        <f t="shared" ref="F74:F79" si="6">D74/B74*100</f>
        <v>63.756805482286552</v>
      </c>
      <c r="I74" s="48"/>
    </row>
    <row r="75" spans="1:9" s="2" customFormat="1" ht="20.25" customHeight="1" x14ac:dyDescent="0.25">
      <c r="A75" s="35" t="s">
        <v>60</v>
      </c>
      <c r="B75" s="36">
        <f>[3]район!B67</f>
        <v>25000</v>
      </c>
      <c r="C75" s="36"/>
      <c r="D75" s="36">
        <f>[3]район!D67</f>
        <v>25000</v>
      </c>
      <c r="E75" s="26">
        <v>0</v>
      </c>
      <c r="F75" s="36">
        <f t="shared" si="6"/>
        <v>100</v>
      </c>
    </row>
    <row r="76" spans="1:9" s="2" customFormat="1" ht="31.5" x14ac:dyDescent="0.25">
      <c r="A76" s="35" t="s">
        <v>61</v>
      </c>
      <c r="B76" s="36">
        <f>[3]район!B68</f>
        <v>-10000</v>
      </c>
      <c r="C76" s="36">
        <f>[2]район!C67+[2]поселения!C66</f>
        <v>0</v>
      </c>
      <c r="D76" s="36">
        <v>-10000</v>
      </c>
      <c r="E76" s="26">
        <v>0</v>
      </c>
      <c r="F76" s="36">
        <v>0</v>
      </c>
    </row>
    <row r="77" spans="1:9" s="2" customFormat="1" ht="30" customHeight="1" x14ac:dyDescent="0.25">
      <c r="A77" s="35" t="s">
        <v>64</v>
      </c>
      <c r="B77" s="36">
        <f>[3]район!B69</f>
        <v>22000</v>
      </c>
      <c r="C77" s="36"/>
      <c r="D77" s="36">
        <v>22000</v>
      </c>
      <c r="E77" s="26">
        <v>0</v>
      </c>
      <c r="F77" s="36">
        <f>D77/B77*100</f>
        <v>100</v>
      </c>
    </row>
    <row r="78" spans="1:9" s="2" customFormat="1" ht="30" customHeight="1" x14ac:dyDescent="0.25">
      <c r="A78" s="35" t="s">
        <v>65</v>
      </c>
      <c r="B78" s="36">
        <f>[3]район!B70</f>
        <v>-22000</v>
      </c>
      <c r="C78" s="84"/>
      <c r="D78" s="36">
        <v>-22000</v>
      </c>
      <c r="E78" s="26">
        <v>0</v>
      </c>
      <c r="F78" s="36">
        <f t="shared" si="6"/>
        <v>100</v>
      </c>
      <c r="H78" s="81"/>
    </row>
    <row r="79" spans="1:9" s="2" customFormat="1" ht="33" customHeight="1" x14ac:dyDescent="0.25">
      <c r="A79" s="29" t="s">
        <v>62</v>
      </c>
      <c r="B79" s="36">
        <f>[3]район!B71+[3]поселения!B67</f>
        <v>63098.799999999996</v>
      </c>
      <c r="C79" s="36">
        <v>-1409</v>
      </c>
      <c r="D79" s="36">
        <f>[3]район!D71+[3]поселения!D67</f>
        <v>34793.300000000003</v>
      </c>
      <c r="E79" s="26">
        <f>D79/C79*100</f>
        <v>-2469.3612491128461</v>
      </c>
      <c r="F79" s="36">
        <f t="shared" si="6"/>
        <v>55.140985248530882</v>
      </c>
    </row>
    <row r="80" spans="1:9" s="2" customFormat="1" ht="31.5" x14ac:dyDescent="0.25">
      <c r="A80" s="37" t="s">
        <v>63</v>
      </c>
      <c r="B80" s="36">
        <f>[3]район!B72</f>
        <v>0</v>
      </c>
      <c r="C80" s="84">
        <v>0</v>
      </c>
      <c r="D80" s="85">
        <f>[3]район!D72</f>
        <v>0</v>
      </c>
      <c r="E80" s="26">
        <v>0</v>
      </c>
      <c r="F80" s="36">
        <v>0</v>
      </c>
    </row>
    <row r="81" spans="1:6" ht="15.75" x14ac:dyDescent="0.25">
      <c r="B81" s="38"/>
      <c r="C81" s="39"/>
      <c r="D81" s="40"/>
      <c r="E81" s="41"/>
      <c r="F81" s="42"/>
    </row>
    <row r="82" spans="1:6" ht="15.75" x14ac:dyDescent="0.25">
      <c r="A82" s="67"/>
      <c r="B82" s="67"/>
      <c r="C82" s="68"/>
      <c r="D82" s="69"/>
      <c r="E82" s="41"/>
      <c r="F82" s="43"/>
    </row>
    <row r="83" spans="1:6" ht="15.75" x14ac:dyDescent="0.25">
      <c r="A83" s="67"/>
      <c r="B83" s="70"/>
      <c r="C83" s="67"/>
      <c r="D83" s="71"/>
      <c r="E83" s="41"/>
    </row>
    <row r="84" spans="1:6" ht="15.75" x14ac:dyDescent="0.25">
      <c r="A84" s="67"/>
      <c r="B84" s="70"/>
      <c r="C84" s="67"/>
      <c r="D84" s="71"/>
      <c r="E84" s="41"/>
    </row>
    <row r="85" spans="1:6" ht="15.75" x14ac:dyDescent="0.25">
      <c r="A85" s="72"/>
      <c r="B85" s="72"/>
      <c r="C85" s="67"/>
      <c r="D85" s="71"/>
      <c r="E85" s="41"/>
    </row>
    <row r="86" spans="1:6" ht="15.75" x14ac:dyDescent="0.25">
      <c r="A86" s="70"/>
      <c r="B86" s="70"/>
      <c r="C86" s="73"/>
      <c r="D86" s="73"/>
      <c r="E86" s="74"/>
    </row>
    <row r="87" spans="1:6" ht="15.75" x14ac:dyDescent="0.25">
      <c r="A87" s="75"/>
      <c r="B87" s="75"/>
      <c r="C87" s="76"/>
      <c r="D87" s="77"/>
      <c r="E87" s="1"/>
    </row>
    <row r="88" spans="1:6" x14ac:dyDescent="0.25">
      <c r="C88" s="78"/>
      <c r="D88" s="75"/>
      <c r="E88" s="79"/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2019-01-28T12:44:56Z</dcterms:modified>
</cp:coreProperties>
</file>