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B71" i="1" l="1"/>
  <c r="B25" i="1"/>
  <c r="B8" i="1"/>
  <c r="D84" i="1" l="1"/>
  <c r="E84" i="1" s="1"/>
  <c r="C84" i="1"/>
  <c r="B84" i="1"/>
  <c r="B76" i="1" s="1"/>
  <c r="D83" i="1"/>
  <c r="C83" i="1"/>
  <c r="E83" i="1" s="1"/>
  <c r="B83" i="1"/>
  <c r="F82" i="1"/>
  <c r="D82" i="1"/>
  <c r="F81" i="1"/>
  <c r="D81" i="1"/>
  <c r="D80" i="1"/>
  <c r="B80" i="1"/>
  <c r="D79" i="1"/>
  <c r="F79" i="1" s="1"/>
  <c r="B79" i="1"/>
  <c r="F78" i="1"/>
  <c r="D78" i="1"/>
  <c r="C78" i="1"/>
  <c r="B78" i="1"/>
  <c r="F77" i="1"/>
  <c r="D77" i="1"/>
  <c r="C77" i="1"/>
  <c r="C76" i="1" s="1"/>
  <c r="B77" i="1"/>
  <c r="D76" i="1"/>
  <c r="E76" i="1" s="1"/>
  <c r="F73" i="1"/>
  <c r="E73" i="1"/>
  <c r="D71" i="1"/>
  <c r="C71" i="1"/>
  <c r="C74" i="1" s="1"/>
  <c r="B74" i="1"/>
  <c r="F69" i="1"/>
  <c r="E69" i="1"/>
  <c r="F68" i="1"/>
  <c r="F67" i="1"/>
  <c r="E67" i="1"/>
  <c r="F66" i="1"/>
  <c r="E66" i="1"/>
  <c r="F65" i="1"/>
  <c r="E65" i="1"/>
  <c r="F64" i="1"/>
  <c r="E64" i="1"/>
  <c r="F63" i="1"/>
  <c r="E63" i="1"/>
  <c r="F62" i="1"/>
  <c r="E62" i="1"/>
  <c r="F61" i="1"/>
  <c r="E61" i="1"/>
  <c r="F60" i="1"/>
  <c r="E60" i="1"/>
  <c r="F59" i="1"/>
  <c r="E59" i="1"/>
  <c r="F58" i="1"/>
  <c r="E58" i="1"/>
  <c r="F57" i="1"/>
  <c r="E57" i="1"/>
  <c r="F56" i="1"/>
  <c r="E56" i="1"/>
  <c r="F55" i="1"/>
  <c r="F54" i="1"/>
  <c r="E54" i="1"/>
  <c r="F53" i="1"/>
  <c r="E53" i="1"/>
  <c r="F52" i="1"/>
  <c r="E52" i="1"/>
  <c r="F51" i="1"/>
  <c r="E51" i="1"/>
  <c r="F50" i="1"/>
  <c r="E50" i="1"/>
  <c r="F49" i="1"/>
  <c r="E49" i="1"/>
  <c r="F48" i="1"/>
  <c r="E48" i="1"/>
  <c r="F47" i="1"/>
  <c r="E47" i="1"/>
  <c r="F46" i="1"/>
  <c r="E46" i="1"/>
  <c r="F45" i="1"/>
  <c r="E45" i="1"/>
  <c r="F44" i="1"/>
  <c r="E44" i="1"/>
  <c r="F43" i="1"/>
  <c r="E43" i="1"/>
  <c r="F42" i="1"/>
  <c r="E42" i="1"/>
  <c r="F41" i="1"/>
  <c r="E41" i="1"/>
  <c r="F40" i="1"/>
  <c r="E40" i="1"/>
  <c r="F39" i="1"/>
  <c r="E39" i="1"/>
  <c r="D36" i="1"/>
  <c r="E36" i="1" s="1"/>
  <c r="B36" i="1"/>
  <c r="D33" i="1"/>
  <c r="F33" i="1" s="1"/>
  <c r="B33" i="1"/>
  <c r="F32" i="1"/>
  <c r="E32" i="1"/>
  <c r="E31" i="1"/>
  <c r="D31" i="1"/>
  <c r="B31" i="1"/>
  <c r="D30" i="1"/>
  <c r="F30" i="1" s="1"/>
  <c r="F29" i="1"/>
  <c r="E29" i="1"/>
  <c r="D28" i="1"/>
  <c r="B28" i="1"/>
  <c r="D27" i="1"/>
  <c r="E27" i="1" s="1"/>
  <c r="B27" i="1"/>
  <c r="D26" i="1"/>
  <c r="E26" i="1" s="1"/>
  <c r="B26" i="1"/>
  <c r="C25" i="1"/>
  <c r="D24" i="1"/>
  <c r="E24" i="1" s="1"/>
  <c r="C24" i="1"/>
  <c r="B24" i="1"/>
  <c r="D23" i="1"/>
  <c r="C23" i="1"/>
  <c r="E23" i="1" s="1"/>
  <c r="B23" i="1"/>
  <c r="D22" i="1"/>
  <c r="E22" i="1" s="1"/>
  <c r="C22" i="1"/>
  <c r="B22" i="1"/>
  <c r="D21" i="1"/>
  <c r="C21" i="1"/>
  <c r="E21" i="1" s="1"/>
  <c r="B21" i="1"/>
  <c r="D20" i="1"/>
  <c r="E20" i="1" s="1"/>
  <c r="C20" i="1"/>
  <c r="B20" i="1"/>
  <c r="D19" i="1"/>
  <c r="C19" i="1"/>
  <c r="E19" i="1" s="1"/>
  <c r="B19" i="1"/>
  <c r="D18" i="1"/>
  <c r="E18" i="1" s="1"/>
  <c r="C18" i="1"/>
  <c r="B18" i="1"/>
  <c r="D17" i="1"/>
  <c r="C17" i="1"/>
  <c r="E17" i="1" s="1"/>
  <c r="B17" i="1"/>
  <c r="D16" i="1"/>
  <c r="E16" i="1" s="1"/>
  <c r="C16" i="1"/>
  <c r="B16" i="1"/>
  <c r="D15" i="1"/>
  <c r="C15" i="1"/>
  <c r="E15" i="1" s="1"/>
  <c r="B15" i="1"/>
  <c r="D14" i="1"/>
  <c r="E14" i="1" s="1"/>
  <c r="C14" i="1"/>
  <c r="B14" i="1"/>
  <c r="D13" i="1"/>
  <c r="C13" i="1"/>
  <c r="E13" i="1" s="1"/>
  <c r="B13" i="1"/>
  <c r="D12" i="1"/>
  <c r="E12" i="1" s="1"/>
  <c r="C12" i="1"/>
  <c r="B12" i="1"/>
  <c r="D11" i="1"/>
  <c r="C11" i="1"/>
  <c r="E11" i="1" s="1"/>
  <c r="B11" i="1"/>
  <c r="D10" i="1"/>
  <c r="E10" i="1" s="1"/>
  <c r="C10" i="1"/>
  <c r="B10" i="1"/>
  <c r="D9" i="1"/>
  <c r="C9" i="1"/>
  <c r="C8" i="1" s="1"/>
  <c r="B9" i="1"/>
  <c r="D8" i="1"/>
  <c r="F6" i="1"/>
  <c r="E6" i="1"/>
  <c r="D6" i="1"/>
  <c r="C6" i="1"/>
  <c r="B6" i="1"/>
  <c r="B34" i="1" l="1"/>
  <c r="B75" i="1" s="1"/>
  <c r="F9" i="1"/>
  <c r="F11" i="1"/>
  <c r="F13" i="1"/>
  <c r="F15" i="1"/>
  <c r="F17" i="1"/>
  <c r="F19" i="1"/>
  <c r="F21" i="1"/>
  <c r="F23" i="1"/>
  <c r="D25" i="1"/>
  <c r="E25" i="1" s="1"/>
  <c r="E30" i="1"/>
  <c r="F31" i="1"/>
  <c r="E33" i="1"/>
  <c r="F80" i="1"/>
  <c r="F83" i="1"/>
  <c r="F71" i="1"/>
  <c r="D74" i="1"/>
  <c r="E74" i="1" s="1"/>
  <c r="C34" i="1"/>
  <c r="E8" i="1"/>
  <c r="F8" i="1"/>
  <c r="E9" i="1"/>
  <c r="F10" i="1"/>
  <c r="F12" i="1"/>
  <c r="F14" i="1"/>
  <c r="F16" i="1"/>
  <c r="F18" i="1"/>
  <c r="F20" i="1"/>
  <c r="F22" i="1"/>
  <c r="F26" i="1"/>
  <c r="F27" i="1"/>
  <c r="D34" i="1"/>
  <c r="F36" i="1"/>
  <c r="E71" i="1"/>
  <c r="F74" i="1"/>
  <c r="F76" i="1"/>
  <c r="B37" i="1" l="1"/>
  <c r="F25" i="1"/>
  <c r="D75" i="1"/>
  <c r="D37" i="1"/>
  <c r="E34" i="1"/>
  <c r="F34" i="1"/>
  <c r="C75" i="1"/>
  <c r="C37" i="1"/>
  <c r="F37" i="1" l="1"/>
  <c r="E37" i="1"/>
  <c r="F75" i="1"/>
  <c r="E75" i="1"/>
</calcChain>
</file>

<file path=xl/sharedStrings.xml><?xml version="1.0" encoding="utf-8"?>
<sst xmlns="http://schemas.openxmlformats.org/spreadsheetml/2006/main" count="81" uniqueCount="70">
  <si>
    <t>Консолидированный отчет</t>
  </si>
  <si>
    <t xml:space="preserve">       ИСПОЛНЕНИЕ  БЮДЖЕТА  МО  "ПРИМОРСКИЙ  МУНИЦИПАЛЬНЫЙ  РАЙОН"</t>
  </si>
  <si>
    <t>тыс. руб.</t>
  </si>
  <si>
    <t xml:space="preserve"> Д О Х О Д Ы  НАЛОГОВЫЕ  и  НЕНАЛОГОВЫЕ</t>
  </si>
  <si>
    <t>Налог на доходы физ.лиц</t>
  </si>
  <si>
    <t>Акцизы</t>
  </si>
  <si>
    <t>Налог, взимаемый  в связи с применением патентной системы налогообложения</t>
  </si>
  <si>
    <t>Единый налог на вмененный доход</t>
  </si>
  <si>
    <t>Единый сельскохозяйственный налог</t>
  </si>
  <si>
    <t>Налог на имущество физ.лиц</t>
  </si>
  <si>
    <t>Земельный налог</t>
  </si>
  <si>
    <t>Государственная пошлина</t>
  </si>
  <si>
    <t>Задолженность и перерасчеты по отмененным налогам, сборам и иным обязательным платежам</t>
  </si>
  <si>
    <t>Доходы от использования имущества,находящегося в гос.и муниципальной собственности</t>
  </si>
  <si>
    <t>Плата за негативное воздействие на окруж.среду</t>
  </si>
  <si>
    <t>Доходы от продажи материальных и нематериальных активов</t>
  </si>
  <si>
    <t>Доходы от оказания платных услуг и компенсации затрат государства</t>
  </si>
  <si>
    <t>Штрафные санкции,возмещение ущерба</t>
  </si>
  <si>
    <t xml:space="preserve">Прочие неналоговые доходы  </t>
  </si>
  <si>
    <t>Невыясненные платежи</t>
  </si>
  <si>
    <t>Безвозмездные перечисления</t>
  </si>
  <si>
    <t xml:space="preserve">   - Субвенции</t>
  </si>
  <si>
    <t xml:space="preserve">   -Субсидии</t>
  </si>
  <si>
    <t xml:space="preserve">   - Дотации</t>
  </si>
  <si>
    <t xml:space="preserve">   -Безвозмезд из бюджетов других уровней</t>
  </si>
  <si>
    <t>Прочие безвозмездные</t>
  </si>
  <si>
    <t>Доходы от возврата остатков субсидий, субвенций и иных межбюджетных трансфертов прошлых лет</t>
  </si>
  <si>
    <t>Возврат остатков субсидий и субвенций прошлых лет</t>
  </si>
  <si>
    <t xml:space="preserve">И Т О Г О   Д О Х О Д О В </t>
  </si>
  <si>
    <t>справочно:</t>
  </si>
  <si>
    <t>В Н У Т Р Е Н Н И Е  О Б О Р О Т Ы</t>
  </si>
  <si>
    <t>В С Е Г О  ДОХОДОВ С ОБОРОТАМИ</t>
  </si>
  <si>
    <t xml:space="preserve">            Р А С Х О Д Ы</t>
  </si>
  <si>
    <t>Общегосударственные вопросы</t>
  </si>
  <si>
    <t xml:space="preserve">в т.ч а)  оплата труда     </t>
  </si>
  <si>
    <t>б)увеличение стоим. основных средств</t>
  </si>
  <si>
    <t>Национальная оборона</t>
  </si>
  <si>
    <t>Национальная безопасность и правоохранительная деятельность</t>
  </si>
  <si>
    <t>Национальная экономика</t>
  </si>
  <si>
    <t>б)  безвозмездные перечисления государственным муниципальным организациям</t>
  </si>
  <si>
    <t>Жилищно-коммунальное   хоз-во</t>
  </si>
  <si>
    <t xml:space="preserve"> безвозмездные перечисления государственным и муниципальным организациям</t>
  </si>
  <si>
    <t>Охрана окружающей среды</t>
  </si>
  <si>
    <t>увеличение стоимости основных средств</t>
  </si>
  <si>
    <t>Образование</t>
  </si>
  <si>
    <t>в том числе :</t>
  </si>
  <si>
    <t xml:space="preserve">                  а) оплата труда</t>
  </si>
  <si>
    <t>Культура и кинематография</t>
  </si>
  <si>
    <t>в т.ч.         а) оплата труда</t>
  </si>
  <si>
    <t xml:space="preserve">Здравоохранение </t>
  </si>
  <si>
    <t>в т.ч.        а) оплата труда</t>
  </si>
  <si>
    <t>Социальная политика</t>
  </si>
  <si>
    <t>Физическая культура и спорт</t>
  </si>
  <si>
    <t>Обслуживание муниципального долга</t>
  </si>
  <si>
    <t>Межбюджетные трансферты</t>
  </si>
  <si>
    <t>И Т О Г О  Р А С Х О Д О В</t>
  </si>
  <si>
    <t>В С Е Г О  РАСХОДОВ С ОБОРОТАМИ</t>
  </si>
  <si>
    <t>Превышение доходов над расходами (+),  дефицит (-)</t>
  </si>
  <si>
    <t>Источники покрытия дефицита</t>
  </si>
  <si>
    <t xml:space="preserve"> - получение кредитов по кредитным договорам</t>
  </si>
  <si>
    <t xml:space="preserve"> - погашение кредитов по кредитным договорам</t>
  </si>
  <si>
    <t xml:space="preserve"> - изменение остатков средств бюджета</t>
  </si>
  <si>
    <t xml:space="preserve"> - иные источники внутреннего
 финансирования</t>
  </si>
  <si>
    <t xml:space="preserve"> - получение бюджетных кредитов </t>
  </si>
  <si>
    <t xml:space="preserve"> - погашение бюджетных кредитов </t>
  </si>
  <si>
    <t>Иные межбюджетные трансферты</t>
  </si>
  <si>
    <t>Средства массовой информации</t>
  </si>
  <si>
    <t xml:space="preserve"> - предоставление бюджетных кредитов </t>
  </si>
  <si>
    <t xml:space="preserve"> - возврат бюджетных кредитов </t>
  </si>
  <si>
    <t>на 1 мая 2019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</si>
</sst>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20" x14ac:knownFonts="1">
    <font>
      <sz val="11"/>
      <color theme="1"/>
      <name val="Calibri"/>
      <family val="2"/>
      <scheme val="minor"/>
    </font>
    <font>
      <b/>
      <i/>
      <sz val="13"/>
      <name val="Arial Cyr"/>
      <family val="2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i/>
      <sz val="9"/>
      <name val="Times New Roman"/>
      <family val="1"/>
      <charset val="204"/>
    </font>
    <font>
      <b/>
      <i/>
      <sz val="12"/>
      <color rgb="FFFF0000"/>
      <name val="Times New Roman"/>
      <family val="1"/>
      <charset val="204"/>
    </font>
    <font>
      <b/>
      <i/>
      <sz val="12"/>
      <name val="Times New Roman"/>
      <family val="1"/>
    </font>
    <font>
      <i/>
      <sz val="10"/>
      <name val="Times New Roman"/>
      <family val="1"/>
      <charset val="204"/>
    </font>
    <font>
      <sz val="10"/>
      <color rgb="FFFF0000"/>
      <name val="Arial Cyr"/>
      <family val="2"/>
      <charset val="204"/>
    </font>
    <font>
      <b/>
      <i/>
      <sz val="12"/>
      <color rgb="FFFF0000"/>
      <name val="Times New Roman"/>
      <family val="1"/>
    </font>
    <font>
      <i/>
      <sz val="11"/>
      <name val="Times New Roman"/>
      <family val="1"/>
    </font>
    <font>
      <b/>
      <sz val="12"/>
      <color rgb="FFFF0000"/>
      <name val="Times New Roman"/>
      <family val="1"/>
      <charset val="204"/>
    </font>
    <font>
      <b/>
      <sz val="10"/>
      <name val="Arial Cyr"/>
      <charset val="204"/>
    </font>
    <font>
      <b/>
      <i/>
      <sz val="12"/>
      <color indexed="8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4" fillId="0" borderId="0" xfId="0" applyNumberFormat="1" applyFont="1" applyFill="1" applyBorder="1" applyAlignment="1" applyProtection="1">
      <protection locked="0"/>
    </xf>
    <xf numFmtId="0" fontId="0" fillId="0" borderId="0" xfId="0" applyFill="1"/>
    <xf numFmtId="3" fontId="3" fillId="0" borderId="1" xfId="0" applyNumberFormat="1" applyFont="1" applyFill="1" applyBorder="1" applyAlignment="1" applyProtection="1"/>
    <xf numFmtId="1" fontId="3" fillId="0" borderId="1" xfId="0" applyNumberFormat="1" applyFont="1" applyFill="1" applyBorder="1" applyAlignment="1" applyProtection="1"/>
    <xf numFmtId="1" fontId="3" fillId="0" borderId="1" xfId="0" applyNumberFormat="1" applyFont="1" applyFill="1" applyBorder="1"/>
    <xf numFmtId="0" fontId="8" fillId="0" borderId="1" xfId="0" applyNumberFormat="1" applyFont="1" applyFill="1" applyBorder="1" applyAlignment="1" applyProtection="1"/>
    <xf numFmtId="3" fontId="8" fillId="0" borderId="1" xfId="0" applyNumberFormat="1" applyFont="1" applyFill="1" applyBorder="1" applyAlignment="1" applyProtection="1"/>
    <xf numFmtId="1" fontId="8" fillId="0" borderId="1" xfId="0" applyNumberFormat="1" applyFont="1" applyFill="1" applyBorder="1" applyAlignment="1" applyProtection="1"/>
    <xf numFmtId="1" fontId="8" fillId="0" borderId="1" xfId="0" applyNumberFormat="1" applyFont="1" applyFill="1" applyBorder="1"/>
    <xf numFmtId="0" fontId="9" fillId="0" borderId="1" xfId="0" applyNumberFormat="1" applyFont="1" applyFill="1" applyBorder="1" applyAlignment="1" applyProtection="1">
      <protection locked="0"/>
    </xf>
    <xf numFmtId="0" fontId="9" fillId="0" borderId="1" xfId="0" applyNumberFormat="1" applyFont="1" applyFill="1" applyBorder="1" applyAlignment="1" applyProtection="1"/>
    <xf numFmtId="49" fontId="9" fillId="0" borderId="1" xfId="0" applyNumberFormat="1" applyFont="1" applyFill="1" applyBorder="1" applyAlignment="1" applyProtection="1">
      <protection locked="0"/>
    </xf>
    <xf numFmtId="3" fontId="9" fillId="0" borderId="1" xfId="0" applyNumberFormat="1" applyFont="1" applyFill="1" applyBorder="1" applyAlignment="1" applyProtection="1">
      <protection locked="0"/>
    </xf>
    <xf numFmtId="0" fontId="10" fillId="0" borderId="1" xfId="0" applyNumberFormat="1" applyFont="1" applyFill="1" applyBorder="1" applyAlignment="1" applyProtection="1">
      <protection locked="0"/>
    </xf>
    <xf numFmtId="1" fontId="9" fillId="0" borderId="1" xfId="0" applyNumberFormat="1" applyFont="1" applyFill="1" applyBorder="1"/>
    <xf numFmtId="0" fontId="9" fillId="0" borderId="1" xfId="0" applyFont="1" applyFill="1" applyBorder="1"/>
    <xf numFmtId="3" fontId="9" fillId="0" borderId="1" xfId="0" applyNumberFormat="1" applyFont="1" applyFill="1" applyBorder="1"/>
    <xf numFmtId="0" fontId="3" fillId="0" borderId="1" xfId="0" applyNumberFormat="1" applyFont="1" applyFill="1" applyBorder="1" applyAlignment="1" applyProtection="1">
      <alignment wrapText="1"/>
    </xf>
    <xf numFmtId="3" fontId="9" fillId="0" borderId="1" xfId="0" applyNumberFormat="1" applyFont="1" applyFill="1" applyBorder="1" applyAlignment="1" applyProtection="1"/>
    <xf numFmtId="3" fontId="8" fillId="0" borderId="1" xfId="0" applyNumberFormat="1" applyFont="1" applyFill="1" applyBorder="1" applyAlignment="1" applyProtection="1">
      <protection locked="0"/>
    </xf>
    <xf numFmtId="3" fontId="8" fillId="0" borderId="1" xfId="0" applyNumberFormat="1" applyFont="1" applyFill="1" applyBorder="1" applyAlignment="1" applyProtection="1">
      <alignment wrapText="1"/>
    </xf>
    <xf numFmtId="3" fontId="11" fillId="0" borderId="1" xfId="0" applyNumberFormat="1" applyFont="1" applyFill="1" applyBorder="1"/>
    <xf numFmtId="1" fontId="12" fillId="0" borderId="1" xfId="0" applyNumberFormat="1" applyFont="1" applyFill="1" applyBorder="1"/>
    <xf numFmtId="0" fontId="3" fillId="0" borderId="1" xfId="0" applyNumberFormat="1" applyFont="1" applyFill="1" applyBorder="1" applyAlignment="1" applyProtection="1"/>
    <xf numFmtId="0" fontId="2" fillId="0" borderId="1" xfId="0" applyNumberFormat="1" applyFont="1" applyFill="1" applyBorder="1" applyAlignment="1" applyProtection="1"/>
    <xf numFmtId="3" fontId="2" fillId="0" borderId="1" xfId="0" applyNumberFormat="1" applyFont="1" applyFill="1" applyBorder="1" applyAlignment="1" applyProtection="1"/>
    <xf numFmtId="0" fontId="9" fillId="0" borderId="1" xfId="0" applyNumberFormat="1" applyFont="1" applyFill="1" applyBorder="1" applyAlignment="1" applyProtection="1">
      <alignment wrapText="1"/>
    </xf>
    <xf numFmtId="0" fontId="2" fillId="0" borderId="1" xfId="0" applyFont="1" applyFill="1" applyBorder="1"/>
    <xf numFmtId="0" fontId="14" fillId="0" borderId="1" xfId="0" applyNumberFormat="1" applyFont="1" applyFill="1" applyBorder="1" applyAlignment="1" applyProtection="1"/>
    <xf numFmtId="3" fontId="8" fillId="0" borderId="1" xfId="0" applyNumberFormat="1" applyFont="1" applyFill="1" applyBorder="1"/>
    <xf numFmtId="0" fontId="5" fillId="0" borderId="1" xfId="0" applyNumberFormat="1" applyFont="1" applyFill="1" applyBorder="1" applyAlignment="1" applyProtection="1">
      <alignment wrapText="1"/>
      <protection locked="0"/>
    </xf>
    <xf numFmtId="3" fontId="3" fillId="0" borderId="1" xfId="0" applyNumberFormat="1" applyFont="1" applyFill="1" applyBorder="1"/>
    <xf numFmtId="0" fontId="5" fillId="0" borderId="1" xfId="0" applyFont="1" applyFill="1" applyBorder="1"/>
    <xf numFmtId="0" fontId="2" fillId="0" borderId="1" xfId="0" applyNumberFormat="1" applyFont="1" applyFill="1" applyBorder="1" applyAlignment="1" applyProtection="1">
      <alignment wrapText="1"/>
      <protection locked="0"/>
    </xf>
    <xf numFmtId="3" fontId="2" fillId="0" borderId="1" xfId="0" applyNumberFormat="1" applyFont="1" applyFill="1" applyBorder="1"/>
    <xf numFmtId="0" fontId="2" fillId="0" borderId="1" xfId="0" applyFont="1" applyFill="1" applyBorder="1" applyAlignment="1">
      <alignment wrapText="1"/>
    </xf>
    <xf numFmtId="1" fontId="3" fillId="0" borderId="0" xfId="0" applyNumberFormat="1" applyFont="1" applyFill="1" applyBorder="1" applyAlignment="1" applyProtection="1"/>
    <xf numFmtId="0" fontId="0" fillId="0" borderId="0" xfId="0" applyFill="1" applyBorder="1"/>
    <xf numFmtId="1" fontId="0" fillId="0" borderId="0" xfId="0" applyNumberFormat="1" applyFill="1"/>
    <xf numFmtId="0" fontId="8" fillId="0" borderId="0" xfId="0" applyNumberFormat="1" applyFont="1" applyFill="1" applyBorder="1" applyAlignment="1" applyProtection="1">
      <alignment wrapText="1"/>
    </xf>
    <xf numFmtId="164" fontId="0" fillId="0" borderId="0" xfId="0" applyNumberFormat="1" applyFill="1"/>
    <xf numFmtId="3" fontId="15" fillId="0" borderId="0" xfId="0" applyNumberFormat="1" applyFont="1" applyFill="1"/>
    <xf numFmtId="3" fontId="0" fillId="0" borderId="0" xfId="0" applyNumberFormat="1" applyFill="1"/>
    <xf numFmtId="0" fontId="5" fillId="0" borderId="2" xfId="0" applyNumberFormat="1" applyFont="1" applyFill="1" applyBorder="1" applyAlignment="1" applyProtection="1"/>
    <xf numFmtId="0" fontId="4" fillId="0" borderId="2" xfId="0" applyNumberFormat="1" applyFont="1" applyFill="1" applyBorder="1" applyAlignment="1" applyProtection="1">
      <protection locked="0"/>
    </xf>
    <xf numFmtId="1" fontId="4" fillId="0" borderId="2" xfId="0" applyNumberFormat="1" applyFont="1" applyFill="1" applyBorder="1" applyAlignment="1" applyProtection="1">
      <protection locked="0"/>
    </xf>
    <xf numFmtId="0" fontId="3" fillId="0" borderId="2" xfId="0" applyNumberFormat="1" applyFont="1" applyFill="1" applyBorder="1" applyAlignment="1" applyProtection="1">
      <alignment horizontal="right"/>
      <protection locked="0"/>
    </xf>
    <xf numFmtId="0" fontId="6" fillId="0" borderId="3" xfId="0" applyNumberFormat="1" applyFont="1" applyFill="1" applyBorder="1" applyAlignment="1" applyProtection="1">
      <protection locked="0"/>
    </xf>
    <xf numFmtId="0" fontId="7" fillId="0" borderId="5" xfId="0" applyNumberFormat="1" applyFont="1" applyFill="1" applyBorder="1" applyAlignment="1" applyProtection="1">
      <alignment horizontal="center" vertical="top" wrapText="1"/>
    </xf>
    <xf numFmtId="0" fontId="7" fillId="0" borderId="3" xfId="0" applyNumberFormat="1" applyFont="1" applyFill="1" applyBorder="1" applyAlignment="1" applyProtection="1">
      <alignment horizontal="center" vertical="top" wrapText="1"/>
    </xf>
    <xf numFmtId="0" fontId="7" fillId="0" borderId="4" xfId="0" applyNumberFormat="1" applyFont="1" applyFill="1" applyBorder="1" applyAlignment="1" applyProtection="1">
      <alignment horizontal="center" vertical="top" wrapText="1"/>
    </xf>
    <xf numFmtId="0" fontId="7" fillId="0" borderId="6" xfId="0" applyNumberFormat="1" applyFont="1" applyFill="1" applyBorder="1" applyAlignment="1" applyProtection="1">
      <alignment horizontal="center" vertical="top" wrapText="1"/>
    </xf>
    <xf numFmtId="0" fontId="4" fillId="0" borderId="7" xfId="0" applyNumberFormat="1" applyFont="1" applyFill="1" applyBorder="1" applyAlignment="1" applyProtection="1">
      <alignment horizontal="center"/>
    </xf>
    <xf numFmtId="0" fontId="4" fillId="0" borderId="8" xfId="0" applyNumberFormat="1" applyFont="1" applyFill="1" applyBorder="1" applyAlignment="1" applyProtection="1">
      <alignment horizontal="center"/>
    </xf>
    <xf numFmtId="0" fontId="4" fillId="0" borderId="9" xfId="0" applyNumberFormat="1" applyFont="1" applyFill="1" applyBorder="1" applyAlignment="1" applyProtection="1">
      <alignment horizontal="center"/>
    </xf>
    <xf numFmtId="0" fontId="4" fillId="0" borderId="10" xfId="0" applyNumberFormat="1" applyFont="1" applyFill="1" applyBorder="1" applyAlignment="1" applyProtection="1">
      <alignment horizontal="center"/>
    </xf>
    <xf numFmtId="0" fontId="8" fillId="0" borderId="11" xfId="0" applyNumberFormat="1" applyFont="1" applyFill="1" applyBorder="1" applyAlignment="1" applyProtection="1">
      <alignment horizontal="center" wrapText="1"/>
    </xf>
    <xf numFmtId="3" fontId="8" fillId="0" borderId="12" xfId="0" applyNumberFormat="1" applyFont="1" applyFill="1" applyBorder="1" applyAlignment="1" applyProtection="1"/>
    <xf numFmtId="1" fontId="8" fillId="0" borderId="12" xfId="0" applyNumberFormat="1" applyFont="1" applyFill="1" applyBorder="1" applyAlignment="1" applyProtection="1"/>
    <xf numFmtId="1" fontId="8" fillId="0" borderId="13" xfId="0" applyNumberFormat="1" applyFont="1" applyFill="1" applyBorder="1"/>
    <xf numFmtId="3" fontId="16" fillId="0" borderId="1" xfId="0" applyNumberFormat="1" applyFont="1" applyFill="1" applyBorder="1" applyAlignment="1" applyProtection="1"/>
    <xf numFmtId="1" fontId="17" fillId="0" borderId="1" xfId="0" applyNumberFormat="1" applyFont="1" applyFill="1" applyBorder="1" applyAlignment="1" applyProtection="1"/>
    <xf numFmtId="1" fontId="17" fillId="0" borderId="1" xfId="0" applyNumberFormat="1" applyFont="1" applyFill="1" applyBorder="1"/>
    <xf numFmtId="0" fontId="9" fillId="0" borderId="14" xfId="0" applyFont="1" applyFill="1" applyBorder="1"/>
    <xf numFmtId="3" fontId="16" fillId="0" borderId="1" xfId="0" applyNumberFormat="1" applyFont="1" applyFill="1" applyBorder="1"/>
    <xf numFmtId="3" fontId="18" fillId="0" borderId="1" xfId="0" applyNumberFormat="1" applyFont="1" applyFill="1" applyBorder="1" applyAlignment="1" applyProtection="1"/>
    <xf numFmtId="0" fontId="2" fillId="0" borderId="0" xfId="0" applyFont="1" applyFill="1" applyBorder="1"/>
    <xf numFmtId="0" fontId="2" fillId="0" borderId="0" xfId="0" applyFont="1" applyFill="1"/>
    <xf numFmtId="1" fontId="2" fillId="0" borderId="0" xfId="0" applyNumberFormat="1" applyFont="1" applyFill="1"/>
    <xf numFmtId="0" fontId="3" fillId="0" borderId="0" xfId="0" applyFont="1" applyFill="1"/>
    <xf numFmtId="0" fontId="5" fillId="0" borderId="0" xfId="0" applyFont="1" applyFill="1" applyBorder="1"/>
    <xf numFmtId="0" fontId="5" fillId="0" borderId="0" xfId="0" applyNumberFormat="1" applyFont="1" applyFill="1" applyBorder="1" applyAlignment="1" applyProtection="1">
      <protection locked="0"/>
    </xf>
    <xf numFmtId="0" fontId="6" fillId="0" borderId="0" xfId="0" applyFont="1" applyFill="1"/>
    <xf numFmtId="0" fontId="4" fillId="0" borderId="0" xfId="0" applyFont="1" applyFill="1" applyBorder="1"/>
    <xf numFmtId="0" fontId="4" fillId="0" borderId="0" xfId="0" applyFont="1" applyFill="1"/>
    <xf numFmtId="0" fontId="6" fillId="0" borderId="0" xfId="0" applyFont="1" applyFill="1" applyBorder="1"/>
    <xf numFmtId="0" fontId="6" fillId="0" borderId="0" xfId="0" applyNumberFormat="1" applyFont="1" applyFill="1" applyBorder="1" applyAlignment="1" applyProtection="1">
      <protection locked="0"/>
    </xf>
    <xf numFmtId="3" fontId="5" fillId="0" borderId="1" xfId="0" applyNumberFormat="1" applyFont="1" applyFill="1" applyBorder="1" applyAlignment="1" applyProtection="1">
      <protection locked="0"/>
    </xf>
    <xf numFmtId="3" fontId="4" fillId="0" borderId="1" xfId="0" applyNumberFormat="1" applyFont="1" applyFill="1" applyBorder="1"/>
    <xf numFmtId="0" fontId="7" fillId="0" borderId="4" xfId="0" applyNumberFormat="1" applyFont="1" applyFill="1" applyBorder="1" applyAlignment="1" applyProtection="1">
      <alignment horizontal="center" vertical="top" wrapText="1"/>
      <protection locked="0"/>
    </xf>
    <xf numFmtId="3" fontId="9" fillId="2" borderId="1" xfId="0" applyNumberFormat="1" applyFont="1" applyFill="1" applyBorder="1" applyAlignment="1" applyProtection="1">
      <protection locked="0"/>
    </xf>
    <xf numFmtId="165" fontId="9" fillId="0" borderId="1" xfId="0" applyNumberFormat="1" applyFont="1" applyFill="1" applyBorder="1" applyAlignment="1" applyProtection="1">
      <protection locked="0"/>
    </xf>
    <xf numFmtId="0" fontId="2" fillId="3" borderId="1" xfId="0" applyNumberFormat="1" applyFont="1" applyFill="1" applyBorder="1" applyAlignment="1" applyProtection="1"/>
    <xf numFmtId="3" fontId="2" fillId="3" borderId="1" xfId="0" applyNumberFormat="1" applyFont="1" applyFill="1" applyBorder="1" applyAlignment="1" applyProtection="1"/>
    <xf numFmtId="0" fontId="13" fillId="3" borderId="1" xfId="0" applyNumberFormat="1" applyFont="1" applyFill="1" applyBorder="1" applyAlignment="1" applyProtection="1">
      <alignment wrapText="1"/>
    </xf>
    <xf numFmtId="0" fontId="9" fillId="3" borderId="1" xfId="0" applyNumberFormat="1" applyFont="1" applyFill="1" applyBorder="1" applyAlignment="1" applyProtection="1">
      <alignment wrapText="1"/>
    </xf>
    <xf numFmtId="3" fontId="3" fillId="3" borderId="1" xfId="0" applyNumberFormat="1" applyFont="1" applyFill="1" applyBorder="1" applyAlignment="1" applyProtection="1"/>
    <xf numFmtId="3" fontId="18" fillId="0" borderId="1" xfId="0" applyNumberFormat="1" applyFont="1" applyFill="1" applyBorder="1"/>
    <xf numFmtId="3" fontId="2" fillId="0" borderId="1" xfId="0" applyNumberFormat="1" applyFont="1" applyFill="1" applyBorder="1" applyAlignment="1" applyProtection="1">
      <alignment wrapText="1"/>
      <protection locked="0"/>
    </xf>
    <xf numFmtId="3" fontId="19" fillId="0" borderId="1" xfId="0" applyNumberFormat="1" applyFont="1" applyFill="1" applyBorder="1" applyAlignment="1" applyProtection="1"/>
    <xf numFmtId="0" fontId="1" fillId="0" borderId="0" xfId="0" applyFont="1" applyFill="1" applyBorder="1" applyAlignment="1">
      <alignment horizontal="center"/>
    </xf>
    <xf numFmtId="0" fontId="2" fillId="0" borderId="0" xfId="0" applyNumberFormat="1" applyFont="1" applyFill="1" applyBorder="1" applyAlignment="1" applyProtection="1">
      <alignment horizontal="center"/>
      <protection locked="0"/>
    </xf>
    <xf numFmtId="0" fontId="3" fillId="0" borderId="0" xfId="0" applyNumberFormat="1" applyFont="1" applyFill="1" applyBorder="1" applyAlignment="1" applyProtection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7;&#1087;&#1088;&#1072;&#1074;&#1082;&#1080;%20&#1087;&#1086;%20&#1080;&#1089;&#1087;&#1086;&#1083;&#1085;&#1077;&#1085;&#1080;&#1102;%202019/05_&#1057;&#1055;&#1056;&#1040;&#1042;&#1050;&#1040;%20&#1085;&#1072;%201%20&#1084;&#1072;&#1103;%20201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йон"/>
      <sheetName val="поселения"/>
      <sheetName val="свод"/>
      <sheetName val="Депутаты"/>
    </sheetNames>
    <sheetDataSet>
      <sheetData sheetId="0">
        <row r="5">
          <cell r="B5" t="str">
            <v>План на 2019г.</v>
          </cell>
          <cell r="C5" t="str">
            <v>Исполнено на 1.05.2018 г.</v>
          </cell>
          <cell r="D5" t="str">
            <v>Исполнено на 1.05.2019 г.</v>
          </cell>
          <cell r="E5" t="str">
            <v>%  вып. к 2018 г</v>
          </cell>
          <cell r="F5" t="str">
            <v>% вып. к плану      2019 г</v>
          </cell>
        </row>
        <row r="8">
          <cell r="B8">
            <v>245769</v>
          </cell>
          <cell r="C8">
            <v>75761.399000000005</v>
          </cell>
          <cell r="D8">
            <v>84072.707999999999</v>
          </cell>
        </row>
        <row r="9">
          <cell r="B9">
            <v>16565</v>
          </cell>
          <cell r="C9">
            <v>4998.6589999999997</v>
          </cell>
          <cell r="D9">
            <v>5746.9539999999997</v>
          </cell>
        </row>
        <row r="10">
          <cell r="B10">
            <v>407</v>
          </cell>
          <cell r="C10">
            <v>58.107999999999997</v>
          </cell>
          <cell r="D10">
            <v>219.83500000000001</v>
          </cell>
        </row>
        <row r="11">
          <cell r="B11">
            <v>5681</v>
          </cell>
          <cell r="C11">
            <v>2545.817</v>
          </cell>
          <cell r="D11">
            <v>2387.2809999999999</v>
          </cell>
        </row>
        <row r="12">
          <cell r="B12">
            <v>9958</v>
          </cell>
          <cell r="C12">
            <v>928.93200000000002</v>
          </cell>
          <cell r="D12">
            <v>9969.01</v>
          </cell>
        </row>
        <row r="13">
          <cell r="B13">
            <v>45</v>
          </cell>
          <cell r="C13">
            <v>57.2</v>
          </cell>
          <cell r="D13">
            <v>57.731999999999999</v>
          </cell>
        </row>
        <row r="14">
          <cell r="B14">
            <v>0</v>
          </cell>
          <cell r="C14">
            <v>3.7499999999999999E-3</v>
          </cell>
          <cell r="D14">
            <v>0</v>
          </cell>
        </row>
        <row r="15">
          <cell r="B15">
            <v>12667</v>
          </cell>
          <cell r="C15">
            <v>3785.49</v>
          </cell>
          <cell r="D15">
            <v>3811.5329999999999</v>
          </cell>
        </row>
        <row r="16">
          <cell r="B16">
            <v>2678</v>
          </cell>
          <cell r="C16">
            <v>172.095</v>
          </cell>
          <cell r="D16">
            <v>2512.2869999999998</v>
          </cell>
        </row>
        <row r="17">
          <cell r="B17">
            <v>7285</v>
          </cell>
          <cell r="C17">
            <v>5430.2359999999999</v>
          </cell>
          <cell r="D17">
            <v>4387.7160000000003</v>
          </cell>
        </row>
        <row r="18">
          <cell r="B18">
            <v>22.2</v>
          </cell>
          <cell r="C18">
            <v>674.20699999999999</v>
          </cell>
          <cell r="D18">
            <v>22.212</v>
          </cell>
        </row>
        <row r="19">
          <cell r="B19">
            <v>2970.8</v>
          </cell>
          <cell r="C19">
            <v>483.18299999999999</v>
          </cell>
          <cell r="D19">
            <v>3057.2779999999998</v>
          </cell>
        </row>
        <row r="20">
          <cell r="B20">
            <v>0</v>
          </cell>
          <cell r="C20">
            <v>0</v>
          </cell>
          <cell r="D20">
            <v>0</v>
          </cell>
        </row>
        <row r="21">
          <cell r="B21">
            <v>0</v>
          </cell>
          <cell r="C21">
            <v>1.954</v>
          </cell>
          <cell r="D21">
            <v>0.318</v>
          </cell>
        </row>
        <row r="23">
          <cell r="B23">
            <v>435251</v>
          </cell>
          <cell r="D23">
            <v>133327</v>
          </cell>
        </row>
        <row r="24">
          <cell r="B24">
            <v>372844</v>
          </cell>
          <cell r="D24">
            <v>89510</v>
          </cell>
        </row>
        <row r="25">
          <cell r="B25">
            <v>0</v>
          </cell>
          <cell r="D25">
            <v>0</v>
          </cell>
        </row>
        <row r="28">
          <cell r="B28">
            <v>2100</v>
          </cell>
          <cell r="D28">
            <v>1560</v>
          </cell>
        </row>
        <row r="30">
          <cell r="B30">
            <v>-86</v>
          </cell>
          <cell r="D30">
            <v>-431</v>
          </cell>
        </row>
        <row r="67">
          <cell r="B67">
            <v>24000</v>
          </cell>
          <cell r="C67">
            <v>0</v>
          </cell>
          <cell r="D67">
            <v>0</v>
          </cell>
        </row>
        <row r="68">
          <cell r="B68">
            <v>-15000</v>
          </cell>
          <cell r="C68">
            <v>0</v>
          </cell>
          <cell r="D68">
            <v>-15000</v>
          </cell>
        </row>
        <row r="69">
          <cell r="B69">
            <v>74316</v>
          </cell>
          <cell r="D69">
            <v>24000</v>
          </cell>
        </row>
        <row r="70">
          <cell r="B70">
            <v>-74316</v>
          </cell>
          <cell r="D70">
            <v>0</v>
          </cell>
        </row>
        <row r="71">
          <cell r="D71">
            <v>0</v>
          </cell>
        </row>
        <row r="73">
          <cell r="B73">
            <v>15613</v>
          </cell>
          <cell r="C73">
            <v>9742</v>
          </cell>
          <cell r="D73">
            <v>-71898</v>
          </cell>
        </row>
        <row r="74">
          <cell r="B74">
            <v>0</v>
          </cell>
          <cell r="C74">
            <v>26138</v>
          </cell>
          <cell r="D74">
            <v>48778</v>
          </cell>
        </row>
      </sheetData>
      <sheetData sheetId="1">
        <row r="8">
          <cell r="B8">
            <v>15073</v>
          </cell>
          <cell r="C8">
            <v>4591.5159999999996</v>
          </cell>
          <cell r="D8">
            <v>5094.29</v>
          </cell>
        </row>
        <row r="9">
          <cell r="B9">
            <v>0</v>
          </cell>
          <cell r="C9">
            <v>0</v>
          </cell>
          <cell r="D9">
            <v>0</v>
          </cell>
        </row>
        <row r="10">
          <cell r="B10">
            <v>2658.8</v>
          </cell>
          <cell r="C10">
            <v>398.113</v>
          </cell>
          <cell r="D10">
            <v>4272.433</v>
          </cell>
        </row>
        <row r="11">
          <cell r="B11">
            <v>5641</v>
          </cell>
          <cell r="C11">
            <v>367.24</v>
          </cell>
          <cell r="D11">
            <v>1124.0139999999999</v>
          </cell>
        </row>
        <row r="12">
          <cell r="B12">
            <v>31249</v>
          </cell>
          <cell r="C12">
            <v>8097.6729999999998</v>
          </cell>
          <cell r="D12">
            <v>9564.4760000000006</v>
          </cell>
        </row>
        <row r="13">
          <cell r="B13">
            <v>152.9</v>
          </cell>
          <cell r="C13">
            <v>36.6</v>
          </cell>
          <cell r="D13">
            <v>27.07</v>
          </cell>
        </row>
        <row r="14">
          <cell r="B14">
            <v>0</v>
          </cell>
          <cell r="C14">
            <v>0.44600000000000001</v>
          </cell>
          <cell r="D14">
            <v>0.4</v>
          </cell>
        </row>
        <row r="15">
          <cell r="B15">
            <v>23391</v>
          </cell>
          <cell r="C15">
            <v>5429.3950000000004</v>
          </cell>
          <cell r="D15">
            <v>6132.1229999999996</v>
          </cell>
        </row>
        <row r="16">
          <cell r="B16">
            <v>5579.2</v>
          </cell>
          <cell r="C16">
            <v>995.53</v>
          </cell>
          <cell r="D16">
            <v>1948.106</v>
          </cell>
        </row>
        <row r="17">
          <cell r="B17">
            <v>8374.1440000000002</v>
          </cell>
          <cell r="C17">
            <v>384.45499999999998</v>
          </cell>
          <cell r="D17">
            <v>2599.922</v>
          </cell>
        </row>
        <row r="18">
          <cell r="B18">
            <v>10</v>
          </cell>
          <cell r="C18">
            <v>138.99700000000001</v>
          </cell>
          <cell r="D18">
            <v>3.722</v>
          </cell>
        </row>
        <row r="19">
          <cell r="B19">
            <v>324</v>
          </cell>
          <cell r="C19">
            <v>86.244</v>
          </cell>
          <cell r="D19">
            <v>489</v>
          </cell>
        </row>
        <row r="20">
          <cell r="B20">
            <v>0</v>
          </cell>
          <cell r="C20">
            <v>9.25</v>
          </cell>
          <cell r="D20">
            <v>-10.930999999999999</v>
          </cell>
        </row>
        <row r="26">
          <cell r="B26">
            <v>10</v>
          </cell>
          <cell r="D26">
            <v>158</v>
          </cell>
        </row>
        <row r="67">
          <cell r="B67">
            <v>0</v>
          </cell>
          <cell r="C67">
            <v>0</v>
          </cell>
          <cell r="D67">
            <v>0</v>
          </cell>
        </row>
        <row r="68">
          <cell r="B68">
            <v>0</v>
          </cell>
          <cell r="C68">
            <v>0</v>
          </cell>
          <cell r="D68">
            <v>0</v>
          </cell>
        </row>
        <row r="69">
          <cell r="B69">
            <v>20085</v>
          </cell>
          <cell r="C69">
            <v>7858</v>
          </cell>
          <cell r="D69">
            <v>5143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X88"/>
  <sheetViews>
    <sheetView tabSelected="1" workbookViewId="0">
      <selection activeCell="I36" sqref="I36"/>
    </sheetView>
  </sheetViews>
  <sheetFormatPr defaultRowHeight="15" x14ac:dyDescent="0.25"/>
  <cols>
    <col min="1" max="1" width="42.42578125" style="2" customWidth="1"/>
    <col min="2" max="2" width="12.140625" style="2" customWidth="1"/>
    <col min="3" max="3" width="12.85546875" style="2" customWidth="1"/>
    <col min="4" max="4" width="11.85546875" style="2" customWidth="1"/>
    <col min="5" max="5" width="10.7109375" style="2" customWidth="1"/>
    <col min="6" max="6" width="9.5703125" style="2" customWidth="1"/>
    <col min="7" max="7" width="11.140625" style="2" customWidth="1"/>
  </cols>
  <sheetData>
    <row r="1" spans="1:50" s="2" customFormat="1" ht="30.75" customHeight="1" x14ac:dyDescent="0.25">
      <c r="A1" s="91" t="s">
        <v>0</v>
      </c>
      <c r="B1" s="91"/>
      <c r="C1" s="91"/>
      <c r="D1" s="91"/>
      <c r="E1" s="91"/>
      <c r="F1" s="91"/>
    </row>
    <row r="2" spans="1:50" s="2" customFormat="1" ht="15.75" x14ac:dyDescent="0.25">
      <c r="A2" s="92" t="s">
        <v>1</v>
      </c>
      <c r="B2" s="92"/>
      <c r="C2" s="92"/>
      <c r="D2" s="92"/>
      <c r="E2" s="92"/>
      <c r="F2" s="92"/>
    </row>
    <row r="3" spans="1:50" s="2" customFormat="1" ht="15.75" x14ac:dyDescent="0.25">
      <c r="A3" s="93" t="s">
        <v>69</v>
      </c>
      <c r="B3" s="93"/>
      <c r="C3" s="93"/>
      <c r="D3" s="93"/>
      <c r="E3" s="93"/>
      <c r="F3" s="93"/>
    </row>
    <row r="4" spans="1:50" s="2" customFormat="1" ht="8.25" customHeight="1" x14ac:dyDescent="0.25">
      <c r="A4" s="1"/>
      <c r="B4" s="1"/>
      <c r="C4" s="1"/>
      <c r="D4" s="1"/>
      <c r="E4" s="1"/>
    </row>
    <row r="5" spans="1:50" s="2" customFormat="1" ht="15.75" x14ac:dyDescent="0.25">
      <c r="A5" s="44"/>
      <c r="B5" s="44"/>
      <c r="C5" s="45"/>
      <c r="D5" s="46"/>
      <c r="F5" s="47" t="s">
        <v>2</v>
      </c>
    </row>
    <row r="6" spans="1:50" s="2" customFormat="1" ht="36" x14ac:dyDescent="0.25">
      <c r="A6" s="48"/>
      <c r="B6" s="80" t="str">
        <f>[1]район!B5</f>
        <v>План на 2019г.</v>
      </c>
      <c r="C6" s="49" t="str">
        <f>[1]район!C5</f>
        <v>Исполнено на 1.05.2018 г.</v>
      </c>
      <c r="D6" s="50" t="str">
        <f>[1]район!D5</f>
        <v>Исполнено на 1.05.2019 г.</v>
      </c>
      <c r="E6" s="51" t="str">
        <f>[1]район!E5</f>
        <v>%  вып. к 2018 г</v>
      </c>
      <c r="F6" s="52" t="str">
        <f>[1]район!F5</f>
        <v>% вып. к плану      2019 г</v>
      </c>
    </row>
    <row r="7" spans="1:50" s="2" customFormat="1" ht="14.25" customHeight="1" x14ac:dyDescent="0.25">
      <c r="A7" s="53">
        <v>1</v>
      </c>
      <c r="B7" s="54">
        <v>2</v>
      </c>
      <c r="C7" s="55">
        <v>3</v>
      </c>
      <c r="D7" s="53">
        <v>4</v>
      </c>
      <c r="E7" s="54">
        <v>5</v>
      </c>
      <c r="F7" s="56">
        <v>6</v>
      </c>
      <c r="AS7" s="38"/>
      <c r="AT7" s="38"/>
      <c r="AU7" s="38"/>
      <c r="AV7" s="38"/>
      <c r="AW7" s="38"/>
      <c r="AX7" s="38"/>
    </row>
    <row r="8" spans="1:50" s="2" customFormat="1" ht="37.5" customHeight="1" x14ac:dyDescent="0.25">
      <c r="A8" s="57" t="s">
        <v>3</v>
      </c>
      <c r="B8" s="58">
        <f>SUM(B9:B24)</f>
        <v>396501.04399999999</v>
      </c>
      <c r="C8" s="58">
        <f>SUM(C9:C24)</f>
        <v>115432.74274999999</v>
      </c>
      <c r="D8" s="58">
        <f>SUM(D9:D24)</f>
        <v>147489.48899999997</v>
      </c>
      <c r="E8" s="59">
        <f>D8/C8%</f>
        <v>127.77093005528536</v>
      </c>
      <c r="F8" s="60">
        <f t="shared" ref="F8:F23" si="0">D8/B8*100</f>
        <v>37.197755524699197</v>
      </c>
      <c r="AS8" s="38"/>
      <c r="AT8" s="38"/>
      <c r="AU8" s="38"/>
      <c r="AV8" s="38"/>
      <c r="AW8" s="38"/>
      <c r="AX8" s="38"/>
    </row>
    <row r="9" spans="1:50" s="2" customFormat="1" ht="15.75" x14ac:dyDescent="0.25">
      <c r="A9" s="24" t="s">
        <v>4</v>
      </c>
      <c r="B9" s="61">
        <f>[1]район!B8+[1]поселения!B8</f>
        <v>260842</v>
      </c>
      <c r="C9" s="61">
        <f>[1]район!C8+[1]поселения!C8</f>
        <v>80352.915000000008</v>
      </c>
      <c r="D9" s="61">
        <f>[1]район!D8+[1]поселения!D8</f>
        <v>89166.997999999992</v>
      </c>
      <c r="E9" s="4">
        <f>D9/C9%</f>
        <v>110.96921374912159</v>
      </c>
      <c r="F9" s="5">
        <f t="shared" si="0"/>
        <v>34.184294707140715</v>
      </c>
    </row>
    <row r="10" spans="1:50" s="2" customFormat="1" ht="15.75" x14ac:dyDescent="0.25">
      <c r="A10" s="24" t="s">
        <v>5</v>
      </c>
      <c r="B10" s="61">
        <f>[1]район!B9+[1]поселения!B9</f>
        <v>16565</v>
      </c>
      <c r="C10" s="61">
        <f>[1]район!C9+[1]поселения!C9</f>
        <v>4998.6589999999997</v>
      </c>
      <c r="D10" s="61">
        <f>[1]район!D9+[1]поселения!D9</f>
        <v>5746.9539999999997</v>
      </c>
      <c r="E10" s="4">
        <f t="shared" ref="E10:E24" si="1">D10/C10%</f>
        <v>114.96991493118453</v>
      </c>
      <c r="F10" s="5">
        <f t="shared" si="0"/>
        <v>34.6933534560821</v>
      </c>
    </row>
    <row r="11" spans="1:50" s="2" customFormat="1" ht="45.75" customHeight="1" x14ac:dyDescent="0.25">
      <c r="A11" s="18" t="s">
        <v>6</v>
      </c>
      <c r="B11" s="61">
        <f>[1]район!B10</f>
        <v>407</v>
      </c>
      <c r="C11" s="61">
        <f>[1]район!C10</f>
        <v>58.107999999999997</v>
      </c>
      <c r="D11" s="61">
        <f>[1]район!D10</f>
        <v>219.83500000000001</v>
      </c>
      <c r="E11" s="4">
        <f t="shared" si="1"/>
        <v>378.32140152818897</v>
      </c>
      <c r="F11" s="5">
        <f t="shared" si="0"/>
        <v>54.013513513513509</v>
      </c>
    </row>
    <row r="12" spans="1:50" s="2" customFormat="1" ht="15.75" x14ac:dyDescent="0.25">
      <c r="A12" s="18" t="s">
        <v>7</v>
      </c>
      <c r="B12" s="3">
        <f>[1]район!B11</f>
        <v>5681</v>
      </c>
      <c r="C12" s="3">
        <f>[1]район!C11</f>
        <v>2545.817</v>
      </c>
      <c r="D12" s="3">
        <f>[1]район!D11</f>
        <v>2387.2809999999999</v>
      </c>
      <c r="E12" s="4">
        <f t="shared" si="1"/>
        <v>93.772686724929557</v>
      </c>
      <c r="F12" s="5">
        <f t="shared" si="0"/>
        <v>42.022196796338676</v>
      </c>
      <c r="H12" s="39"/>
    </row>
    <row r="13" spans="1:50" s="2" customFormat="1" ht="15.75" x14ac:dyDescent="0.25">
      <c r="A13" s="18" t="s">
        <v>8</v>
      </c>
      <c r="B13" s="3">
        <f>[1]район!B12+[1]поселения!B10</f>
        <v>12616.8</v>
      </c>
      <c r="C13" s="3">
        <f>[1]район!C12+[1]поселения!C10</f>
        <v>1327.0450000000001</v>
      </c>
      <c r="D13" s="3">
        <f>[1]район!D12+[1]поселения!D10</f>
        <v>14241.442999999999</v>
      </c>
      <c r="E13" s="4">
        <f t="shared" si="1"/>
        <v>1073.1695609417916</v>
      </c>
      <c r="F13" s="5">
        <f t="shared" si="0"/>
        <v>112.87682296620378</v>
      </c>
      <c r="H13" s="39"/>
    </row>
    <row r="14" spans="1:50" s="2" customFormat="1" ht="15.75" customHeight="1" x14ac:dyDescent="0.25">
      <c r="A14" s="18" t="s">
        <v>9</v>
      </c>
      <c r="B14" s="3">
        <f>[1]поселения!B11</f>
        <v>5641</v>
      </c>
      <c r="C14" s="3">
        <f>[1]поселения!C11</f>
        <v>367.24</v>
      </c>
      <c r="D14" s="3">
        <f>[1]поселения!D11</f>
        <v>1124.0139999999999</v>
      </c>
      <c r="E14" s="4">
        <f t="shared" si="1"/>
        <v>306.07068946737826</v>
      </c>
      <c r="F14" s="5">
        <f t="shared" si="0"/>
        <v>19.925793299060448</v>
      </c>
    </row>
    <row r="15" spans="1:50" s="2" customFormat="1" ht="15.75" customHeight="1" x14ac:dyDescent="0.25">
      <c r="A15" s="24" t="s">
        <v>10</v>
      </c>
      <c r="B15" s="3">
        <f>[1]поселения!B12</f>
        <v>31249</v>
      </c>
      <c r="C15" s="3">
        <f>[1]поселения!C12</f>
        <v>8097.6729999999998</v>
      </c>
      <c r="D15" s="3">
        <f>[1]поселения!D12</f>
        <v>9564.4760000000006</v>
      </c>
      <c r="E15" s="4">
        <f t="shared" si="1"/>
        <v>118.11388284016903</v>
      </c>
      <c r="F15" s="5">
        <f t="shared" si="0"/>
        <v>30.607302633684281</v>
      </c>
    </row>
    <row r="16" spans="1:50" s="2" customFormat="1" ht="15" customHeight="1" x14ac:dyDescent="0.25">
      <c r="A16" s="24" t="s">
        <v>11</v>
      </c>
      <c r="B16" s="3">
        <f>[1]район!B13+[1]поселения!B13</f>
        <v>197.9</v>
      </c>
      <c r="C16" s="3">
        <f>[1]район!C13+[1]поселения!C13</f>
        <v>93.800000000000011</v>
      </c>
      <c r="D16" s="3">
        <f>[1]район!D13+[1]поселения!D13</f>
        <v>84.801999999999992</v>
      </c>
      <c r="E16" s="4">
        <f t="shared" si="1"/>
        <v>90.40724946695093</v>
      </c>
      <c r="F16" s="5">
        <f t="shared" si="0"/>
        <v>42.850934815563413</v>
      </c>
    </row>
    <row r="17" spans="1:6" s="2" customFormat="1" ht="50.25" hidden="1" customHeight="1" x14ac:dyDescent="0.25">
      <c r="A17" s="18" t="s">
        <v>12</v>
      </c>
      <c r="B17" s="3">
        <f>[1]район!B14+[1]поселения!B14</f>
        <v>0</v>
      </c>
      <c r="C17" s="3">
        <f>[1]район!C14+[1]поселения!C14</f>
        <v>0.44974999999999998</v>
      </c>
      <c r="D17" s="3">
        <f>[1]район!D14+[1]поселения!D14</f>
        <v>0.4</v>
      </c>
      <c r="E17" s="4">
        <f t="shared" si="1"/>
        <v>88.938299055030583</v>
      </c>
      <c r="F17" s="5" t="e">
        <f t="shared" si="0"/>
        <v>#DIV/0!</v>
      </c>
    </row>
    <row r="18" spans="1:6" s="2" customFormat="1" ht="47.25" x14ac:dyDescent="0.25">
      <c r="A18" s="27" t="s">
        <v>13</v>
      </c>
      <c r="B18" s="3">
        <f>[1]район!B15+[1]поселения!B15</f>
        <v>36058</v>
      </c>
      <c r="C18" s="3">
        <f>[1]район!C15+[1]поселения!C15</f>
        <v>9214.8850000000002</v>
      </c>
      <c r="D18" s="3">
        <f>[1]район!D15+[1]поселения!D15</f>
        <v>9943.655999999999</v>
      </c>
      <c r="E18" s="4">
        <f t="shared" si="1"/>
        <v>107.9086282682855</v>
      </c>
      <c r="F18" s="5">
        <f t="shared" si="0"/>
        <v>27.576837317654885</v>
      </c>
    </row>
    <row r="19" spans="1:6" s="2" customFormat="1" ht="31.5" x14ac:dyDescent="0.25">
      <c r="A19" s="27" t="s">
        <v>14</v>
      </c>
      <c r="B19" s="3">
        <f>[1]район!B16</f>
        <v>2678</v>
      </c>
      <c r="C19" s="3">
        <f>[1]район!C16</f>
        <v>172.095</v>
      </c>
      <c r="D19" s="3">
        <f>[1]район!D16</f>
        <v>2512.2869999999998</v>
      </c>
      <c r="E19" s="4">
        <f t="shared" si="1"/>
        <v>1459.8256776780265</v>
      </c>
      <c r="F19" s="5">
        <f t="shared" si="0"/>
        <v>93.812061239731136</v>
      </c>
    </row>
    <row r="20" spans="1:6" s="2" customFormat="1" ht="33" customHeight="1" x14ac:dyDescent="0.25">
      <c r="A20" s="27" t="s">
        <v>15</v>
      </c>
      <c r="B20" s="3">
        <f>[1]район!B17+[1]поселения!B16</f>
        <v>12864.2</v>
      </c>
      <c r="C20" s="3">
        <f>[1]район!C17+[1]поселения!C16</f>
        <v>6425.7659999999996</v>
      </c>
      <c r="D20" s="3">
        <f>[1]район!D17+[1]поселения!D16</f>
        <v>6335.8220000000001</v>
      </c>
      <c r="E20" s="4">
        <f t="shared" si="1"/>
        <v>98.600260264690618</v>
      </c>
      <c r="F20" s="5">
        <f t="shared" si="0"/>
        <v>49.251581909485239</v>
      </c>
    </row>
    <row r="21" spans="1:6" s="2" customFormat="1" ht="30.75" customHeight="1" x14ac:dyDescent="0.25">
      <c r="A21" s="27" t="s">
        <v>16</v>
      </c>
      <c r="B21" s="3">
        <f>[1]район!B18+[1]поселения!B17</f>
        <v>8396.344000000001</v>
      </c>
      <c r="C21" s="3">
        <f>[1]район!C18+[1]поселения!C17</f>
        <v>1058.662</v>
      </c>
      <c r="D21" s="3">
        <f>[1]район!D18+[1]поселения!D17</f>
        <v>2622.134</v>
      </c>
      <c r="E21" s="4">
        <f t="shared" si="1"/>
        <v>247.68377442469836</v>
      </c>
      <c r="F21" s="5">
        <f t="shared" si="0"/>
        <v>31.229473208815644</v>
      </c>
    </row>
    <row r="22" spans="1:6" s="2" customFormat="1" ht="15.75" x14ac:dyDescent="0.25">
      <c r="A22" s="24" t="s">
        <v>17</v>
      </c>
      <c r="B22" s="3">
        <f>[1]район!B19+[1]поселения!B18</f>
        <v>2980.8</v>
      </c>
      <c r="C22" s="3">
        <f>[1]район!C19+[1]поселения!C18</f>
        <v>622.18000000000006</v>
      </c>
      <c r="D22" s="3">
        <f>[1]район!D19+[1]поселения!D18</f>
        <v>3061</v>
      </c>
      <c r="E22" s="4">
        <f t="shared" si="1"/>
        <v>491.97981291587638</v>
      </c>
      <c r="F22" s="5">
        <f t="shared" si="0"/>
        <v>102.6905528717123</v>
      </c>
    </row>
    <row r="23" spans="1:6" s="2" customFormat="1" ht="15.75" x14ac:dyDescent="0.25">
      <c r="A23" s="24" t="s">
        <v>18</v>
      </c>
      <c r="B23" s="3">
        <f>[1]район!B20+[1]поселения!B19</f>
        <v>324</v>
      </c>
      <c r="C23" s="3">
        <f>[1]район!C20+[1]поселения!C19</f>
        <v>86.244</v>
      </c>
      <c r="D23" s="3">
        <f>[1]район!D20+[1]поселения!D19</f>
        <v>489</v>
      </c>
      <c r="E23" s="4">
        <f t="shared" si="1"/>
        <v>566.99596493669128</v>
      </c>
      <c r="F23" s="5">
        <f t="shared" si="0"/>
        <v>150.92592592592592</v>
      </c>
    </row>
    <row r="24" spans="1:6" s="2" customFormat="1" ht="15.75" x14ac:dyDescent="0.25">
      <c r="A24" s="24" t="s">
        <v>19</v>
      </c>
      <c r="B24" s="3">
        <f>[1]район!B21+[1]поселения!B20</f>
        <v>0</v>
      </c>
      <c r="C24" s="3">
        <f>[1]район!C21+[1]поселения!C20</f>
        <v>11.204000000000001</v>
      </c>
      <c r="D24" s="3">
        <f>[1]район!D21+[1]поселения!D20</f>
        <v>-10.613</v>
      </c>
      <c r="E24" s="4">
        <f t="shared" si="1"/>
        <v>-94.725098179221703</v>
      </c>
      <c r="F24" s="5">
        <v>0</v>
      </c>
    </row>
    <row r="25" spans="1:6" s="2" customFormat="1" ht="15" customHeight="1" x14ac:dyDescent="0.25">
      <c r="A25" s="6" t="s">
        <v>20</v>
      </c>
      <c r="B25" s="7">
        <f>B26+B27+B28+B29+B31+B32+B33</f>
        <v>906919</v>
      </c>
      <c r="C25" s="7">
        <f>SUM(C26:C33)</f>
        <v>173559</v>
      </c>
      <c r="D25" s="7">
        <f>SUM(D26:D33)</f>
        <v>225742</v>
      </c>
      <c r="E25" s="8">
        <f>D25/C25%</f>
        <v>130.06643274045138</v>
      </c>
      <c r="F25" s="9">
        <f t="shared" ref="F25:F37" si="2">D25/B25*100</f>
        <v>24.891087296660451</v>
      </c>
    </row>
    <row r="26" spans="1:6" s="2" customFormat="1" ht="15.75" x14ac:dyDescent="0.25">
      <c r="A26" s="10" t="s">
        <v>21</v>
      </c>
      <c r="B26" s="78">
        <f>[1]район!B23</f>
        <v>435251</v>
      </c>
      <c r="C26" s="78">
        <v>114243</v>
      </c>
      <c r="D26" s="78">
        <f>[1]район!D23</f>
        <v>133327</v>
      </c>
      <c r="E26" s="62">
        <f>D26/C26%</f>
        <v>116.70474339784494</v>
      </c>
      <c r="F26" s="63">
        <f t="shared" si="2"/>
        <v>30.632209920252912</v>
      </c>
    </row>
    <row r="27" spans="1:6" s="2" customFormat="1" ht="15.75" x14ac:dyDescent="0.25">
      <c r="A27" s="11" t="s">
        <v>22</v>
      </c>
      <c r="B27" s="78">
        <f>[1]район!B24</f>
        <v>372844</v>
      </c>
      <c r="C27" s="78">
        <v>49586</v>
      </c>
      <c r="D27" s="78">
        <f>[1]район!D24</f>
        <v>89510</v>
      </c>
      <c r="E27" s="62">
        <f t="shared" ref="E27:E33" si="3">D27/C27%</f>
        <v>180.51466139636187</v>
      </c>
      <c r="F27" s="63">
        <f t="shared" si="2"/>
        <v>24.007359646393667</v>
      </c>
    </row>
    <row r="28" spans="1:6" s="2" customFormat="1" ht="15" customHeight="1" x14ac:dyDescent="0.25">
      <c r="A28" s="10" t="s">
        <v>23</v>
      </c>
      <c r="B28" s="78">
        <f>[1]район!B25</f>
        <v>0</v>
      </c>
      <c r="C28" s="78">
        <v>0</v>
      </c>
      <c r="D28" s="78">
        <f>[1]район!D25</f>
        <v>0</v>
      </c>
      <c r="E28" s="62">
        <v>0</v>
      </c>
      <c r="F28" s="63">
        <v>0</v>
      </c>
    </row>
    <row r="29" spans="1:6" s="2" customFormat="1" ht="24.75" customHeight="1" x14ac:dyDescent="0.25">
      <c r="A29" s="12" t="s">
        <v>65</v>
      </c>
      <c r="B29" s="13">
        <v>96775</v>
      </c>
      <c r="C29" s="13">
        <v>11583</v>
      </c>
      <c r="D29" s="13">
        <v>1195</v>
      </c>
      <c r="E29" s="62">
        <f t="shared" si="3"/>
        <v>10.316843650176983</v>
      </c>
      <c r="F29" s="63">
        <f t="shared" si="2"/>
        <v>1.2348230431413072</v>
      </c>
    </row>
    <row r="30" spans="1:6" s="2" customFormat="1" ht="1.5" hidden="1" customHeight="1" x14ac:dyDescent="0.25">
      <c r="A30" s="14" t="s">
        <v>24</v>
      </c>
      <c r="B30" s="81"/>
      <c r="C30" s="13">
        <v>0</v>
      </c>
      <c r="D30" s="82">
        <f>[1]район!D27</f>
        <v>0</v>
      </c>
      <c r="E30" s="62" t="e">
        <f t="shared" si="3"/>
        <v>#DIV/0!</v>
      </c>
      <c r="F30" s="63" t="e">
        <f t="shared" si="2"/>
        <v>#DIV/0!</v>
      </c>
    </row>
    <row r="31" spans="1:6" s="2" customFormat="1" ht="15.75" x14ac:dyDescent="0.25">
      <c r="A31" s="16" t="s">
        <v>25</v>
      </c>
      <c r="B31" s="17">
        <f>[1]поселения!B26+[1]район!B28</f>
        <v>2110</v>
      </c>
      <c r="C31" s="17">
        <v>1535</v>
      </c>
      <c r="D31" s="17">
        <f>[1]поселения!D26+[1]район!D28</f>
        <v>1718</v>
      </c>
      <c r="E31" s="62">
        <f t="shared" si="3"/>
        <v>111.92182410423453</v>
      </c>
      <c r="F31" s="63">
        <f t="shared" si="2"/>
        <v>81.421800947867297</v>
      </c>
    </row>
    <row r="32" spans="1:6" s="2" customFormat="1" ht="62.25" customHeight="1" x14ac:dyDescent="0.25">
      <c r="A32" s="18" t="s">
        <v>26</v>
      </c>
      <c r="B32" s="17">
        <v>25</v>
      </c>
      <c r="C32" s="17">
        <v>19</v>
      </c>
      <c r="D32" s="17">
        <v>423</v>
      </c>
      <c r="E32" s="62">
        <f t="shared" si="3"/>
        <v>2226.3157894736842</v>
      </c>
      <c r="F32" s="63">
        <f t="shared" si="2"/>
        <v>1692.0000000000002</v>
      </c>
    </row>
    <row r="33" spans="1:8" s="2" customFormat="1" ht="31.5" x14ac:dyDescent="0.25">
      <c r="A33" s="18" t="s">
        <v>27</v>
      </c>
      <c r="B33" s="17">
        <f>[1]район!B30</f>
        <v>-86</v>
      </c>
      <c r="C33" s="19">
        <v>-3407</v>
      </c>
      <c r="D33" s="19">
        <f>[1]район!D30</f>
        <v>-431</v>
      </c>
      <c r="E33" s="62">
        <f t="shared" si="3"/>
        <v>12.650425594364544</v>
      </c>
      <c r="F33" s="63">
        <f t="shared" si="2"/>
        <v>501.16279069767444</v>
      </c>
    </row>
    <row r="34" spans="1:8" s="2" customFormat="1" ht="22.5" customHeight="1" x14ac:dyDescent="0.25">
      <c r="A34" s="6" t="s">
        <v>28</v>
      </c>
      <c r="B34" s="20">
        <f>B25+B8</f>
        <v>1303420.044</v>
      </c>
      <c r="C34" s="20">
        <f>C25+C8</f>
        <v>288991.74274999998</v>
      </c>
      <c r="D34" s="20">
        <f>D25+D8</f>
        <v>373231.48899999994</v>
      </c>
      <c r="E34" s="8">
        <f>D34/C34%</f>
        <v>129.14953397920226</v>
      </c>
      <c r="F34" s="9">
        <f t="shared" si="2"/>
        <v>28.634782065696079</v>
      </c>
    </row>
    <row r="35" spans="1:8" s="2" customFormat="1" ht="15.75" x14ac:dyDescent="0.25">
      <c r="A35" s="6" t="s">
        <v>29</v>
      </c>
      <c r="B35" s="20"/>
      <c r="C35" s="20"/>
      <c r="D35" s="20"/>
      <c r="E35" s="8"/>
      <c r="F35" s="9"/>
    </row>
    <row r="36" spans="1:8" s="2" customFormat="1" ht="18.75" customHeight="1" x14ac:dyDescent="0.25">
      <c r="A36" s="6" t="s">
        <v>30</v>
      </c>
      <c r="B36" s="21">
        <f>B73</f>
        <v>134468</v>
      </c>
      <c r="C36" s="21">
        <v>24042</v>
      </c>
      <c r="D36" s="7">
        <f>D73</f>
        <v>28561</v>
      </c>
      <c r="E36" s="8">
        <f>D36/C36%</f>
        <v>118.79627318858665</v>
      </c>
      <c r="F36" s="9">
        <f t="shared" si="2"/>
        <v>21.239997620251657</v>
      </c>
    </row>
    <row r="37" spans="1:8" s="2" customFormat="1" ht="20.25" customHeight="1" x14ac:dyDescent="0.25">
      <c r="A37" s="6" t="s">
        <v>31</v>
      </c>
      <c r="B37" s="20">
        <f>B34+B36</f>
        <v>1437888.044</v>
      </c>
      <c r="C37" s="20">
        <f>C34+C36</f>
        <v>313033.74274999998</v>
      </c>
      <c r="D37" s="20">
        <f>D34+D36</f>
        <v>401792.48899999994</v>
      </c>
      <c r="E37" s="8">
        <f>D37/C37%</f>
        <v>128.35437019353083</v>
      </c>
      <c r="F37" s="9">
        <f t="shared" si="2"/>
        <v>27.943238743558251</v>
      </c>
    </row>
    <row r="38" spans="1:8" s="2" customFormat="1" ht="24.75" customHeight="1" x14ac:dyDescent="0.25">
      <c r="A38" s="6" t="s">
        <v>32</v>
      </c>
      <c r="B38" s="7"/>
      <c r="C38" s="7"/>
      <c r="D38" s="22"/>
      <c r="E38" s="8"/>
      <c r="F38" s="23"/>
    </row>
    <row r="39" spans="1:8" s="2" customFormat="1" ht="20.25" customHeight="1" x14ac:dyDescent="0.25">
      <c r="A39" s="24" t="s">
        <v>33</v>
      </c>
      <c r="B39" s="3">
        <v>155872</v>
      </c>
      <c r="C39" s="3">
        <v>39603</v>
      </c>
      <c r="D39" s="3">
        <v>46019</v>
      </c>
      <c r="E39" s="4">
        <f t="shared" ref="E39:E67" si="4">D39/C39%</f>
        <v>116.20079286922709</v>
      </c>
      <c r="F39" s="15">
        <f t="shared" ref="F39:F69" si="5">D39/B39*100</f>
        <v>29.523583453089714</v>
      </c>
    </row>
    <row r="40" spans="1:8" s="2" customFormat="1" ht="4.9000000000000004" hidden="1" customHeight="1" x14ac:dyDescent="0.25">
      <c r="A40" s="83" t="s">
        <v>34</v>
      </c>
      <c r="B40" s="84"/>
      <c r="C40" s="26"/>
      <c r="D40" s="84"/>
      <c r="E40" s="4" t="e">
        <f t="shared" si="4"/>
        <v>#DIV/0!</v>
      </c>
      <c r="F40" s="15" t="e">
        <f t="shared" si="5"/>
        <v>#DIV/0!</v>
      </c>
    </row>
    <row r="41" spans="1:8" s="2" customFormat="1" ht="4.9000000000000004" hidden="1" customHeight="1" x14ac:dyDescent="0.25">
      <c r="A41" s="83" t="s">
        <v>35</v>
      </c>
      <c r="B41" s="84"/>
      <c r="C41" s="26"/>
      <c r="D41" s="84"/>
      <c r="E41" s="4" t="e">
        <f t="shared" si="4"/>
        <v>#DIV/0!</v>
      </c>
      <c r="F41" s="15" t="e">
        <f t="shared" si="5"/>
        <v>#DIV/0!</v>
      </c>
    </row>
    <row r="42" spans="1:8" s="2" customFormat="1" ht="15.75" x14ac:dyDescent="0.25">
      <c r="A42" s="18" t="s">
        <v>36</v>
      </c>
      <c r="B42" s="3">
        <v>2951</v>
      </c>
      <c r="C42" s="3">
        <v>658</v>
      </c>
      <c r="D42" s="3">
        <v>774</v>
      </c>
      <c r="E42" s="4">
        <f t="shared" si="4"/>
        <v>117.62917933130699</v>
      </c>
      <c r="F42" s="15">
        <f t="shared" si="5"/>
        <v>26.228397153507288</v>
      </c>
    </row>
    <row r="43" spans="1:8" s="2" customFormat="1" ht="15.75" hidden="1" customHeight="1" x14ac:dyDescent="0.25">
      <c r="A43" s="25" t="s">
        <v>34</v>
      </c>
      <c r="B43" s="26"/>
      <c r="C43" s="26"/>
      <c r="D43" s="26"/>
      <c r="E43" s="4" t="e">
        <f t="shared" si="4"/>
        <v>#DIV/0!</v>
      </c>
      <c r="F43" s="15" t="e">
        <f t="shared" si="5"/>
        <v>#DIV/0!</v>
      </c>
    </row>
    <row r="44" spans="1:8" s="2" customFormat="1" ht="30.75" customHeight="1" x14ac:dyDescent="0.25">
      <c r="A44" s="18" t="s">
        <v>37</v>
      </c>
      <c r="B44" s="3">
        <v>21324</v>
      </c>
      <c r="C44" s="3">
        <v>5067</v>
      </c>
      <c r="D44" s="3">
        <v>5961</v>
      </c>
      <c r="E44" s="4">
        <f t="shared" si="4"/>
        <v>117.64357608052102</v>
      </c>
      <c r="F44" s="15">
        <f t="shared" si="5"/>
        <v>27.954417557681488</v>
      </c>
    </row>
    <row r="45" spans="1:8" s="2" customFormat="1" ht="15" hidden="1" customHeight="1" x14ac:dyDescent="0.25">
      <c r="A45" s="83" t="s">
        <v>34</v>
      </c>
      <c r="B45" s="84"/>
      <c r="C45" s="26"/>
      <c r="D45" s="26"/>
      <c r="E45" s="4" t="e">
        <f t="shared" si="4"/>
        <v>#DIV/0!</v>
      </c>
      <c r="F45" s="15" t="e">
        <f t="shared" si="5"/>
        <v>#DIV/0!</v>
      </c>
    </row>
    <row r="46" spans="1:8" s="2" customFormat="1" ht="15.75" hidden="1" customHeight="1" x14ac:dyDescent="0.25">
      <c r="A46" s="83" t="s">
        <v>35</v>
      </c>
      <c r="B46" s="84"/>
      <c r="C46" s="26"/>
      <c r="D46" s="26"/>
      <c r="E46" s="4" t="e">
        <f t="shared" si="4"/>
        <v>#DIV/0!</v>
      </c>
      <c r="F46" s="15" t="e">
        <f t="shared" si="5"/>
        <v>#DIV/0!</v>
      </c>
    </row>
    <row r="47" spans="1:8" s="2" customFormat="1" ht="24" customHeight="1" x14ac:dyDescent="0.25">
      <c r="A47" s="24" t="s">
        <v>38</v>
      </c>
      <c r="B47" s="3">
        <v>104601</v>
      </c>
      <c r="C47" s="3">
        <v>10416</v>
      </c>
      <c r="D47" s="3">
        <v>14870</v>
      </c>
      <c r="E47" s="4">
        <f t="shared" si="4"/>
        <v>142.76113671274962</v>
      </c>
      <c r="F47" s="15">
        <f t="shared" si="5"/>
        <v>14.215925277961015</v>
      </c>
      <c r="H47" s="40"/>
    </row>
    <row r="48" spans="1:8" s="2" customFormat="1" ht="15.75" hidden="1" customHeight="1" x14ac:dyDescent="0.25">
      <c r="A48" s="83" t="s">
        <v>34</v>
      </c>
      <c r="B48" s="84"/>
      <c r="C48" s="26"/>
      <c r="D48" s="26"/>
      <c r="E48" s="4" t="e">
        <f t="shared" si="4"/>
        <v>#DIV/0!</v>
      </c>
      <c r="F48" s="15" t="e">
        <f t="shared" si="5"/>
        <v>#DIV/0!</v>
      </c>
    </row>
    <row r="49" spans="1:7" s="2" customFormat="1" ht="47.25" hidden="1" customHeight="1" x14ac:dyDescent="0.25">
      <c r="A49" s="85" t="s">
        <v>39</v>
      </c>
      <c r="B49" s="84"/>
      <c r="C49" s="26"/>
      <c r="D49" s="26"/>
      <c r="E49" s="4" t="e">
        <f t="shared" si="4"/>
        <v>#DIV/0!</v>
      </c>
      <c r="F49" s="15" t="e">
        <f t="shared" si="5"/>
        <v>#DIV/0!</v>
      </c>
    </row>
    <row r="50" spans="1:7" s="2" customFormat="1" ht="16.5" customHeight="1" x14ac:dyDescent="0.25">
      <c r="A50" s="24" t="s">
        <v>40</v>
      </c>
      <c r="B50" s="3">
        <v>94703</v>
      </c>
      <c r="C50" s="3">
        <v>24324</v>
      </c>
      <c r="D50" s="3">
        <v>34351</v>
      </c>
      <c r="E50" s="4">
        <f t="shared" si="4"/>
        <v>141.22266074658774</v>
      </c>
      <c r="F50" s="15">
        <f t="shared" si="5"/>
        <v>36.272346176995448</v>
      </c>
    </row>
    <row r="51" spans="1:7" s="2" customFormat="1" ht="15" hidden="1" customHeight="1" x14ac:dyDescent="0.25">
      <c r="A51" s="83" t="s">
        <v>34</v>
      </c>
      <c r="B51" s="84"/>
      <c r="C51" s="26"/>
      <c r="D51" s="26"/>
      <c r="E51" s="4" t="e">
        <f t="shared" si="4"/>
        <v>#DIV/0!</v>
      </c>
      <c r="F51" s="15" t="e">
        <f t="shared" si="5"/>
        <v>#DIV/0!</v>
      </c>
    </row>
    <row r="52" spans="1:7" s="2" customFormat="1" ht="42.6" hidden="1" customHeight="1" x14ac:dyDescent="0.25">
      <c r="A52" s="85" t="s">
        <v>41</v>
      </c>
      <c r="B52" s="84"/>
      <c r="C52" s="26"/>
      <c r="D52" s="26"/>
      <c r="E52" s="4" t="e">
        <f t="shared" si="4"/>
        <v>#DIV/0!</v>
      </c>
      <c r="F52" s="15" t="e">
        <f t="shared" si="5"/>
        <v>#DIV/0!</v>
      </c>
    </row>
    <row r="53" spans="1:7" s="2" customFormat="1" ht="13.15" hidden="1" customHeight="1" x14ac:dyDescent="0.25">
      <c r="A53" s="86" t="s">
        <v>42</v>
      </c>
      <c r="B53" s="87"/>
      <c r="C53" s="3"/>
      <c r="D53" s="3"/>
      <c r="E53" s="4" t="e">
        <f t="shared" si="4"/>
        <v>#DIV/0!</v>
      </c>
      <c r="F53" s="15" t="e">
        <f t="shared" si="5"/>
        <v>#DIV/0!</v>
      </c>
    </row>
    <row r="54" spans="1:7" s="2" customFormat="1" ht="16.149999999999999" hidden="1" customHeight="1" x14ac:dyDescent="0.25">
      <c r="A54" s="85" t="s">
        <v>43</v>
      </c>
      <c r="B54" s="84"/>
      <c r="C54" s="26"/>
      <c r="D54" s="26"/>
      <c r="E54" s="4" t="e">
        <f t="shared" si="4"/>
        <v>#DIV/0!</v>
      </c>
      <c r="F54" s="15" t="e">
        <f t="shared" si="5"/>
        <v>#DIV/0!</v>
      </c>
    </row>
    <row r="55" spans="1:7" s="2" customFormat="1" ht="15.75" x14ac:dyDescent="0.25">
      <c r="A55" s="18" t="s">
        <v>42</v>
      </c>
      <c r="B55" s="3">
        <v>4284</v>
      </c>
      <c r="C55" s="3">
        <v>0</v>
      </c>
      <c r="D55" s="3">
        <v>0</v>
      </c>
      <c r="E55" s="4">
        <v>0</v>
      </c>
      <c r="F55" s="15">
        <f t="shared" si="5"/>
        <v>0</v>
      </c>
      <c r="G55" s="41"/>
    </row>
    <row r="56" spans="1:7" s="2" customFormat="1" ht="17.25" customHeight="1" x14ac:dyDescent="0.25">
      <c r="A56" s="24" t="s">
        <v>44</v>
      </c>
      <c r="B56" s="3">
        <v>798406</v>
      </c>
      <c r="C56" s="3">
        <v>198284</v>
      </c>
      <c r="D56" s="3">
        <v>215144</v>
      </c>
      <c r="E56" s="4">
        <f t="shared" si="4"/>
        <v>108.50295535696274</v>
      </c>
      <c r="F56" s="15">
        <f t="shared" si="5"/>
        <v>26.946691282380144</v>
      </c>
    </row>
    <row r="57" spans="1:7" s="2" customFormat="1" ht="15.75" hidden="1" customHeight="1" x14ac:dyDescent="0.25">
      <c r="A57" s="83" t="s">
        <v>45</v>
      </c>
      <c r="B57" s="84"/>
      <c r="C57" s="26"/>
      <c r="D57" s="26"/>
      <c r="E57" s="4" t="e">
        <f t="shared" si="4"/>
        <v>#DIV/0!</v>
      </c>
      <c r="F57" s="15" t="e">
        <f t="shared" si="5"/>
        <v>#DIV/0!</v>
      </c>
    </row>
    <row r="58" spans="1:7" s="2" customFormat="1" ht="15.75" hidden="1" customHeight="1" x14ac:dyDescent="0.25">
      <c r="A58" s="83" t="s">
        <v>46</v>
      </c>
      <c r="B58" s="84"/>
      <c r="C58" s="26"/>
      <c r="D58" s="26"/>
      <c r="E58" s="4" t="e">
        <f t="shared" si="4"/>
        <v>#DIV/0!</v>
      </c>
      <c r="F58" s="15" t="e">
        <f t="shared" si="5"/>
        <v>#DIV/0!</v>
      </c>
    </row>
    <row r="59" spans="1:7" s="2" customFormat="1" ht="21" hidden="1" customHeight="1" x14ac:dyDescent="0.25">
      <c r="A59" s="83" t="s">
        <v>35</v>
      </c>
      <c r="B59" s="84"/>
      <c r="C59" s="26"/>
      <c r="D59" s="26"/>
      <c r="E59" s="4" t="e">
        <f t="shared" si="4"/>
        <v>#DIV/0!</v>
      </c>
      <c r="F59" s="15" t="e">
        <f t="shared" si="5"/>
        <v>#DIV/0!</v>
      </c>
      <c r="G59" s="42"/>
    </row>
    <row r="60" spans="1:7" s="2" customFormat="1" ht="21" customHeight="1" x14ac:dyDescent="0.25">
      <c r="A60" s="18" t="s">
        <v>47</v>
      </c>
      <c r="B60" s="3">
        <v>131614</v>
      </c>
      <c r="C60" s="3">
        <v>39189</v>
      </c>
      <c r="D60" s="3">
        <v>41266</v>
      </c>
      <c r="E60" s="4">
        <f t="shared" si="4"/>
        <v>105.29995662048024</v>
      </c>
      <c r="F60" s="15">
        <f t="shared" si="5"/>
        <v>31.353807345723101</v>
      </c>
    </row>
    <row r="61" spans="1:7" s="2" customFormat="1" ht="21" hidden="1" customHeight="1" x14ac:dyDescent="0.25">
      <c r="A61" s="28" t="s">
        <v>48</v>
      </c>
      <c r="B61" s="26"/>
      <c r="C61" s="26"/>
      <c r="D61" s="26"/>
      <c r="E61" s="4" t="e">
        <f t="shared" si="4"/>
        <v>#DIV/0!</v>
      </c>
      <c r="F61" s="15" t="e">
        <f t="shared" si="5"/>
        <v>#DIV/0!</v>
      </c>
    </row>
    <row r="62" spans="1:7" s="2" customFormat="1" ht="1.5" hidden="1" customHeight="1" x14ac:dyDescent="0.25">
      <c r="A62" s="25" t="s">
        <v>35</v>
      </c>
      <c r="B62" s="26"/>
      <c r="C62" s="26"/>
      <c r="D62" s="26"/>
      <c r="E62" s="4" t="e">
        <f t="shared" si="4"/>
        <v>#DIV/0!</v>
      </c>
      <c r="F62" s="15" t="e">
        <f t="shared" si="5"/>
        <v>#DIV/0!</v>
      </c>
    </row>
    <row r="63" spans="1:7" s="2" customFormat="1" ht="15.75" hidden="1" customHeight="1" x14ac:dyDescent="0.25">
      <c r="A63" s="24" t="s">
        <v>49</v>
      </c>
      <c r="B63" s="3"/>
      <c r="C63" s="3"/>
      <c r="D63" s="3"/>
      <c r="E63" s="4" t="e">
        <f t="shared" si="4"/>
        <v>#DIV/0!</v>
      </c>
      <c r="F63" s="15" t="e">
        <f t="shared" si="5"/>
        <v>#DIV/0!</v>
      </c>
    </row>
    <row r="64" spans="1:7" s="2" customFormat="1" ht="19.899999999999999" hidden="1" customHeight="1" x14ac:dyDescent="0.25">
      <c r="A64" s="28" t="s">
        <v>50</v>
      </c>
      <c r="B64" s="26"/>
      <c r="C64" s="26"/>
      <c r="D64" s="26"/>
      <c r="E64" s="4" t="e">
        <f t="shared" si="4"/>
        <v>#DIV/0!</v>
      </c>
      <c r="F64" s="15" t="e">
        <f t="shared" si="5"/>
        <v>#DIV/0!</v>
      </c>
    </row>
    <row r="65" spans="1:9" s="2" customFormat="1" ht="15.75" hidden="1" x14ac:dyDescent="0.25">
      <c r="A65" s="25" t="s">
        <v>35</v>
      </c>
      <c r="B65" s="26"/>
      <c r="C65" s="26"/>
      <c r="D65" s="26"/>
      <c r="E65" s="4" t="e">
        <f t="shared" si="4"/>
        <v>#DIV/0!</v>
      </c>
      <c r="F65" s="15" t="e">
        <f t="shared" si="5"/>
        <v>#DIV/0!</v>
      </c>
    </row>
    <row r="66" spans="1:9" s="2" customFormat="1" ht="20.25" customHeight="1" x14ac:dyDescent="0.25">
      <c r="A66" s="16" t="s">
        <v>51</v>
      </c>
      <c r="B66" s="3">
        <v>25559</v>
      </c>
      <c r="C66" s="3">
        <v>14623</v>
      </c>
      <c r="D66" s="3">
        <v>4905</v>
      </c>
      <c r="E66" s="4">
        <f t="shared" si="4"/>
        <v>33.543048622033787</v>
      </c>
      <c r="F66" s="15">
        <f t="shared" si="5"/>
        <v>19.190891662428108</v>
      </c>
    </row>
    <row r="67" spans="1:9" s="2" customFormat="1" ht="18" customHeight="1" x14ac:dyDescent="0.25">
      <c r="A67" s="16" t="s">
        <v>52</v>
      </c>
      <c r="B67" s="3">
        <v>6498</v>
      </c>
      <c r="C67" s="3">
        <v>566</v>
      </c>
      <c r="D67" s="3">
        <v>709</v>
      </c>
      <c r="E67" s="4">
        <f t="shared" si="4"/>
        <v>125.26501766784452</v>
      </c>
      <c r="F67" s="15">
        <f t="shared" si="5"/>
        <v>10.911049553708834</v>
      </c>
    </row>
    <row r="68" spans="1:9" s="2" customFormat="1" ht="18" customHeight="1" x14ac:dyDescent="0.25">
      <c r="A68" s="64" t="s">
        <v>53</v>
      </c>
      <c r="B68" s="3">
        <v>2306</v>
      </c>
      <c r="C68" s="3">
        <v>0</v>
      </c>
      <c r="D68" s="3">
        <v>255</v>
      </c>
      <c r="E68" s="4">
        <v>0</v>
      </c>
      <c r="F68" s="15">
        <f t="shared" si="5"/>
        <v>11.058109280138769</v>
      </c>
    </row>
    <row r="69" spans="1:9" s="2" customFormat="1" ht="19.5" hidden="1" customHeight="1" x14ac:dyDescent="0.25">
      <c r="A69" s="16" t="s">
        <v>66</v>
      </c>
      <c r="B69" s="3"/>
      <c r="C69" s="3">
        <v>0</v>
      </c>
      <c r="D69" s="3"/>
      <c r="E69" s="4" t="e">
        <f>D69/C69%</f>
        <v>#DIV/0!</v>
      </c>
      <c r="F69" s="15" t="e">
        <f t="shared" si="5"/>
        <v>#DIV/0!</v>
      </c>
    </row>
    <row r="70" spans="1:9" s="2" customFormat="1" ht="18.75" customHeight="1" x14ac:dyDescent="0.25">
      <c r="A70" s="16" t="s">
        <v>54</v>
      </c>
      <c r="B70" s="3">
        <v>0</v>
      </c>
      <c r="C70" s="3">
        <v>0</v>
      </c>
      <c r="D70" s="3">
        <v>0</v>
      </c>
      <c r="E70" s="4">
        <v>0</v>
      </c>
      <c r="F70" s="15">
        <v>0</v>
      </c>
    </row>
    <row r="71" spans="1:9" s="2" customFormat="1" ht="15.75" x14ac:dyDescent="0.25">
      <c r="A71" s="29" t="s">
        <v>55</v>
      </c>
      <c r="B71" s="21">
        <f>B70+B68+B67+B66+B63+B60+B56+B53+B50+B47+B44+B39+B42+B69+B55</f>
        <v>1348118</v>
      </c>
      <c r="C71" s="21">
        <f>C70+C68+C67+C66+C63+C60+C56+C53+C50+C47+C44+C39+C42+C69+C55</f>
        <v>332730</v>
      </c>
      <c r="D71" s="21">
        <f>D70+D68+D67+D66+D63+D60+D56+D53+D50+D47+D44+D39+D42+D69</f>
        <v>364254</v>
      </c>
      <c r="E71" s="7">
        <f t="shared" ref="E71:E76" si="6">D71/C71%</f>
        <v>109.47434857091335</v>
      </c>
      <c r="F71" s="30">
        <f>D71/B71*100</f>
        <v>27.019444885388371</v>
      </c>
    </row>
    <row r="72" spans="1:9" s="2" customFormat="1" ht="17.25" customHeight="1" x14ac:dyDescent="0.25">
      <c r="A72" s="6" t="s">
        <v>29</v>
      </c>
      <c r="B72" s="21"/>
      <c r="C72" s="21"/>
      <c r="D72" s="7"/>
      <c r="E72" s="7"/>
      <c r="F72" s="30"/>
    </row>
    <row r="73" spans="1:9" s="2" customFormat="1" ht="19.5" customHeight="1" x14ac:dyDescent="0.25">
      <c r="A73" s="6" t="s">
        <v>30</v>
      </c>
      <c r="B73" s="21">
        <v>134468</v>
      </c>
      <c r="C73" s="7">
        <v>24042</v>
      </c>
      <c r="D73" s="7">
        <v>28561</v>
      </c>
      <c r="E73" s="7">
        <f t="shared" si="6"/>
        <v>118.79627318858665</v>
      </c>
      <c r="F73" s="30">
        <f>D73/B73*100</f>
        <v>21.239997620251657</v>
      </c>
    </row>
    <row r="74" spans="1:9" s="2" customFormat="1" ht="48.75" customHeight="1" x14ac:dyDescent="0.25">
      <c r="A74" s="6" t="s">
        <v>56</v>
      </c>
      <c r="B74" s="21">
        <f>B71+B73</f>
        <v>1482586</v>
      </c>
      <c r="C74" s="21">
        <f>C71+C73</f>
        <v>356772</v>
      </c>
      <c r="D74" s="21">
        <f>D71+D73</f>
        <v>392815</v>
      </c>
      <c r="E74" s="7">
        <f t="shared" si="6"/>
        <v>110.10253046763761</v>
      </c>
      <c r="F74" s="30">
        <f>D74/B74*100</f>
        <v>26.495258959682609</v>
      </c>
      <c r="I74" s="43"/>
    </row>
    <row r="75" spans="1:9" s="2" customFormat="1" ht="28.5" customHeight="1" x14ac:dyDescent="0.25">
      <c r="A75" s="31" t="s">
        <v>57</v>
      </c>
      <c r="B75" s="32">
        <f>B34-B71</f>
        <v>-44697.956000000006</v>
      </c>
      <c r="C75" s="32">
        <f>C34-C71</f>
        <v>-43738.257250000024</v>
      </c>
      <c r="D75" s="32">
        <f>D34-D71</f>
        <v>8977.4889999999432</v>
      </c>
      <c r="E75" s="3">
        <f t="shared" si="6"/>
        <v>-20.525484014340645</v>
      </c>
      <c r="F75" s="32">
        <f>D75/B75*100</f>
        <v>-20.084786427370286</v>
      </c>
    </row>
    <row r="76" spans="1:9" s="2" customFormat="1" ht="15.75" x14ac:dyDescent="0.25">
      <c r="A76" s="33" t="s">
        <v>58</v>
      </c>
      <c r="B76" s="61">
        <f>SUM(B77:B84)</f>
        <v>44698</v>
      </c>
      <c r="C76" s="61">
        <f>SUM(C77:C84)</f>
        <v>43738</v>
      </c>
      <c r="D76" s="61">
        <f>SUM(D77:D84)</f>
        <v>-8977</v>
      </c>
      <c r="E76" s="3">
        <f t="shared" si="6"/>
        <v>-20.524486716356485</v>
      </c>
      <c r="F76" s="65">
        <f t="shared" ref="F76:F83" si="7">D76/B76*100</f>
        <v>-20.083672647545754</v>
      </c>
    </row>
    <row r="77" spans="1:9" s="2" customFormat="1" ht="30" customHeight="1" x14ac:dyDescent="0.25">
      <c r="A77" s="34" t="s">
        <v>59</v>
      </c>
      <c r="B77" s="35">
        <f>[1]район!B67+[1]поселения!B67</f>
        <v>24000</v>
      </c>
      <c r="C77" s="79">
        <f>[1]район!C67+[1]поселения!C67</f>
        <v>0</v>
      </c>
      <c r="D77" s="35">
        <f>[1]район!D67+[1]поселения!D67</f>
        <v>0</v>
      </c>
      <c r="E77" s="26">
        <v>0</v>
      </c>
      <c r="F77" s="88">
        <f t="shared" si="7"/>
        <v>0</v>
      </c>
    </row>
    <row r="78" spans="1:9" s="2" customFormat="1" ht="30" customHeight="1" x14ac:dyDescent="0.25">
      <c r="A78" s="34" t="s">
        <v>60</v>
      </c>
      <c r="B78" s="35">
        <f>[1]район!B68+[1]поселения!B68</f>
        <v>-15000</v>
      </c>
      <c r="C78" s="79">
        <f>[1]район!C68+[1]поселения!C68</f>
        <v>0</v>
      </c>
      <c r="D78" s="35">
        <f>[1]район!D68+[1]поселения!D68</f>
        <v>-15000</v>
      </c>
      <c r="E78" s="26">
        <v>0</v>
      </c>
      <c r="F78" s="88">
        <f t="shared" si="7"/>
        <v>100</v>
      </c>
      <c r="H78" s="35"/>
    </row>
    <row r="79" spans="1:9" s="2" customFormat="1" ht="33" customHeight="1" x14ac:dyDescent="0.25">
      <c r="A79" s="34" t="s">
        <v>63</v>
      </c>
      <c r="B79" s="35">
        <f>[1]район!B69</f>
        <v>74316</v>
      </c>
      <c r="C79" s="79">
        <v>0</v>
      </c>
      <c r="D79" s="35">
        <f>[1]район!D69</f>
        <v>24000</v>
      </c>
      <c r="E79" s="26">
        <v>0</v>
      </c>
      <c r="F79" s="88">
        <f t="shared" si="7"/>
        <v>32.294526077829808</v>
      </c>
    </row>
    <row r="80" spans="1:9" s="2" customFormat="1" ht="15.75" x14ac:dyDescent="0.25">
      <c r="A80" s="34" t="s">
        <v>64</v>
      </c>
      <c r="B80" s="35">
        <f>[1]район!B70</f>
        <v>-74316</v>
      </c>
      <c r="C80" s="79">
        <v>0</v>
      </c>
      <c r="D80" s="35">
        <f>[1]район!D70</f>
        <v>0</v>
      </c>
      <c r="E80" s="26">
        <v>0</v>
      </c>
      <c r="F80" s="88">
        <f t="shared" si="7"/>
        <v>0</v>
      </c>
    </row>
    <row r="81" spans="1:6" ht="31.5" x14ac:dyDescent="0.25">
      <c r="A81" s="34" t="s">
        <v>67</v>
      </c>
      <c r="B81" s="89">
        <v>-2000</v>
      </c>
      <c r="C81" s="79">
        <v>0</v>
      </c>
      <c r="D81" s="35">
        <f>[1]район!D71</f>
        <v>0</v>
      </c>
      <c r="E81" s="26">
        <v>0</v>
      </c>
      <c r="F81" s="88">
        <f t="shared" si="7"/>
        <v>0</v>
      </c>
    </row>
    <row r="82" spans="1:6" ht="15.75" x14ac:dyDescent="0.25">
      <c r="A82" s="34" t="s">
        <v>68</v>
      </c>
      <c r="B82" s="89">
        <v>2000</v>
      </c>
      <c r="C82" s="79">
        <v>0</v>
      </c>
      <c r="D82" s="35">
        <f>[1]район!D72</f>
        <v>0</v>
      </c>
      <c r="E82" s="26">
        <v>0</v>
      </c>
      <c r="F82" s="88">
        <f t="shared" si="7"/>
        <v>0</v>
      </c>
    </row>
    <row r="83" spans="1:6" ht="15.75" x14ac:dyDescent="0.25">
      <c r="A83" s="28" t="s">
        <v>61</v>
      </c>
      <c r="B83" s="66">
        <f>[1]район!B73+[1]поселения!B69</f>
        <v>35698</v>
      </c>
      <c r="C83" s="90">
        <f>[1]район!C73+[1]поселения!C69</f>
        <v>17600</v>
      </c>
      <c r="D83" s="35">
        <f>[1]район!D73+[1]поселения!D69</f>
        <v>-66755</v>
      </c>
      <c r="E83" s="66">
        <f>D83/C83%</f>
        <v>-379.28977272727275</v>
      </c>
      <c r="F83" s="88">
        <f t="shared" si="7"/>
        <v>-186.99927166788055</v>
      </c>
    </row>
    <row r="84" spans="1:6" ht="31.5" x14ac:dyDescent="0.25">
      <c r="A84" s="36" t="s">
        <v>62</v>
      </c>
      <c r="B84" s="35">
        <f>[1]район!B74</f>
        <v>0</v>
      </c>
      <c r="C84" s="79">
        <f>[1]район!C74</f>
        <v>26138</v>
      </c>
      <c r="D84" s="66">
        <f>[1]район!D74</f>
        <v>48778</v>
      </c>
      <c r="E84" s="66">
        <f>D84/C84%</f>
        <v>186.61718570663402</v>
      </c>
      <c r="F84" s="88">
        <v>0</v>
      </c>
    </row>
    <row r="85" spans="1:6" ht="15.75" x14ac:dyDescent="0.25">
      <c r="A85" s="70"/>
      <c r="B85" s="70"/>
      <c r="C85" s="67"/>
      <c r="D85" s="69"/>
      <c r="E85" s="37"/>
    </row>
    <row r="86" spans="1:6" ht="15.75" x14ac:dyDescent="0.25">
      <c r="A86" s="68"/>
      <c r="B86" s="68"/>
      <c r="C86" s="71"/>
      <c r="D86" s="71"/>
      <c r="E86" s="72"/>
    </row>
    <row r="87" spans="1:6" ht="15.75" x14ac:dyDescent="0.25">
      <c r="A87" s="73"/>
      <c r="B87" s="73"/>
      <c r="C87" s="74"/>
      <c r="D87" s="75"/>
      <c r="E87" s="1"/>
    </row>
    <row r="88" spans="1:6" x14ac:dyDescent="0.25">
      <c r="C88" s="76"/>
      <c r="D88" s="73"/>
      <c r="E88" s="77"/>
    </row>
  </sheetData>
  <mergeCells count="3">
    <mergeCell ref="A1:F1"/>
    <mergeCell ref="A2:F2"/>
    <mergeCell ref="A3:F3"/>
  </mergeCells>
  <pageMargins left="0.7" right="0.7" top="0.75" bottom="0.75" header="0.3" footer="0.3"/>
  <pageSetup paperSize="9" scale="7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2019-05-17T09:57:56Z</dcterms:modified>
</cp:coreProperties>
</file>