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65" i="1" l="1"/>
  <c r="F58" i="1" l="1"/>
  <c r="F59" i="1"/>
  <c r="F61" i="1"/>
  <c r="E58" i="1"/>
  <c r="E61" i="1"/>
  <c r="C61" i="1"/>
  <c r="D61" i="1"/>
  <c r="B61" i="1"/>
  <c r="D74" i="1" l="1"/>
  <c r="C74" i="1"/>
  <c r="B74" i="1"/>
  <c r="D73" i="1"/>
  <c r="C73" i="1"/>
  <c r="B73" i="1"/>
  <c r="D72" i="1"/>
  <c r="F72" i="1" s="1"/>
  <c r="D71" i="1"/>
  <c r="F71" i="1" s="1"/>
  <c r="D70" i="1"/>
  <c r="B70" i="1"/>
  <c r="D69" i="1"/>
  <c r="B69" i="1"/>
  <c r="D68" i="1"/>
  <c r="C68" i="1"/>
  <c r="B68" i="1"/>
  <c r="D67" i="1"/>
  <c r="D66" i="1" s="1"/>
  <c r="C67" i="1"/>
  <c r="B67" i="1"/>
  <c r="B66" i="1" s="1"/>
  <c r="F63" i="1"/>
  <c r="E63" i="1"/>
  <c r="C64" i="1"/>
  <c r="B64" i="1"/>
  <c r="F57" i="1"/>
  <c r="E57" i="1"/>
  <c r="F56" i="1"/>
  <c r="E56" i="1"/>
  <c r="F55" i="1"/>
  <c r="E55" i="1"/>
  <c r="F54" i="1"/>
  <c r="F53" i="1"/>
  <c r="E53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D35" i="1"/>
  <c r="E35" i="1" s="1"/>
  <c r="B35" i="1"/>
  <c r="D32" i="1"/>
  <c r="E32" i="1" s="1"/>
  <c r="B32" i="1"/>
  <c r="F31" i="1"/>
  <c r="E31" i="1"/>
  <c r="D30" i="1"/>
  <c r="E30" i="1" s="1"/>
  <c r="B30" i="1"/>
  <c r="D29" i="1"/>
  <c r="E29" i="1" s="1"/>
  <c r="F28" i="1"/>
  <c r="E28" i="1"/>
  <c r="D27" i="1"/>
  <c r="B27" i="1"/>
  <c r="D26" i="1"/>
  <c r="B26" i="1"/>
  <c r="D25" i="1"/>
  <c r="B25" i="1"/>
  <c r="D24" i="1"/>
  <c r="C24" i="1"/>
  <c r="D23" i="1"/>
  <c r="E23" i="1" s="1"/>
  <c r="B23" i="1"/>
  <c r="D22" i="1"/>
  <c r="B22" i="1"/>
  <c r="D21" i="1"/>
  <c r="B21" i="1"/>
  <c r="D20" i="1"/>
  <c r="B20" i="1"/>
  <c r="D19" i="1"/>
  <c r="B19" i="1"/>
  <c r="D18" i="1"/>
  <c r="B18" i="1"/>
  <c r="D17" i="1"/>
  <c r="B17" i="1"/>
  <c r="D16" i="1"/>
  <c r="E16" i="1" s="1"/>
  <c r="B16" i="1"/>
  <c r="D15" i="1"/>
  <c r="E15" i="1" s="1"/>
  <c r="B15" i="1"/>
  <c r="D14" i="1"/>
  <c r="E14" i="1" s="1"/>
  <c r="B14" i="1"/>
  <c r="D13" i="1"/>
  <c r="E13" i="1" s="1"/>
  <c r="B13" i="1"/>
  <c r="D12" i="1"/>
  <c r="E12" i="1" s="1"/>
  <c r="B12" i="1"/>
  <c r="D11" i="1"/>
  <c r="E11" i="1" s="1"/>
  <c r="B11" i="1"/>
  <c r="D10" i="1"/>
  <c r="E10" i="1" s="1"/>
  <c r="B10" i="1"/>
  <c r="D9" i="1"/>
  <c r="E9" i="1" s="1"/>
  <c r="B9" i="1"/>
  <c r="D8" i="1"/>
  <c r="E8" i="1" s="1"/>
  <c r="B8" i="1"/>
  <c r="B7" i="1" s="1"/>
  <c r="D7" i="1"/>
  <c r="C7" i="1"/>
  <c r="F5" i="1"/>
  <c r="E5" i="1"/>
  <c r="D5" i="1"/>
  <c r="C5" i="1"/>
  <c r="B5" i="1"/>
  <c r="F66" i="1" l="1"/>
  <c r="B24" i="1"/>
  <c r="C66" i="1"/>
  <c r="E66" i="1" s="1"/>
  <c r="E74" i="1"/>
  <c r="E7" i="1"/>
  <c r="F70" i="1"/>
  <c r="F17" i="1"/>
  <c r="F18" i="1"/>
  <c r="F19" i="1"/>
  <c r="F20" i="1"/>
  <c r="F21" i="1"/>
  <c r="F22" i="1"/>
  <c r="C33" i="1"/>
  <c r="C65" i="1" s="1"/>
  <c r="F35" i="1"/>
  <c r="F67" i="1"/>
  <c r="F73" i="1"/>
  <c r="B33" i="1"/>
  <c r="B65" i="1" s="1"/>
  <c r="D33" i="1"/>
  <c r="F25" i="1"/>
  <c r="F26" i="1"/>
  <c r="F68" i="1"/>
  <c r="F69" i="1"/>
  <c r="C36" i="1"/>
  <c r="B36" i="1"/>
  <c r="D36" i="1"/>
  <c r="F7" i="1"/>
  <c r="F8" i="1"/>
  <c r="F9" i="1"/>
  <c r="F10" i="1"/>
  <c r="F11" i="1"/>
  <c r="F12" i="1"/>
  <c r="F13" i="1"/>
  <c r="F14" i="1"/>
  <c r="F15" i="1"/>
  <c r="E17" i="1"/>
  <c r="E18" i="1"/>
  <c r="E19" i="1"/>
  <c r="E20" i="1"/>
  <c r="E21" i="1"/>
  <c r="E22" i="1"/>
  <c r="E24" i="1"/>
  <c r="E25" i="1"/>
  <c r="E26" i="1"/>
  <c r="F29" i="1"/>
  <c r="F30" i="1"/>
  <c r="F32" i="1"/>
  <c r="D64" i="1"/>
  <c r="E73" i="1"/>
  <c r="F24" i="1"/>
  <c r="F33" i="1" l="1"/>
  <c r="E33" i="1"/>
  <c r="E64" i="1"/>
  <c r="F64" i="1"/>
  <c r="E36" i="1"/>
  <c r="F36" i="1"/>
  <c r="F65" i="1"/>
  <c r="E65" i="1"/>
</calcChain>
</file>

<file path=xl/sharedStrings.xml><?xml version="1.0" encoding="utf-8"?>
<sst xmlns="http://schemas.openxmlformats.org/spreadsheetml/2006/main" count="72" uniqueCount="64">
  <si>
    <t>Консолидированный отчет</t>
  </si>
  <si>
    <t xml:space="preserve">       ИСПОЛНЕНИЕ  БЮДЖЕТА  МО  "ПРИМОРСКИЙ  МУНИЦИПАЛЬНЫЙ  РАЙОН"</t>
  </si>
  <si>
    <t>тыс. руб.</t>
  </si>
  <si>
    <t xml:space="preserve"> Д О Х О Д Ы  НАЛОГОВЫЕ  и  НЕНАЛОГОВЫЕ</t>
  </si>
  <si>
    <t>Налог на доходы физ.лиц</t>
  </si>
  <si>
    <t>Акцизы</t>
  </si>
  <si>
    <t>Налог, взимаемый  в связи с применением патентной системы налогообложения</t>
  </si>
  <si>
    <t>Единый налог на вмененный доход</t>
  </si>
  <si>
    <t>Единый сельскохозяйственный налог</t>
  </si>
  <si>
    <t>Налог на имущество физ.лиц</t>
  </si>
  <si>
    <t>Земельный налог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</si>
  <si>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</si>
  <si>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</si>
  <si>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имущества,находящегося в гос.и муниципальной собственности</t>
  </si>
  <si>
    <t>Плата за негативное воздействие на окруж.среду</t>
  </si>
  <si>
    <t>Доходы от продажи материальных и нематериальных активов</t>
  </si>
  <si>
    <t>Доходы от оказания платных услуг и компенсации затрат государства</t>
  </si>
  <si>
    <t>Штрафные санкции,возмещение ущерба</t>
  </si>
  <si>
    <t xml:space="preserve">Прочие неналоговые доходы  </t>
  </si>
  <si>
    <t>Невыясненные платежи</t>
  </si>
  <si>
    <t>Безвозмездные перечисления</t>
  </si>
  <si>
    <t xml:space="preserve">   - Субвенции</t>
  </si>
  <si>
    <t xml:space="preserve">   -Субсидии</t>
  </si>
  <si>
    <t xml:space="preserve">   - Дотации</t>
  </si>
  <si>
    <t xml:space="preserve">   -Безвозмезд из бюджетов других уровней</t>
  </si>
  <si>
    <t>Прочие безвозмездные</t>
  </si>
  <si>
    <t>Доходы от возврата остатков субсидий, субвенций и иных межбюджетных трансфертов прошлых лет</t>
  </si>
  <si>
    <t>Возврат остатков субсидий и субвенций прошлых лет</t>
  </si>
  <si>
    <t xml:space="preserve">И Т О Г О   Д О Х О Д О В </t>
  </si>
  <si>
    <t>справочно:</t>
  </si>
  <si>
    <t>В Н У Т Р Е Н Н И Е  О Б О Р О Т Ы</t>
  </si>
  <si>
    <t>В С Е Г О  ДОХОДОВ С ОБОРОТАМИ</t>
  </si>
  <si>
    <t xml:space="preserve">            Р А С Х О Д Ы</t>
  </si>
  <si>
    <t>Общегосударственные вопросы</t>
  </si>
  <si>
    <t xml:space="preserve">в т.ч а)  оплата труда     </t>
  </si>
  <si>
    <t>б)увеличение стоим. основных средств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</si>
  <si>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</si>
  <si>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</si>
  <si>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</si>
  <si>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б)  безвозмездные перечисления государственным муниципальным организациям</t>
  </si>
  <si>
    <t>Жилищно-коммунальное   хоз-во</t>
  </si>
  <si>
    <t xml:space="preserve"> безвозмездные перечисления государственным и муниципальным организациям</t>
  </si>
  <si>
    <t>Охрана окружающей среды</t>
  </si>
  <si>
    <t>увеличение стоимости основных средств</t>
  </si>
  <si>
    <t>Образование</t>
  </si>
  <si>
    <t>Культура и кинематография</t>
  </si>
  <si>
    <t>Социальная политика</t>
  </si>
  <si>
    <t>Физическая культура и спорт</t>
  </si>
  <si>
    <t>Обслуживание муниципального долга</t>
  </si>
  <si>
    <t>Межбюджетные трансферты</t>
  </si>
  <si>
    <t>И Т О Г О  Р А С Х О Д О В</t>
  </si>
  <si>
    <t>В С Е Г О  РАСХОДОВ С ОБОРОТАМИ</t>
  </si>
  <si>
    <t>Превышение доходов над расходами (+),  дефицит (-)</t>
  </si>
  <si>
    <t>Источники покрытия дефицита</t>
  </si>
  <si>
    <t xml:space="preserve"> - получение кредитов по кредитным договорам</t>
  </si>
  <si>
    <t xml:space="preserve"> - погашение кредитов по кредитным договорам</t>
  </si>
  <si>
    <t xml:space="preserve"> - изменение остатков средств бюджета</t>
  </si>
  <si>
    <t xml:space="preserve"> - иные источники внутреннего
 финансирования</t>
  </si>
  <si>
    <t xml:space="preserve"> - получение бюджетных кредитов </t>
  </si>
  <si>
    <t xml:space="preserve"> - погашение бюджетных кредитов </t>
  </si>
  <si>
    <t>Иные межбюджетные трансферты</t>
  </si>
  <si>
    <t xml:space="preserve"> - предоставление бюджетных кредитов </t>
  </si>
  <si>
    <t xml:space="preserve"> - возврат бюджетных кредитов </t>
  </si>
  <si>
    <t>на 1 августа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</si>
</sst>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9" x14ac:knownFonts="1">
    <font>
      <sz val="11"/>
      <color theme="1"/>
      <name val="Calibri"/>
      <family val="2"/>
      <scheme val="minor"/>
    </font>
    <font>
      <b/>
      <i/>
      <sz val="13"/>
      <name val="Arial Cyr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2"/>
      <name val="Times New Roman"/>
      <family val="1"/>
    </font>
    <font>
      <i/>
      <sz val="10"/>
      <name val="Times New Roman"/>
      <family val="1"/>
      <charset val="204"/>
    </font>
    <font>
      <sz val="10"/>
      <color rgb="FFFF0000"/>
      <name val="Arial Cyr"/>
      <family val="2"/>
      <charset val="204"/>
    </font>
    <font>
      <b/>
      <i/>
      <sz val="12"/>
      <color rgb="FFFF0000"/>
      <name val="Times New Roman"/>
      <family val="1"/>
    </font>
    <font>
      <i/>
      <sz val="11"/>
      <name val="Times New Roman"/>
      <family val="1"/>
    </font>
    <font>
      <b/>
      <sz val="12"/>
      <color rgb="FFFF000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4" fillId="0" borderId="0" xfId="0" applyNumberFormat="1" applyFont="1" applyFill="1" applyBorder="1" applyAlignment="1" applyProtection="1">
      <protection locked="0"/>
    </xf>
    <xf numFmtId="0" fontId="0" fillId="0" borderId="0" xfId="0" applyFill="1"/>
    <xf numFmtId="3" fontId="3" fillId="0" borderId="1" xfId="0" applyNumberFormat="1" applyFont="1" applyFill="1" applyBorder="1" applyAlignment="1" applyProtection="1"/>
    <xf numFmtId="1" fontId="3" fillId="0" borderId="1" xfId="0" applyNumberFormat="1" applyFont="1" applyFill="1" applyBorder="1" applyAlignment="1" applyProtection="1"/>
    <xf numFmtId="1" fontId="3" fillId="0" borderId="1" xfId="0" applyNumberFormat="1" applyFont="1" applyFill="1" applyBorder="1"/>
    <xf numFmtId="0" fontId="8" fillId="0" borderId="1" xfId="0" applyNumberFormat="1" applyFont="1" applyFill="1" applyBorder="1" applyAlignment="1" applyProtection="1"/>
    <xf numFmtId="3" fontId="8" fillId="0" borderId="1" xfId="0" applyNumberFormat="1" applyFont="1" applyFill="1" applyBorder="1" applyAlignment="1" applyProtection="1"/>
    <xf numFmtId="1" fontId="8" fillId="0" borderId="1" xfId="0" applyNumberFormat="1" applyFont="1" applyFill="1" applyBorder="1" applyAlignment="1" applyProtection="1"/>
    <xf numFmtId="1" fontId="8" fillId="0" borderId="1" xfId="0" applyNumberFormat="1" applyFont="1" applyFill="1" applyBorder="1"/>
    <xf numFmtId="0" fontId="9" fillId="0" borderId="1" xfId="0" applyNumberFormat="1" applyFont="1" applyFill="1" applyBorder="1" applyAlignment="1" applyProtection="1">
      <protection locked="0"/>
    </xf>
    <xf numFmtId="0" fontId="9" fillId="0" borderId="1" xfId="0" applyNumberFormat="1" applyFont="1" applyFill="1" applyBorder="1" applyAlignment="1" applyProtection="1"/>
    <xf numFmtId="49" fontId="9" fillId="0" borderId="1" xfId="0" applyNumberFormat="1" applyFont="1" applyFill="1" applyBorder="1" applyAlignment="1" applyProtection="1">
      <protection locked="0"/>
    </xf>
    <xf numFmtId="3" fontId="9" fillId="0" borderId="1" xfId="0" applyNumberFormat="1" applyFont="1" applyFill="1" applyBorder="1" applyAlignment="1" applyProtection="1">
      <protection locked="0"/>
    </xf>
    <xf numFmtId="0" fontId="10" fillId="0" borderId="1" xfId="0" applyNumberFormat="1" applyFont="1" applyFill="1" applyBorder="1" applyAlignment="1" applyProtection="1">
      <protection locked="0"/>
    </xf>
    <xf numFmtId="1" fontId="9" fillId="0" borderId="1" xfId="0" applyNumberFormat="1" applyFont="1" applyFill="1" applyBorder="1"/>
    <xf numFmtId="0" fontId="9" fillId="0" borderId="1" xfId="0" applyFont="1" applyFill="1" applyBorder="1"/>
    <xf numFmtId="3" fontId="9" fillId="0" borderId="1" xfId="0" applyNumberFormat="1" applyFont="1" applyFill="1" applyBorder="1"/>
    <xf numFmtId="0" fontId="3" fillId="0" borderId="1" xfId="0" applyNumberFormat="1" applyFont="1" applyFill="1" applyBorder="1" applyAlignment="1" applyProtection="1">
      <alignment wrapText="1"/>
    </xf>
    <xf numFmtId="3" fontId="9" fillId="0" borderId="1" xfId="0" applyNumberFormat="1" applyFont="1" applyFill="1" applyBorder="1" applyAlignment="1" applyProtection="1"/>
    <xf numFmtId="3" fontId="8" fillId="0" borderId="1" xfId="0" applyNumberFormat="1" applyFont="1" applyFill="1" applyBorder="1" applyAlignment="1" applyProtection="1">
      <protection locked="0"/>
    </xf>
    <xf numFmtId="3" fontId="8" fillId="0" borderId="1" xfId="0" applyNumberFormat="1" applyFont="1" applyFill="1" applyBorder="1" applyAlignment="1" applyProtection="1">
      <alignment wrapText="1"/>
    </xf>
    <xf numFmtId="3" fontId="11" fillId="0" borderId="1" xfId="0" applyNumberFormat="1" applyFont="1" applyFill="1" applyBorder="1"/>
    <xf numFmtId="1" fontId="12" fillId="0" borderId="1" xfId="0" applyNumberFormat="1" applyFont="1" applyFill="1" applyBorder="1"/>
    <xf numFmtId="0" fontId="3" fillId="0" borderId="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3" fontId="2" fillId="0" borderId="1" xfId="0" applyNumberFormat="1" applyFont="1" applyFill="1" applyBorder="1" applyAlignment="1" applyProtection="1"/>
    <xf numFmtId="0" fontId="9" fillId="0" borderId="1" xfId="0" applyNumberFormat="1" applyFont="1" applyFill="1" applyBorder="1" applyAlignment="1" applyProtection="1">
      <alignment wrapText="1"/>
    </xf>
    <xf numFmtId="0" fontId="2" fillId="0" borderId="1" xfId="0" applyFont="1" applyFill="1" applyBorder="1"/>
    <xf numFmtId="0" fontId="14" fillId="0" borderId="1" xfId="0" applyNumberFormat="1" applyFont="1" applyFill="1" applyBorder="1" applyAlignment="1" applyProtection="1"/>
    <xf numFmtId="3" fontId="8" fillId="0" borderId="1" xfId="0" applyNumberFormat="1" applyFont="1" applyFill="1" applyBorder="1"/>
    <xf numFmtId="0" fontId="5" fillId="0" borderId="1" xfId="0" applyNumberFormat="1" applyFont="1" applyFill="1" applyBorder="1" applyAlignment="1" applyProtection="1">
      <alignment wrapText="1"/>
      <protection locked="0"/>
    </xf>
    <xf numFmtId="3" fontId="3" fillId="0" borderId="1" xfId="0" applyNumberFormat="1" applyFont="1" applyFill="1" applyBorder="1"/>
    <xf numFmtId="0" fontId="5" fillId="0" borderId="1" xfId="0" applyFont="1" applyFill="1" applyBorder="1"/>
    <xf numFmtId="0" fontId="2" fillId="0" borderId="1" xfId="0" applyNumberFormat="1" applyFont="1" applyFill="1" applyBorder="1" applyAlignment="1" applyProtection="1">
      <alignment wrapText="1"/>
      <protection locked="0"/>
    </xf>
    <xf numFmtId="3" fontId="2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1" fontId="3" fillId="0" borderId="0" xfId="0" applyNumberFormat="1" applyFont="1" applyFill="1" applyBorder="1" applyAlignment="1" applyProtection="1"/>
    <xf numFmtId="0" fontId="0" fillId="0" borderId="0" xfId="0" applyFill="1" applyBorder="1"/>
    <xf numFmtId="1" fontId="0" fillId="0" borderId="0" xfId="0" applyNumberFormat="1" applyFill="1"/>
    <xf numFmtId="0" fontId="8" fillId="0" borderId="0" xfId="0" applyNumberFormat="1" applyFont="1" applyFill="1" applyBorder="1" applyAlignment="1" applyProtection="1">
      <alignment wrapText="1"/>
    </xf>
    <xf numFmtId="164" fontId="0" fillId="0" borderId="0" xfId="0" applyNumberFormat="1" applyFill="1"/>
    <xf numFmtId="3" fontId="0" fillId="0" borderId="0" xfId="0" applyNumberFormat="1" applyFill="1"/>
    <xf numFmtId="0" fontId="5" fillId="0" borderId="2" xfId="0" applyNumberFormat="1" applyFont="1" applyFill="1" applyBorder="1" applyAlignment="1" applyProtection="1"/>
    <xf numFmtId="0" fontId="4" fillId="0" borderId="2" xfId="0" applyNumberFormat="1" applyFont="1" applyFill="1" applyBorder="1" applyAlignment="1" applyProtection="1">
      <protection locked="0"/>
    </xf>
    <xf numFmtId="1" fontId="4" fillId="0" borderId="2" xfId="0" applyNumberFormat="1" applyFont="1" applyFill="1" applyBorder="1" applyAlignment="1" applyProtection="1">
      <protection locked="0"/>
    </xf>
    <xf numFmtId="0" fontId="3" fillId="0" borderId="2" xfId="0" applyNumberFormat="1" applyFont="1" applyFill="1" applyBorder="1" applyAlignment="1" applyProtection="1">
      <alignment horizontal="right"/>
      <protection locked="0"/>
    </xf>
    <xf numFmtId="0" fontId="6" fillId="0" borderId="3" xfId="0" applyNumberFormat="1" applyFont="1" applyFill="1" applyBorder="1" applyAlignment="1" applyProtection="1">
      <protection locked="0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7" fillId="0" borderId="3" xfId="0" applyNumberFormat="1" applyFont="1" applyFill="1" applyBorder="1" applyAlignment="1" applyProtection="1">
      <alignment horizontal="center" vertical="top" wrapText="1"/>
    </xf>
    <xf numFmtId="0" fontId="7" fillId="0" borderId="4" xfId="0" applyNumberFormat="1" applyFont="1" applyFill="1" applyBorder="1" applyAlignment="1" applyProtection="1">
      <alignment horizontal="center" vertical="top" wrapText="1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4" fillId="0" borderId="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8" fillId="0" borderId="11" xfId="0" applyNumberFormat="1" applyFont="1" applyFill="1" applyBorder="1" applyAlignment="1" applyProtection="1">
      <alignment horizontal="center" wrapText="1"/>
    </xf>
    <xf numFmtId="3" fontId="8" fillId="0" borderId="12" xfId="0" applyNumberFormat="1" applyFont="1" applyFill="1" applyBorder="1" applyAlignment="1" applyProtection="1"/>
    <xf numFmtId="1" fontId="8" fillId="0" borderId="12" xfId="0" applyNumberFormat="1" applyFont="1" applyFill="1" applyBorder="1" applyAlignment="1" applyProtection="1"/>
    <xf numFmtId="1" fontId="8" fillId="0" borderId="13" xfId="0" applyNumberFormat="1" applyFont="1" applyFill="1" applyBorder="1"/>
    <xf numFmtId="3" fontId="15" fillId="0" borderId="1" xfId="0" applyNumberFormat="1" applyFont="1" applyFill="1" applyBorder="1" applyAlignment="1" applyProtection="1"/>
    <xf numFmtId="1" fontId="16" fillId="0" borderId="1" xfId="0" applyNumberFormat="1" applyFont="1" applyFill="1" applyBorder="1" applyAlignment="1" applyProtection="1"/>
    <xf numFmtId="1" fontId="16" fillId="0" borderId="1" xfId="0" applyNumberFormat="1" applyFont="1" applyFill="1" applyBorder="1"/>
    <xf numFmtId="0" fontId="9" fillId="0" borderId="14" xfId="0" applyFont="1" applyFill="1" applyBorder="1"/>
    <xf numFmtId="3" fontId="15" fillId="0" borderId="1" xfId="0" applyNumberFormat="1" applyFont="1" applyFill="1" applyBorder="1"/>
    <xf numFmtId="3" fontId="17" fillId="0" borderId="1" xfId="0" applyNumberFormat="1" applyFont="1" applyFill="1" applyBorder="1" applyAlignment="1" applyProtection="1"/>
    <xf numFmtId="0" fontId="2" fillId="0" borderId="0" xfId="0" applyFont="1" applyFill="1" applyBorder="1"/>
    <xf numFmtId="0" fontId="2" fillId="0" borderId="0" xfId="0" applyFont="1" applyFill="1"/>
    <xf numFmtId="1" fontId="2" fillId="0" borderId="0" xfId="0" applyNumberFormat="1" applyFont="1" applyFill="1"/>
    <xf numFmtId="0" fontId="3" fillId="0" borderId="0" xfId="0" applyFont="1" applyFill="1"/>
    <xf numFmtId="0" fontId="5" fillId="0" borderId="0" xfId="0" applyFont="1" applyFill="1" applyBorder="1"/>
    <xf numFmtId="0" fontId="5" fillId="0" borderId="0" xfId="0" applyNumberFormat="1" applyFont="1" applyFill="1" applyBorder="1" applyAlignment="1" applyProtection="1">
      <protection locked="0"/>
    </xf>
    <xf numFmtId="0" fontId="6" fillId="0" borderId="0" xfId="0" applyFont="1" applyFill="1"/>
    <xf numFmtId="0" fontId="4" fillId="0" borderId="0" xfId="0" applyFont="1" applyFill="1" applyBorder="1"/>
    <xf numFmtId="0" fontId="4" fillId="0" borderId="0" xfId="0" applyFont="1" applyFill="1"/>
    <xf numFmtId="0" fontId="6" fillId="0" borderId="0" xfId="0" applyFont="1" applyFill="1" applyBorder="1"/>
    <xf numFmtId="0" fontId="6" fillId="0" borderId="0" xfId="0" applyNumberFormat="1" applyFont="1" applyFill="1" applyBorder="1" applyAlignment="1" applyProtection="1">
      <protection locked="0"/>
    </xf>
    <xf numFmtId="3" fontId="5" fillId="0" borderId="1" xfId="0" applyNumberFormat="1" applyFont="1" applyFill="1" applyBorder="1" applyAlignment="1" applyProtection="1">
      <protection locked="0"/>
    </xf>
    <xf numFmtId="3" fontId="4" fillId="0" borderId="1" xfId="0" applyNumberFormat="1" applyFont="1" applyFill="1" applyBorder="1"/>
    <xf numFmtId="0" fontId="7" fillId="0" borderId="4" xfId="0" applyNumberFormat="1" applyFont="1" applyFill="1" applyBorder="1" applyAlignment="1" applyProtection="1">
      <alignment horizontal="center" vertical="top" wrapText="1"/>
      <protection locked="0"/>
    </xf>
    <xf numFmtId="3" fontId="17" fillId="0" borderId="1" xfId="0" applyNumberFormat="1" applyFont="1" applyFill="1" applyBorder="1"/>
    <xf numFmtId="3" fontId="2" fillId="0" borderId="1" xfId="0" applyNumberFormat="1" applyFont="1" applyFill="1" applyBorder="1" applyAlignment="1" applyProtection="1">
      <alignment wrapText="1"/>
      <protection locked="0"/>
    </xf>
    <xf numFmtId="3" fontId="18" fillId="0" borderId="1" xfId="0" applyNumberFormat="1" applyFont="1" applyFill="1" applyBorder="1" applyAlignment="1" applyProtection="1"/>
    <xf numFmtId="165" fontId="9" fillId="0" borderId="1" xfId="0" applyNumberFormat="1" applyFont="1" applyFill="1" applyBorder="1" applyAlignment="1" applyProtection="1">
      <protection locked="0"/>
    </xf>
    <xf numFmtId="0" fontId="13" fillId="0" borderId="1" xfId="0" applyNumberFormat="1" applyFont="1" applyFill="1" applyBorder="1" applyAlignment="1" applyProtection="1">
      <alignment wrapText="1"/>
    </xf>
    <xf numFmtId="0" fontId="1" fillId="0" borderId="0" xfId="0" applyFont="1" applyFill="1" applyBorder="1" applyAlignment="1">
      <alignment horizontal="center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87;&#1088;&#1072;&#1074;&#1082;&#1080;%20&#1087;&#1086;%20&#1080;&#1089;&#1087;&#1086;&#1083;&#1085;&#1077;&#1085;&#1080;&#1102;%202019/08_&#1057;&#1055;&#1056;&#1040;&#1042;&#1050;&#1040;%20&#1085;&#1072;%201%20&#1072;&#1074;&#1075;&#1091;&#1089;&#1090;&#1072;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йон"/>
      <sheetName val="поселения"/>
      <sheetName val="свод"/>
      <sheetName val="Депутаты"/>
    </sheetNames>
    <sheetDataSet>
      <sheetData sheetId="0">
        <row r="5">
          <cell r="B5" t="str">
            <v>План на 2019г.</v>
          </cell>
          <cell r="C5" t="str">
            <v>Исполнено на 1.08.2018 г.</v>
          </cell>
          <cell r="D5" t="str">
            <v>Исполнено на 1.08.2019 г.</v>
          </cell>
          <cell r="E5" t="str">
            <v>%  вып. к 2018 г</v>
          </cell>
          <cell r="F5" t="str">
            <v>% вып. к плану      2019 г</v>
          </cell>
        </row>
        <row r="8">
          <cell r="B8">
            <v>252404</v>
          </cell>
          <cell r="D8">
            <v>144217</v>
          </cell>
        </row>
        <row r="9">
          <cell r="B9">
            <v>16565</v>
          </cell>
          <cell r="D9">
            <v>10089</v>
          </cell>
        </row>
        <row r="10">
          <cell r="B10">
            <v>407</v>
          </cell>
          <cell r="D10">
            <v>281</v>
          </cell>
        </row>
        <row r="11">
          <cell r="B11">
            <v>5681</v>
          </cell>
          <cell r="D11">
            <v>3980</v>
          </cell>
        </row>
        <row r="12">
          <cell r="B12">
            <v>9972</v>
          </cell>
          <cell r="D12">
            <v>11003</v>
          </cell>
        </row>
        <row r="13">
          <cell r="B13">
            <v>64</v>
          </cell>
          <cell r="D13">
            <v>87</v>
          </cell>
        </row>
        <row r="14">
          <cell r="B14">
            <v>0</v>
          </cell>
          <cell r="D14">
            <v>0</v>
          </cell>
        </row>
        <row r="15">
          <cell r="B15">
            <v>12667</v>
          </cell>
          <cell r="D15">
            <v>6761</v>
          </cell>
        </row>
        <row r="16">
          <cell r="B16">
            <v>5109</v>
          </cell>
          <cell r="D16">
            <v>3872</v>
          </cell>
        </row>
        <row r="17">
          <cell r="B17">
            <v>9485</v>
          </cell>
          <cell r="D17">
            <v>8675</v>
          </cell>
        </row>
        <row r="18">
          <cell r="B18">
            <v>49</v>
          </cell>
          <cell r="D18">
            <v>49</v>
          </cell>
        </row>
        <row r="19">
          <cell r="B19">
            <v>3850</v>
          </cell>
          <cell r="D19">
            <v>3506</v>
          </cell>
        </row>
        <row r="20">
          <cell r="B20">
            <v>0</v>
          </cell>
          <cell r="D20">
            <v>0</v>
          </cell>
        </row>
        <row r="21">
          <cell r="B21">
            <v>0</v>
          </cell>
          <cell r="D21">
            <v>3</v>
          </cell>
        </row>
        <row r="23">
          <cell r="B23">
            <v>443857</v>
          </cell>
          <cell r="D23">
            <v>261910</v>
          </cell>
        </row>
        <row r="24">
          <cell r="B24">
            <v>382897</v>
          </cell>
          <cell r="D24">
            <v>171889</v>
          </cell>
        </row>
        <row r="25">
          <cell r="B25">
            <v>0</v>
          </cell>
          <cell r="D25">
            <v>0</v>
          </cell>
        </row>
        <row r="28">
          <cell r="B28">
            <v>2100</v>
          </cell>
          <cell r="D28">
            <v>1770</v>
          </cell>
        </row>
        <row r="30">
          <cell r="B30">
            <v>-431</v>
          </cell>
          <cell r="D30">
            <v>-431</v>
          </cell>
        </row>
        <row r="67">
          <cell r="B67">
            <v>24000</v>
          </cell>
          <cell r="C67">
            <v>0</v>
          </cell>
          <cell r="D67">
            <v>0</v>
          </cell>
        </row>
        <row r="68">
          <cell r="B68">
            <v>-15000</v>
          </cell>
          <cell r="C68">
            <v>0</v>
          </cell>
          <cell r="D68">
            <v>-15000</v>
          </cell>
        </row>
        <row r="69">
          <cell r="B69">
            <v>74316</v>
          </cell>
          <cell r="D69">
            <v>24000</v>
          </cell>
        </row>
        <row r="70">
          <cell r="B70">
            <v>-74316</v>
          </cell>
          <cell r="D70">
            <v>-24000</v>
          </cell>
        </row>
        <row r="71">
          <cell r="D71">
            <v>0</v>
          </cell>
        </row>
        <row r="72">
          <cell r="D72">
            <v>0</v>
          </cell>
        </row>
        <row r="73">
          <cell r="B73">
            <v>15348</v>
          </cell>
          <cell r="C73">
            <v>4188</v>
          </cell>
          <cell r="D73">
            <v>-28528</v>
          </cell>
        </row>
        <row r="74">
          <cell r="B74">
            <v>0</v>
          </cell>
          <cell r="C74">
            <v>22276</v>
          </cell>
          <cell r="D74">
            <v>29728</v>
          </cell>
        </row>
      </sheetData>
      <sheetData sheetId="1">
        <row r="8">
          <cell r="B8">
            <v>15073</v>
          </cell>
          <cell r="D8">
            <v>8739</v>
          </cell>
        </row>
        <row r="9">
          <cell r="B9">
            <v>0</v>
          </cell>
          <cell r="D9">
            <v>0</v>
          </cell>
        </row>
        <row r="10">
          <cell r="B10">
            <v>4284</v>
          </cell>
          <cell r="D10">
            <v>4716</v>
          </cell>
        </row>
        <row r="11">
          <cell r="B11">
            <v>5641</v>
          </cell>
          <cell r="D11">
            <v>1341</v>
          </cell>
        </row>
        <row r="12">
          <cell r="B12">
            <v>31249</v>
          </cell>
          <cell r="D12">
            <v>15583</v>
          </cell>
        </row>
        <row r="13">
          <cell r="B13">
            <v>152.9</v>
          </cell>
          <cell r="D13">
            <v>56</v>
          </cell>
        </row>
        <row r="14">
          <cell r="B14">
            <v>0</v>
          </cell>
          <cell r="D14">
            <v>0</v>
          </cell>
        </row>
        <row r="15">
          <cell r="B15">
            <v>23582</v>
          </cell>
          <cell r="D15">
            <v>11887</v>
          </cell>
        </row>
        <row r="16">
          <cell r="B16">
            <v>9884</v>
          </cell>
          <cell r="D16">
            <v>6100</v>
          </cell>
        </row>
        <row r="17">
          <cell r="B17">
            <v>8892</v>
          </cell>
          <cell r="D17">
            <v>6920</v>
          </cell>
        </row>
        <row r="18">
          <cell r="B18">
            <v>15</v>
          </cell>
          <cell r="D18">
            <v>65</v>
          </cell>
        </row>
        <row r="19">
          <cell r="B19">
            <v>680</v>
          </cell>
          <cell r="D19">
            <v>631</v>
          </cell>
        </row>
        <row r="20">
          <cell r="B20">
            <v>0</v>
          </cell>
          <cell r="D20">
            <v>-10</v>
          </cell>
        </row>
        <row r="26">
          <cell r="B26">
            <v>1489</v>
          </cell>
          <cell r="D26">
            <v>1489</v>
          </cell>
        </row>
        <row r="59">
          <cell r="B59">
            <v>0</v>
          </cell>
          <cell r="C59">
            <v>0</v>
          </cell>
          <cell r="D59">
            <v>0</v>
          </cell>
        </row>
        <row r="60">
          <cell r="B60">
            <v>0</v>
          </cell>
          <cell r="C60">
            <v>0</v>
          </cell>
          <cell r="D60">
            <v>0</v>
          </cell>
        </row>
        <row r="61">
          <cell r="B61">
            <v>20085</v>
          </cell>
          <cell r="C61">
            <v>-1179</v>
          </cell>
          <cell r="D61">
            <v>2573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78"/>
  <sheetViews>
    <sheetView tabSelected="1" topLeftCell="A31" workbookViewId="0">
      <selection activeCell="D65" sqref="D65"/>
    </sheetView>
  </sheetViews>
  <sheetFormatPr defaultRowHeight="15" x14ac:dyDescent="0.25"/>
  <cols>
    <col min="1" max="1" width="42.42578125" style="2" customWidth="1"/>
    <col min="2" max="2" width="15.42578125" style="2" customWidth="1"/>
    <col min="3" max="3" width="12.85546875" style="2" customWidth="1"/>
    <col min="4" max="4" width="11.85546875" style="2" customWidth="1"/>
    <col min="5" max="5" width="10.7109375" style="2" customWidth="1"/>
    <col min="6" max="6" width="9.5703125" style="2" customWidth="1"/>
    <col min="7" max="7" width="11.140625" style="2" customWidth="1"/>
  </cols>
  <sheetData>
    <row r="1" spans="1:50" s="2" customFormat="1" ht="26.25" customHeight="1" x14ac:dyDescent="0.25">
      <c r="A1" s="85" t="s">
        <v>0</v>
      </c>
      <c r="B1" s="85"/>
      <c r="C1" s="85"/>
      <c r="D1" s="85"/>
      <c r="E1" s="85"/>
      <c r="F1" s="85"/>
    </row>
    <row r="2" spans="1:50" s="2" customFormat="1" ht="15.75" x14ac:dyDescent="0.25">
      <c r="A2" s="86" t="s">
        <v>1</v>
      </c>
      <c r="B2" s="86"/>
      <c r="C2" s="86"/>
      <c r="D2" s="86"/>
      <c r="E2" s="86"/>
      <c r="F2" s="86"/>
    </row>
    <row r="3" spans="1:50" s="2" customFormat="1" ht="15.75" x14ac:dyDescent="0.25">
      <c r="A3" s="87" t="s">
        <v>63</v>
      </c>
      <c r="B3" s="87"/>
      <c r="C3" s="87"/>
      <c r="D3" s="87"/>
      <c r="E3" s="87"/>
      <c r="F3" s="87"/>
    </row>
    <row r="4" spans="1:50" s="2" customFormat="1" ht="15.75" x14ac:dyDescent="0.25">
      <c r="A4" s="43"/>
      <c r="B4" s="43"/>
      <c r="C4" s="44"/>
      <c r="D4" s="45"/>
      <c r="F4" s="46" t="s">
        <v>2</v>
      </c>
    </row>
    <row r="5" spans="1:50" s="2" customFormat="1" ht="36" x14ac:dyDescent="0.25">
      <c r="A5" s="47"/>
      <c r="B5" s="79" t="str">
        <f>[1]район!B5</f>
        <v>План на 2019г.</v>
      </c>
      <c r="C5" s="48" t="str">
        <f>[1]район!C5</f>
        <v>Исполнено на 1.08.2018 г.</v>
      </c>
      <c r="D5" s="49" t="str">
        <f>[1]район!D5</f>
        <v>Исполнено на 1.08.2019 г.</v>
      </c>
      <c r="E5" s="50" t="str">
        <f>[1]район!E5</f>
        <v>%  вып. к 2018 г</v>
      </c>
      <c r="F5" s="51" t="str">
        <f>[1]район!F5</f>
        <v>% вып. к плану      2019 г</v>
      </c>
    </row>
    <row r="6" spans="1:50" s="2" customFormat="1" ht="14.25" customHeight="1" x14ac:dyDescent="0.25">
      <c r="A6" s="52">
        <v>1</v>
      </c>
      <c r="B6" s="53">
        <v>2</v>
      </c>
      <c r="C6" s="54">
        <v>3</v>
      </c>
      <c r="D6" s="52">
        <v>4</v>
      </c>
      <c r="E6" s="53">
        <v>5</v>
      </c>
      <c r="F6" s="55">
        <v>6</v>
      </c>
      <c r="AS6" s="38"/>
      <c r="AT6" s="38"/>
      <c r="AU6" s="38"/>
      <c r="AV6" s="38"/>
      <c r="AW6" s="38"/>
      <c r="AX6" s="38"/>
    </row>
    <row r="7" spans="1:50" s="2" customFormat="1" ht="37.5" customHeight="1" x14ac:dyDescent="0.25">
      <c r="A7" s="56" t="s">
        <v>3</v>
      </c>
      <c r="B7" s="57">
        <f>SUM(B8:B23)</f>
        <v>415705.9</v>
      </c>
      <c r="C7" s="57">
        <f>SUM(C8:C23)</f>
        <v>225432.4497</v>
      </c>
      <c r="D7" s="57">
        <f>SUM(D8:D23)</f>
        <v>248551</v>
      </c>
      <c r="E7" s="58">
        <f>D7/C7%</f>
        <v>110.255200762253</v>
      </c>
      <c r="F7" s="59">
        <f t="shared" ref="F7:F22" si="0">D7/B7*100</f>
        <v>59.790106418985147</v>
      </c>
      <c r="AS7" s="38"/>
      <c r="AT7" s="38"/>
      <c r="AU7" s="38"/>
      <c r="AV7" s="38"/>
      <c r="AW7" s="38"/>
      <c r="AX7" s="38"/>
    </row>
    <row r="8" spans="1:50" s="2" customFormat="1" ht="15.75" x14ac:dyDescent="0.25">
      <c r="A8" s="24" t="s">
        <v>4</v>
      </c>
      <c r="B8" s="60">
        <f>[1]район!B8+[1]поселения!B8</f>
        <v>267477</v>
      </c>
      <c r="C8" s="60">
        <v>137279</v>
      </c>
      <c r="D8" s="60">
        <f>[1]район!D8+[1]поселения!D8</f>
        <v>152956</v>
      </c>
      <c r="E8" s="4">
        <f>D8/C8%</f>
        <v>111.41980929348261</v>
      </c>
      <c r="F8" s="5">
        <f t="shared" si="0"/>
        <v>57.184729902010268</v>
      </c>
    </row>
    <row r="9" spans="1:50" s="2" customFormat="1" ht="15.75" x14ac:dyDescent="0.25">
      <c r="A9" s="24" t="s">
        <v>5</v>
      </c>
      <c r="B9" s="60">
        <f>[1]район!B9+[1]поселения!B9</f>
        <v>16565</v>
      </c>
      <c r="C9" s="60">
        <v>9231</v>
      </c>
      <c r="D9" s="60">
        <f>[1]район!D9+[1]поселения!D9</f>
        <v>10089</v>
      </c>
      <c r="E9" s="4">
        <f t="shared" ref="E9:E23" si="1">D9/C9%</f>
        <v>109.29476763080923</v>
      </c>
      <c r="F9" s="5">
        <f t="shared" si="0"/>
        <v>60.905523694536676</v>
      </c>
    </row>
    <row r="10" spans="1:50" s="2" customFormat="1" ht="45.75" customHeight="1" x14ac:dyDescent="0.25">
      <c r="A10" s="18" t="s">
        <v>6</v>
      </c>
      <c r="B10" s="60">
        <f>[1]район!B10</f>
        <v>407</v>
      </c>
      <c r="C10" s="60">
        <v>127</v>
      </c>
      <c r="D10" s="60">
        <f>[1]район!D10</f>
        <v>281</v>
      </c>
      <c r="E10" s="4">
        <f t="shared" si="1"/>
        <v>221.25984251968504</v>
      </c>
      <c r="F10" s="5">
        <f t="shared" si="0"/>
        <v>69.041769041769044</v>
      </c>
    </row>
    <row r="11" spans="1:50" s="2" customFormat="1" ht="15.75" x14ac:dyDescent="0.25">
      <c r="A11" s="18" t="s">
        <v>7</v>
      </c>
      <c r="B11" s="3">
        <f>[1]район!B11</f>
        <v>5681</v>
      </c>
      <c r="C11" s="3">
        <v>3919</v>
      </c>
      <c r="D11" s="3">
        <f>[1]район!D11</f>
        <v>3980</v>
      </c>
      <c r="E11" s="4">
        <f t="shared" si="1"/>
        <v>101.55651952028579</v>
      </c>
      <c r="F11" s="5">
        <f t="shared" si="0"/>
        <v>70.058088364724526</v>
      </c>
      <c r="H11" s="39"/>
    </row>
    <row r="12" spans="1:50" s="2" customFormat="1" ht="15.75" x14ac:dyDescent="0.25">
      <c r="A12" s="18" t="s">
        <v>8</v>
      </c>
      <c r="B12" s="3">
        <f>[1]район!B12+[1]поселения!B10</f>
        <v>14256</v>
      </c>
      <c r="C12" s="3">
        <v>11077</v>
      </c>
      <c r="D12" s="3">
        <f>[1]район!D12+[1]поселения!D10</f>
        <v>15719</v>
      </c>
      <c r="E12" s="4">
        <f t="shared" si="1"/>
        <v>141.90665342601787</v>
      </c>
      <c r="F12" s="5">
        <f t="shared" si="0"/>
        <v>110.26234567901234</v>
      </c>
      <c r="H12" s="39"/>
    </row>
    <row r="13" spans="1:50" s="2" customFormat="1" ht="15.75" customHeight="1" x14ac:dyDescent="0.25">
      <c r="A13" s="18" t="s">
        <v>9</v>
      </c>
      <c r="B13" s="3">
        <f>[1]поселения!B11</f>
        <v>5641</v>
      </c>
      <c r="C13" s="3">
        <v>703</v>
      </c>
      <c r="D13" s="3">
        <f>[1]поселения!D11</f>
        <v>1341</v>
      </c>
      <c r="E13" s="4">
        <f t="shared" si="1"/>
        <v>190.75391180654339</v>
      </c>
      <c r="F13" s="5">
        <f t="shared" si="0"/>
        <v>23.772380783549014</v>
      </c>
    </row>
    <row r="14" spans="1:50" s="2" customFormat="1" ht="15.75" customHeight="1" x14ac:dyDescent="0.25">
      <c r="A14" s="24" t="s">
        <v>10</v>
      </c>
      <c r="B14" s="3">
        <f>[1]поселения!B12</f>
        <v>31249</v>
      </c>
      <c r="C14" s="3">
        <v>13796</v>
      </c>
      <c r="D14" s="3">
        <f>[1]поселения!D12</f>
        <v>15583</v>
      </c>
      <c r="E14" s="4">
        <f t="shared" si="1"/>
        <v>112.95302986372862</v>
      </c>
      <c r="F14" s="5">
        <f t="shared" si="0"/>
        <v>49.86719575026401</v>
      </c>
    </row>
    <row r="15" spans="1:50" s="2" customFormat="1" ht="15" customHeight="1" x14ac:dyDescent="0.25">
      <c r="A15" s="24" t="s">
        <v>11</v>
      </c>
      <c r="B15" s="3">
        <f>[1]район!B13+[1]поселения!B13</f>
        <v>216.9</v>
      </c>
      <c r="C15" s="3">
        <v>144</v>
      </c>
      <c r="D15" s="3">
        <f>[1]район!D13+[1]поселения!D13</f>
        <v>143</v>
      </c>
      <c r="E15" s="4">
        <f t="shared" si="1"/>
        <v>99.305555555555557</v>
      </c>
      <c r="F15" s="5">
        <f t="shared" si="0"/>
        <v>65.928999538958038</v>
      </c>
    </row>
    <row r="16" spans="1:50" s="2" customFormat="1" ht="50.25" hidden="1" customHeight="1" x14ac:dyDescent="0.25">
      <c r="A16" s="18" t="s">
        <v>12</v>
      </c>
      <c r="B16" s="3">
        <f>[1]район!B14+[1]поселения!B14</f>
        <v>0</v>
      </c>
      <c r="C16" s="3">
        <v>0.44969999999999999</v>
      </c>
      <c r="D16" s="3">
        <f>[1]район!D14+[1]поселения!D14</f>
        <v>0</v>
      </c>
      <c r="E16" s="4">
        <f t="shared" si="1"/>
        <v>0</v>
      </c>
      <c r="F16" s="5">
        <v>0</v>
      </c>
    </row>
    <row r="17" spans="1:6" s="2" customFormat="1" ht="47.25" x14ac:dyDescent="0.25">
      <c r="A17" s="27" t="s">
        <v>13</v>
      </c>
      <c r="B17" s="3">
        <f>[1]район!B15+[1]поселения!B15</f>
        <v>36249</v>
      </c>
      <c r="C17" s="3">
        <v>21985</v>
      </c>
      <c r="D17" s="3">
        <f>[1]район!D15+[1]поселения!D15</f>
        <v>18648</v>
      </c>
      <c r="E17" s="4">
        <f t="shared" si="1"/>
        <v>84.821469183534234</v>
      </c>
      <c r="F17" s="5">
        <f t="shared" si="0"/>
        <v>51.444177770421248</v>
      </c>
    </row>
    <row r="18" spans="1:6" s="2" customFormat="1" ht="31.5" x14ac:dyDescent="0.25">
      <c r="A18" s="27" t="s">
        <v>14</v>
      </c>
      <c r="B18" s="3">
        <f>[1]район!B16</f>
        <v>5109</v>
      </c>
      <c r="C18" s="3">
        <v>3643</v>
      </c>
      <c r="D18" s="3">
        <f>[1]район!D16</f>
        <v>3872</v>
      </c>
      <c r="E18" s="4">
        <f t="shared" si="1"/>
        <v>106.286027998902</v>
      </c>
      <c r="F18" s="5">
        <f t="shared" si="0"/>
        <v>75.787825406146013</v>
      </c>
    </row>
    <row r="19" spans="1:6" s="2" customFormat="1" ht="33" customHeight="1" x14ac:dyDescent="0.25">
      <c r="A19" s="27" t="s">
        <v>15</v>
      </c>
      <c r="B19" s="3">
        <f>[1]район!B17+[1]поселения!B16</f>
        <v>19369</v>
      </c>
      <c r="C19" s="3">
        <v>17606</v>
      </c>
      <c r="D19" s="3">
        <f>[1]район!D17+[1]поселения!D16</f>
        <v>14775</v>
      </c>
      <c r="E19" s="4">
        <f t="shared" si="1"/>
        <v>83.920254458707262</v>
      </c>
      <c r="F19" s="5">
        <f t="shared" si="0"/>
        <v>76.281687232175116</v>
      </c>
    </row>
    <row r="20" spans="1:6" s="2" customFormat="1" ht="30.75" customHeight="1" x14ac:dyDescent="0.25">
      <c r="A20" s="27" t="s">
        <v>16</v>
      </c>
      <c r="B20" s="3">
        <f>[1]район!B18+[1]поселения!B17</f>
        <v>8941</v>
      </c>
      <c r="C20" s="3">
        <v>4587</v>
      </c>
      <c r="D20" s="3">
        <f>[1]район!D18+[1]поселения!D17</f>
        <v>6969</v>
      </c>
      <c r="E20" s="4">
        <f t="shared" si="1"/>
        <v>151.92936559843037</v>
      </c>
      <c r="F20" s="5">
        <f t="shared" si="0"/>
        <v>77.944301532267076</v>
      </c>
    </row>
    <row r="21" spans="1:6" s="2" customFormat="1" ht="15.75" x14ac:dyDescent="0.25">
      <c r="A21" s="24" t="s">
        <v>17</v>
      </c>
      <c r="B21" s="3">
        <f>[1]район!B19+[1]поселения!B18</f>
        <v>3865</v>
      </c>
      <c r="C21" s="3">
        <v>1021</v>
      </c>
      <c r="D21" s="3">
        <f>[1]район!D19+[1]поселения!D18</f>
        <v>3571</v>
      </c>
      <c r="E21" s="4">
        <f t="shared" si="1"/>
        <v>349.75514201762974</v>
      </c>
      <c r="F21" s="5">
        <f t="shared" si="0"/>
        <v>92.393272962483834</v>
      </c>
    </row>
    <row r="22" spans="1:6" s="2" customFormat="1" ht="15.75" x14ac:dyDescent="0.25">
      <c r="A22" s="24" t="s">
        <v>18</v>
      </c>
      <c r="B22" s="3">
        <f>[1]район!B20+[1]поселения!B19</f>
        <v>680</v>
      </c>
      <c r="C22" s="3">
        <v>307</v>
      </c>
      <c r="D22" s="3">
        <f>[1]район!D20+[1]поселения!D19</f>
        <v>631</v>
      </c>
      <c r="E22" s="4">
        <f t="shared" si="1"/>
        <v>205.53745928338762</v>
      </c>
      <c r="F22" s="5">
        <f t="shared" si="0"/>
        <v>92.794117647058826</v>
      </c>
    </row>
    <row r="23" spans="1:6" s="2" customFormat="1" ht="15.75" x14ac:dyDescent="0.25">
      <c r="A23" s="24" t="s">
        <v>19</v>
      </c>
      <c r="B23" s="3">
        <f>[1]район!B21+[1]поселения!B20</f>
        <v>0</v>
      </c>
      <c r="C23" s="3">
        <v>7</v>
      </c>
      <c r="D23" s="3">
        <f>[1]район!D21+[1]поселения!D20</f>
        <v>-7</v>
      </c>
      <c r="E23" s="4">
        <f t="shared" si="1"/>
        <v>-99.999999999999986</v>
      </c>
      <c r="F23" s="5">
        <v>0</v>
      </c>
    </row>
    <row r="24" spans="1:6" s="2" customFormat="1" ht="15" customHeight="1" x14ac:dyDescent="0.25">
      <c r="A24" s="6" t="s">
        <v>20</v>
      </c>
      <c r="B24" s="7">
        <f>B25+B26+B27+B28+B30+B31+B32</f>
        <v>932000</v>
      </c>
      <c r="C24" s="7">
        <f>SUM(C25:C32)</f>
        <v>368982</v>
      </c>
      <c r="D24" s="7">
        <f>SUM(D25:D32)</f>
        <v>471450</v>
      </c>
      <c r="E24" s="8">
        <f>D24/C24%</f>
        <v>127.77046034765922</v>
      </c>
      <c r="F24" s="9">
        <f t="shared" ref="F24:F36" si="2">D24/B24*100</f>
        <v>50.584763948497859</v>
      </c>
    </row>
    <row r="25" spans="1:6" s="2" customFormat="1" ht="15.75" x14ac:dyDescent="0.25">
      <c r="A25" s="10" t="s">
        <v>21</v>
      </c>
      <c r="B25" s="77">
        <f>[1]район!B23</f>
        <v>443857</v>
      </c>
      <c r="C25" s="77">
        <v>246172</v>
      </c>
      <c r="D25" s="77">
        <f>[1]район!D23</f>
        <v>261910</v>
      </c>
      <c r="E25" s="61">
        <f>D25/C25%</f>
        <v>106.39309100953805</v>
      </c>
      <c r="F25" s="62">
        <f t="shared" si="2"/>
        <v>59.007743484951234</v>
      </c>
    </row>
    <row r="26" spans="1:6" s="2" customFormat="1" ht="15.75" x14ac:dyDescent="0.25">
      <c r="A26" s="11" t="s">
        <v>22</v>
      </c>
      <c r="B26" s="77">
        <f>[1]район!B24</f>
        <v>382897</v>
      </c>
      <c r="C26" s="77">
        <v>97124</v>
      </c>
      <c r="D26" s="77">
        <f>[1]район!D24</f>
        <v>171889</v>
      </c>
      <c r="E26" s="61">
        <f t="shared" ref="E26:E32" si="3">D26/C26%</f>
        <v>176.9789135538075</v>
      </c>
      <c r="F26" s="62">
        <f t="shared" si="2"/>
        <v>44.891707169290953</v>
      </c>
    </row>
    <row r="27" spans="1:6" s="2" customFormat="1" ht="15" customHeight="1" x14ac:dyDescent="0.25">
      <c r="A27" s="10" t="s">
        <v>23</v>
      </c>
      <c r="B27" s="77">
        <f>[1]район!B25</f>
        <v>0</v>
      </c>
      <c r="C27" s="77">
        <v>0</v>
      </c>
      <c r="D27" s="77">
        <f>[1]район!D25</f>
        <v>0</v>
      </c>
      <c r="E27" s="61">
        <v>0</v>
      </c>
      <c r="F27" s="62">
        <v>0</v>
      </c>
    </row>
    <row r="28" spans="1:6" s="2" customFormat="1" ht="24.75" customHeight="1" x14ac:dyDescent="0.25">
      <c r="A28" s="12" t="s">
        <v>60</v>
      </c>
      <c r="B28" s="13">
        <v>101665</v>
      </c>
      <c r="C28" s="13">
        <v>25074</v>
      </c>
      <c r="D28" s="13">
        <v>34400</v>
      </c>
      <c r="E28" s="61">
        <f t="shared" si="3"/>
        <v>137.19390603812712</v>
      </c>
      <c r="F28" s="62">
        <f t="shared" si="2"/>
        <v>33.836620272463485</v>
      </c>
    </row>
    <row r="29" spans="1:6" s="2" customFormat="1" ht="1.5" hidden="1" customHeight="1" x14ac:dyDescent="0.25">
      <c r="A29" s="14" t="s">
        <v>24</v>
      </c>
      <c r="B29" s="13"/>
      <c r="C29" s="13">
        <v>0</v>
      </c>
      <c r="D29" s="83">
        <f>[1]район!D27</f>
        <v>0</v>
      </c>
      <c r="E29" s="61" t="e">
        <f t="shared" si="3"/>
        <v>#DIV/0!</v>
      </c>
      <c r="F29" s="62" t="e">
        <f t="shared" si="2"/>
        <v>#DIV/0!</v>
      </c>
    </row>
    <row r="30" spans="1:6" s="2" customFormat="1" ht="15.75" x14ac:dyDescent="0.25">
      <c r="A30" s="16" t="s">
        <v>25</v>
      </c>
      <c r="B30" s="17">
        <f>[1]поселения!B26+[1]район!B28</f>
        <v>3589</v>
      </c>
      <c r="C30" s="17">
        <v>4000</v>
      </c>
      <c r="D30" s="17">
        <f>[1]поселения!D26+[1]район!D28</f>
        <v>3259</v>
      </c>
      <c r="E30" s="61">
        <f t="shared" si="3"/>
        <v>81.474999999999994</v>
      </c>
      <c r="F30" s="62">
        <f t="shared" si="2"/>
        <v>90.805238227918636</v>
      </c>
    </row>
    <row r="31" spans="1:6" s="2" customFormat="1" ht="62.25" customHeight="1" x14ac:dyDescent="0.25">
      <c r="A31" s="18" t="s">
        <v>26</v>
      </c>
      <c r="B31" s="17">
        <v>423</v>
      </c>
      <c r="C31" s="17">
        <v>19</v>
      </c>
      <c r="D31" s="17">
        <v>423</v>
      </c>
      <c r="E31" s="61">
        <f t="shared" si="3"/>
        <v>2226.3157894736842</v>
      </c>
      <c r="F31" s="62">
        <f t="shared" si="2"/>
        <v>100</v>
      </c>
    </row>
    <row r="32" spans="1:6" s="2" customFormat="1" ht="31.5" x14ac:dyDescent="0.25">
      <c r="A32" s="18" t="s">
        <v>27</v>
      </c>
      <c r="B32" s="17">
        <f>[1]район!B30</f>
        <v>-431</v>
      </c>
      <c r="C32" s="19">
        <v>-3407</v>
      </c>
      <c r="D32" s="19">
        <f>[1]район!D30</f>
        <v>-431</v>
      </c>
      <c r="E32" s="61">
        <f t="shared" si="3"/>
        <v>12.650425594364544</v>
      </c>
      <c r="F32" s="62">
        <f t="shared" si="2"/>
        <v>100</v>
      </c>
    </row>
    <row r="33" spans="1:8" s="2" customFormat="1" ht="22.5" customHeight="1" x14ac:dyDescent="0.25">
      <c r="A33" s="6" t="s">
        <v>28</v>
      </c>
      <c r="B33" s="20">
        <f>B24+B7</f>
        <v>1347705.9</v>
      </c>
      <c r="C33" s="20">
        <f>C24+C7</f>
        <v>594414.4497</v>
      </c>
      <c r="D33" s="20">
        <f>D24+D7</f>
        <v>720001</v>
      </c>
      <c r="E33" s="8">
        <f>D33/C33%</f>
        <v>121.12777547103427</v>
      </c>
      <c r="F33" s="9">
        <f t="shared" si="2"/>
        <v>53.424192919241506</v>
      </c>
    </row>
    <row r="34" spans="1:8" s="2" customFormat="1" ht="15.75" x14ac:dyDescent="0.25">
      <c r="A34" s="6" t="s">
        <v>29</v>
      </c>
      <c r="B34" s="20"/>
      <c r="C34" s="20"/>
      <c r="D34" s="20"/>
      <c r="E34" s="8"/>
      <c r="F34" s="9"/>
    </row>
    <row r="35" spans="1:8" s="2" customFormat="1" ht="18.75" customHeight="1" x14ac:dyDescent="0.25">
      <c r="A35" s="6" t="s">
        <v>30</v>
      </c>
      <c r="B35" s="21">
        <f>B63</f>
        <v>157521</v>
      </c>
      <c r="C35" s="21">
        <v>43765</v>
      </c>
      <c r="D35" s="7">
        <f>D63</f>
        <v>86080</v>
      </c>
      <c r="E35" s="8">
        <f>D35/C35%</f>
        <v>196.68685022278078</v>
      </c>
      <c r="F35" s="9">
        <f t="shared" si="2"/>
        <v>54.646682029697622</v>
      </c>
    </row>
    <row r="36" spans="1:8" s="2" customFormat="1" ht="20.25" customHeight="1" x14ac:dyDescent="0.25">
      <c r="A36" s="6" t="s">
        <v>31</v>
      </c>
      <c r="B36" s="20">
        <f>B33+B35</f>
        <v>1505226.9</v>
      </c>
      <c r="C36" s="20">
        <f>C33+C35</f>
        <v>638179.4497</v>
      </c>
      <c r="D36" s="20">
        <f>D33+D35</f>
        <v>806081</v>
      </c>
      <c r="E36" s="8">
        <f>D36/C36%</f>
        <v>126.30945737580996</v>
      </c>
      <c r="F36" s="9">
        <f t="shared" si="2"/>
        <v>53.55212559647984</v>
      </c>
    </row>
    <row r="37" spans="1:8" s="2" customFormat="1" ht="24.75" customHeight="1" x14ac:dyDescent="0.25">
      <c r="A37" s="6" t="s">
        <v>32</v>
      </c>
      <c r="B37" s="7"/>
      <c r="C37" s="7"/>
      <c r="D37" s="22"/>
      <c r="E37" s="8"/>
      <c r="F37" s="23"/>
    </row>
    <row r="38" spans="1:8" s="2" customFormat="1" ht="20.25" customHeight="1" x14ac:dyDescent="0.25">
      <c r="A38" s="24" t="s">
        <v>33</v>
      </c>
      <c r="B38" s="3">
        <v>148183</v>
      </c>
      <c r="C38" s="3">
        <v>73529</v>
      </c>
      <c r="D38" s="3">
        <v>76459</v>
      </c>
      <c r="E38" s="4">
        <f t="shared" ref="E38:E61" si="4">D38/C38%</f>
        <v>103.98482231500498</v>
      </c>
      <c r="F38" s="15">
        <f t="shared" ref="F38:F61" si="5">D38/B38*100</f>
        <v>51.597686644216942</v>
      </c>
    </row>
    <row r="39" spans="1:8" s="2" customFormat="1" ht="4.9000000000000004" hidden="1" customHeight="1" x14ac:dyDescent="0.25">
      <c r="A39" s="25" t="s">
        <v>34</v>
      </c>
      <c r="B39" s="26"/>
      <c r="C39" s="26"/>
      <c r="D39" s="26"/>
      <c r="E39" s="4" t="e">
        <f t="shared" si="4"/>
        <v>#DIV/0!</v>
      </c>
      <c r="F39" s="15" t="e">
        <f t="shared" si="5"/>
        <v>#DIV/0!</v>
      </c>
    </row>
    <row r="40" spans="1:8" s="2" customFormat="1" ht="4.9000000000000004" hidden="1" customHeight="1" x14ac:dyDescent="0.25">
      <c r="A40" s="25" t="s">
        <v>35</v>
      </c>
      <c r="B40" s="26"/>
      <c r="C40" s="26"/>
      <c r="D40" s="26"/>
      <c r="E40" s="4" t="e">
        <f t="shared" si="4"/>
        <v>#DIV/0!</v>
      </c>
      <c r="F40" s="15" t="e">
        <f t="shared" si="5"/>
        <v>#DIV/0!</v>
      </c>
    </row>
    <row r="41" spans="1:8" s="2" customFormat="1" ht="15.75" x14ac:dyDescent="0.25">
      <c r="A41" s="18" t="s">
        <v>36</v>
      </c>
      <c r="B41" s="3">
        <v>2951</v>
      </c>
      <c r="C41" s="3">
        <v>1278</v>
      </c>
      <c r="D41" s="3">
        <v>1512</v>
      </c>
      <c r="E41" s="4">
        <f t="shared" si="4"/>
        <v>118.30985915492958</v>
      </c>
      <c r="F41" s="15">
        <f t="shared" si="5"/>
        <v>51.236868858014226</v>
      </c>
    </row>
    <row r="42" spans="1:8" s="2" customFormat="1" ht="15.75" hidden="1" customHeight="1" x14ac:dyDescent="0.25">
      <c r="A42" s="25" t="s">
        <v>34</v>
      </c>
      <c r="B42" s="26"/>
      <c r="C42" s="26"/>
      <c r="D42" s="26"/>
      <c r="E42" s="4" t="e">
        <f t="shared" si="4"/>
        <v>#DIV/0!</v>
      </c>
      <c r="F42" s="15" t="e">
        <f t="shared" si="5"/>
        <v>#DIV/0!</v>
      </c>
    </row>
    <row r="43" spans="1:8" s="2" customFormat="1" ht="30.75" customHeight="1" x14ac:dyDescent="0.25">
      <c r="A43" s="18" t="s">
        <v>37</v>
      </c>
      <c r="B43" s="3">
        <v>21411</v>
      </c>
      <c r="C43" s="3">
        <v>9400</v>
      </c>
      <c r="D43" s="3">
        <v>10401</v>
      </c>
      <c r="E43" s="4">
        <f t="shared" si="4"/>
        <v>110.64893617021276</v>
      </c>
      <c r="F43" s="15">
        <f t="shared" si="5"/>
        <v>48.57783382373546</v>
      </c>
    </row>
    <row r="44" spans="1:8" s="2" customFormat="1" ht="15" hidden="1" customHeight="1" x14ac:dyDescent="0.25">
      <c r="A44" s="25" t="s">
        <v>34</v>
      </c>
      <c r="B44" s="26"/>
      <c r="C44" s="26"/>
      <c r="D44" s="26"/>
      <c r="E44" s="4" t="e">
        <f t="shared" si="4"/>
        <v>#DIV/0!</v>
      </c>
      <c r="F44" s="15" t="e">
        <f t="shared" si="5"/>
        <v>#DIV/0!</v>
      </c>
    </row>
    <row r="45" spans="1:8" s="2" customFormat="1" ht="15.75" hidden="1" customHeight="1" x14ac:dyDescent="0.25">
      <c r="A45" s="25" t="s">
        <v>35</v>
      </c>
      <c r="B45" s="26"/>
      <c r="C45" s="26"/>
      <c r="D45" s="26"/>
      <c r="E45" s="4" t="e">
        <f t="shared" si="4"/>
        <v>#DIV/0!</v>
      </c>
      <c r="F45" s="15" t="e">
        <f t="shared" si="5"/>
        <v>#DIV/0!</v>
      </c>
    </row>
    <row r="46" spans="1:8" s="2" customFormat="1" ht="24" customHeight="1" x14ac:dyDescent="0.25">
      <c r="A46" s="24" t="s">
        <v>38</v>
      </c>
      <c r="B46" s="3">
        <v>131639</v>
      </c>
      <c r="C46" s="3">
        <v>23841</v>
      </c>
      <c r="D46" s="3">
        <v>65068</v>
      </c>
      <c r="E46" s="4">
        <f t="shared" si="4"/>
        <v>272.92479342309468</v>
      </c>
      <c r="F46" s="15">
        <f t="shared" si="5"/>
        <v>49.42912054938126</v>
      </c>
      <c r="H46" s="40"/>
    </row>
    <row r="47" spans="1:8" s="2" customFormat="1" ht="15.75" hidden="1" customHeight="1" x14ac:dyDescent="0.25">
      <c r="A47" s="25" t="s">
        <v>34</v>
      </c>
      <c r="B47" s="26"/>
      <c r="C47" s="26"/>
      <c r="D47" s="26"/>
      <c r="E47" s="4" t="e">
        <f t="shared" si="4"/>
        <v>#DIV/0!</v>
      </c>
      <c r="F47" s="15" t="e">
        <f t="shared" si="5"/>
        <v>#DIV/0!</v>
      </c>
    </row>
    <row r="48" spans="1:8" s="2" customFormat="1" ht="47.25" hidden="1" customHeight="1" x14ac:dyDescent="0.25">
      <c r="A48" s="84" t="s">
        <v>39</v>
      </c>
      <c r="B48" s="26"/>
      <c r="C48" s="26"/>
      <c r="D48" s="26"/>
      <c r="E48" s="4" t="e">
        <f t="shared" si="4"/>
        <v>#DIV/0!</v>
      </c>
      <c r="F48" s="15" t="e">
        <f t="shared" si="5"/>
        <v>#DIV/0!</v>
      </c>
    </row>
    <row r="49" spans="1:9" s="2" customFormat="1" ht="16.5" customHeight="1" x14ac:dyDescent="0.25">
      <c r="A49" s="24" t="s">
        <v>40</v>
      </c>
      <c r="B49" s="3">
        <v>106411</v>
      </c>
      <c r="C49" s="3">
        <v>47455</v>
      </c>
      <c r="D49" s="3">
        <v>57257</v>
      </c>
      <c r="E49" s="4">
        <f t="shared" si="4"/>
        <v>120.65535770730165</v>
      </c>
      <c r="F49" s="15">
        <f t="shared" si="5"/>
        <v>53.80740712896224</v>
      </c>
    </row>
    <row r="50" spans="1:9" s="2" customFormat="1" ht="15" hidden="1" customHeight="1" x14ac:dyDescent="0.25">
      <c r="A50" s="25" t="s">
        <v>34</v>
      </c>
      <c r="B50" s="26"/>
      <c r="C50" s="26"/>
      <c r="D50" s="26"/>
      <c r="E50" s="4" t="e">
        <f t="shared" si="4"/>
        <v>#DIV/0!</v>
      </c>
      <c r="F50" s="15" t="e">
        <f t="shared" si="5"/>
        <v>#DIV/0!</v>
      </c>
    </row>
    <row r="51" spans="1:9" s="2" customFormat="1" ht="42.6" hidden="1" customHeight="1" x14ac:dyDescent="0.25">
      <c r="A51" s="84" t="s">
        <v>41</v>
      </c>
      <c r="B51" s="26"/>
      <c r="C51" s="26"/>
      <c r="D51" s="26"/>
      <c r="E51" s="4" t="e">
        <f t="shared" si="4"/>
        <v>#DIV/0!</v>
      </c>
      <c r="F51" s="15" t="e">
        <f t="shared" si="5"/>
        <v>#DIV/0!</v>
      </c>
    </row>
    <row r="52" spans="1:9" s="2" customFormat="1" ht="13.15" hidden="1" customHeight="1" x14ac:dyDescent="0.25">
      <c r="A52" s="27" t="s">
        <v>42</v>
      </c>
      <c r="B52" s="3"/>
      <c r="C52" s="3"/>
      <c r="D52" s="3"/>
      <c r="E52" s="4" t="e">
        <f t="shared" si="4"/>
        <v>#DIV/0!</v>
      </c>
      <c r="F52" s="15" t="e">
        <f t="shared" si="5"/>
        <v>#DIV/0!</v>
      </c>
    </row>
    <row r="53" spans="1:9" s="2" customFormat="1" ht="16.149999999999999" hidden="1" customHeight="1" x14ac:dyDescent="0.25">
      <c r="A53" s="84" t="s">
        <v>43</v>
      </c>
      <c r="B53" s="26"/>
      <c r="C53" s="26"/>
      <c r="D53" s="26"/>
      <c r="E53" s="4" t="e">
        <f t="shared" si="4"/>
        <v>#DIV/0!</v>
      </c>
      <c r="F53" s="15" t="e">
        <f t="shared" si="5"/>
        <v>#DIV/0!</v>
      </c>
    </row>
    <row r="54" spans="1:9" s="2" customFormat="1" ht="15.75" x14ac:dyDescent="0.25">
      <c r="A54" s="18" t="s">
        <v>42</v>
      </c>
      <c r="B54" s="3">
        <v>4764</v>
      </c>
      <c r="C54" s="3">
        <v>0</v>
      </c>
      <c r="D54" s="3">
        <v>0</v>
      </c>
      <c r="E54" s="4">
        <v>0</v>
      </c>
      <c r="F54" s="15">
        <f t="shared" si="5"/>
        <v>0</v>
      </c>
      <c r="G54" s="41"/>
    </row>
    <row r="55" spans="1:9" s="2" customFormat="1" ht="27" customHeight="1" x14ac:dyDescent="0.25">
      <c r="A55" s="24" t="s">
        <v>44</v>
      </c>
      <c r="B55" s="3">
        <v>792785</v>
      </c>
      <c r="C55" s="3">
        <v>396988</v>
      </c>
      <c r="D55" s="3">
        <v>403667</v>
      </c>
      <c r="E55" s="4">
        <f t="shared" si="4"/>
        <v>101.68241861214948</v>
      </c>
      <c r="F55" s="15">
        <f t="shared" si="5"/>
        <v>50.917587996745652</v>
      </c>
    </row>
    <row r="56" spans="1:9" s="2" customFormat="1" ht="21" customHeight="1" x14ac:dyDescent="0.25">
      <c r="A56" s="18" t="s">
        <v>45</v>
      </c>
      <c r="B56" s="3">
        <v>134797</v>
      </c>
      <c r="C56" s="3">
        <v>65786</v>
      </c>
      <c r="D56" s="3">
        <v>73354</v>
      </c>
      <c r="E56" s="4">
        <f t="shared" si="4"/>
        <v>111.50396740947922</v>
      </c>
      <c r="F56" s="15">
        <f t="shared" si="5"/>
        <v>54.41812503245621</v>
      </c>
    </row>
    <row r="57" spans="1:9" s="2" customFormat="1" ht="20.25" customHeight="1" x14ac:dyDescent="0.25">
      <c r="A57" s="16" t="s">
        <v>46</v>
      </c>
      <c r="B57" s="3">
        <v>40409</v>
      </c>
      <c r="C57" s="3">
        <v>22609</v>
      </c>
      <c r="D57" s="3">
        <v>17552</v>
      </c>
      <c r="E57" s="4">
        <f t="shared" si="4"/>
        <v>77.63280109690831</v>
      </c>
      <c r="F57" s="15">
        <f t="shared" si="5"/>
        <v>43.435868247172657</v>
      </c>
    </row>
    <row r="58" spans="1:9" s="2" customFormat="1" ht="18" customHeight="1" x14ac:dyDescent="0.25">
      <c r="A58" s="16" t="s">
        <v>47</v>
      </c>
      <c r="B58" s="3">
        <v>6483</v>
      </c>
      <c r="C58" s="3">
        <v>817</v>
      </c>
      <c r="D58" s="3">
        <v>3243</v>
      </c>
      <c r="E58" s="4">
        <f t="shared" si="4"/>
        <v>396.94002447980415</v>
      </c>
      <c r="F58" s="15">
        <f t="shared" si="5"/>
        <v>50.023137436372046</v>
      </c>
    </row>
    <row r="59" spans="1:9" s="2" customFormat="1" ht="18" customHeight="1" x14ac:dyDescent="0.25">
      <c r="A59" s="63" t="s">
        <v>48</v>
      </c>
      <c r="B59" s="3">
        <v>2306</v>
      </c>
      <c r="C59" s="3">
        <v>0</v>
      </c>
      <c r="D59" s="3">
        <v>261</v>
      </c>
      <c r="E59" s="4">
        <v>0</v>
      </c>
      <c r="F59" s="15">
        <f t="shared" si="5"/>
        <v>11.31830008673027</v>
      </c>
    </row>
    <row r="60" spans="1:9" s="2" customFormat="1" ht="18.75" customHeight="1" x14ac:dyDescent="0.25">
      <c r="A60" s="16" t="s">
        <v>49</v>
      </c>
      <c r="B60" s="3">
        <v>0</v>
      </c>
      <c r="C60" s="3">
        <v>0</v>
      </c>
      <c r="D60" s="3">
        <v>0</v>
      </c>
      <c r="E60" s="4">
        <v>0</v>
      </c>
      <c r="F60" s="15">
        <v>0</v>
      </c>
    </row>
    <row r="61" spans="1:9" s="2" customFormat="1" ht="15.75" x14ac:dyDescent="0.25">
      <c r="A61" s="29" t="s">
        <v>50</v>
      </c>
      <c r="B61" s="21">
        <f>B60+B59+B58+B57+B56+B55+B52+B49+B46+B43+B38+B41+B54</f>
        <v>1392139</v>
      </c>
      <c r="C61" s="21">
        <f t="shared" ref="C61:D61" si="6">C60+C59+C58+C57+C56+C55+C52+C49+C46+C43+C38+C41+C54</f>
        <v>641703</v>
      </c>
      <c r="D61" s="21">
        <f t="shared" si="6"/>
        <v>708774</v>
      </c>
      <c r="E61" s="8">
        <f t="shared" si="4"/>
        <v>110.4520315473046</v>
      </c>
      <c r="F61" s="9">
        <f t="shared" si="5"/>
        <v>50.912588469973187</v>
      </c>
    </row>
    <row r="62" spans="1:9" s="2" customFormat="1" ht="17.25" customHeight="1" x14ac:dyDescent="0.25">
      <c r="A62" s="6" t="s">
        <v>29</v>
      </c>
      <c r="B62" s="21"/>
      <c r="C62" s="21"/>
      <c r="D62" s="7"/>
      <c r="E62" s="7"/>
      <c r="F62" s="30"/>
    </row>
    <row r="63" spans="1:9" s="2" customFormat="1" ht="19.5" customHeight="1" x14ac:dyDescent="0.25">
      <c r="A63" s="6" t="s">
        <v>30</v>
      </c>
      <c r="B63" s="21">
        <v>157521</v>
      </c>
      <c r="C63" s="7">
        <v>43765</v>
      </c>
      <c r="D63" s="7">
        <v>86080</v>
      </c>
      <c r="E63" s="7">
        <f>D63/C63%</f>
        <v>196.68685022278078</v>
      </c>
      <c r="F63" s="30">
        <f>D63/B63*100</f>
        <v>54.646682029697622</v>
      </c>
    </row>
    <row r="64" spans="1:9" s="2" customFormat="1" ht="23.25" customHeight="1" x14ac:dyDescent="0.25">
      <c r="A64" s="6" t="s">
        <v>51</v>
      </c>
      <c r="B64" s="21">
        <f>B61+B63</f>
        <v>1549660</v>
      </c>
      <c r="C64" s="21">
        <f>C61+C63</f>
        <v>685468</v>
      </c>
      <c r="D64" s="21">
        <f>D61+D63</f>
        <v>794854</v>
      </c>
      <c r="E64" s="7">
        <f>D64/C64%</f>
        <v>115.95785653013706</v>
      </c>
      <c r="F64" s="30">
        <f>D64/B64*100</f>
        <v>51.292154408063709</v>
      </c>
      <c r="I64" s="42"/>
    </row>
    <row r="65" spans="1:8" s="2" customFormat="1" ht="33" customHeight="1" x14ac:dyDescent="0.25">
      <c r="A65" s="31" t="s">
        <v>52</v>
      </c>
      <c r="B65" s="32">
        <f>B33-B61</f>
        <v>-44433.100000000093</v>
      </c>
      <c r="C65" s="32">
        <f>C33-C61</f>
        <v>-47288.550300000003</v>
      </c>
      <c r="D65" s="32">
        <f>D33-D61</f>
        <v>11227</v>
      </c>
      <c r="E65" s="3">
        <f>D65/C65%</f>
        <v>-23.741476380171459</v>
      </c>
      <c r="F65" s="32">
        <f>D65/B65*100</f>
        <v>-25.26719945266024</v>
      </c>
    </row>
    <row r="66" spans="1:8" s="2" customFormat="1" ht="15.75" x14ac:dyDescent="0.25">
      <c r="A66" s="33" t="s">
        <v>53</v>
      </c>
      <c r="B66" s="60">
        <f>SUM(B67:B74)</f>
        <v>44433</v>
      </c>
      <c r="C66" s="60">
        <f>SUM(C67:C74)</f>
        <v>47286</v>
      </c>
      <c r="D66" s="60">
        <f>SUM(D67:D74)</f>
        <v>-11227</v>
      </c>
      <c r="E66" s="3">
        <f>D66/C66%</f>
        <v>-23.742756841348388</v>
      </c>
      <c r="F66" s="64">
        <f>D66/B66*100</f>
        <v>-25.267256318502014</v>
      </c>
    </row>
    <row r="67" spans="1:8" s="2" customFormat="1" ht="30" customHeight="1" x14ac:dyDescent="0.25">
      <c r="A67" s="34" t="s">
        <v>54</v>
      </c>
      <c r="B67" s="35">
        <f>[1]район!B67+[1]поселения!B59</f>
        <v>24000</v>
      </c>
      <c r="C67" s="78">
        <f>[1]район!C67+[1]поселения!C59</f>
        <v>0</v>
      </c>
      <c r="D67" s="35">
        <f>[1]район!D67+[1]поселения!D59</f>
        <v>0</v>
      </c>
      <c r="E67" s="26">
        <v>0</v>
      </c>
      <c r="F67" s="80">
        <f t="shared" ref="F67:F72" si="7">D67/B67*100</f>
        <v>0</v>
      </c>
    </row>
    <row r="68" spans="1:8" s="2" customFormat="1" ht="30" customHeight="1" x14ac:dyDescent="0.25">
      <c r="A68" s="34" t="s">
        <v>55</v>
      </c>
      <c r="B68" s="35">
        <f>[1]район!B68+[1]поселения!B60</f>
        <v>-15000</v>
      </c>
      <c r="C68" s="78">
        <f>[1]район!C68+[1]поселения!C60</f>
        <v>0</v>
      </c>
      <c r="D68" s="35">
        <f>[1]район!D68+[1]поселения!D60</f>
        <v>-15000</v>
      </c>
      <c r="E68" s="26">
        <v>0</v>
      </c>
      <c r="F68" s="80">
        <f t="shared" si="7"/>
        <v>100</v>
      </c>
      <c r="H68" s="35"/>
    </row>
    <row r="69" spans="1:8" s="2" customFormat="1" ht="33" customHeight="1" x14ac:dyDescent="0.25">
      <c r="A69" s="34" t="s">
        <v>58</v>
      </c>
      <c r="B69" s="35">
        <f>[1]район!B69</f>
        <v>74316</v>
      </c>
      <c r="C69" s="78">
        <v>22000</v>
      </c>
      <c r="D69" s="35">
        <f>[1]район!D69</f>
        <v>24000</v>
      </c>
      <c r="E69" s="26">
        <v>0</v>
      </c>
      <c r="F69" s="80">
        <f t="shared" si="7"/>
        <v>32.294526077829808</v>
      </c>
    </row>
    <row r="70" spans="1:8" s="2" customFormat="1" ht="15.75" x14ac:dyDescent="0.25">
      <c r="A70" s="34" t="s">
        <v>59</v>
      </c>
      <c r="B70" s="35">
        <f>[1]район!B70</f>
        <v>-74316</v>
      </c>
      <c r="C70" s="78">
        <v>0</v>
      </c>
      <c r="D70" s="35">
        <f>[1]район!D70</f>
        <v>-24000</v>
      </c>
      <c r="E70" s="26">
        <v>0</v>
      </c>
      <c r="F70" s="80">
        <f t="shared" si="7"/>
        <v>32.294526077829808</v>
      </c>
    </row>
    <row r="71" spans="1:8" s="2" customFormat="1" ht="31.5" x14ac:dyDescent="0.25">
      <c r="A71" s="34" t="s">
        <v>61</v>
      </c>
      <c r="B71" s="81">
        <v>-2000</v>
      </c>
      <c r="C71" s="78">
        <v>0</v>
      </c>
      <c r="D71" s="35">
        <f>[1]район!D71</f>
        <v>0</v>
      </c>
      <c r="E71" s="26">
        <v>0</v>
      </c>
      <c r="F71" s="80">
        <f t="shared" si="7"/>
        <v>0</v>
      </c>
    </row>
    <row r="72" spans="1:8" s="2" customFormat="1" ht="15.75" x14ac:dyDescent="0.25">
      <c r="A72" s="34" t="s">
        <v>62</v>
      </c>
      <c r="B72" s="81">
        <v>2000</v>
      </c>
      <c r="C72" s="78">
        <v>0</v>
      </c>
      <c r="D72" s="35">
        <f>[1]район!D72</f>
        <v>0</v>
      </c>
      <c r="E72" s="26">
        <v>0</v>
      </c>
      <c r="F72" s="80">
        <f t="shared" si="7"/>
        <v>0</v>
      </c>
    </row>
    <row r="73" spans="1:8" s="2" customFormat="1" ht="15.75" x14ac:dyDescent="0.25">
      <c r="A73" s="28" t="s">
        <v>56</v>
      </c>
      <c r="B73" s="65">
        <f>[1]район!B73+[1]поселения!B61</f>
        <v>35433</v>
      </c>
      <c r="C73" s="82">
        <f>[1]район!C73+[1]поселения!C61+1</f>
        <v>3010</v>
      </c>
      <c r="D73" s="35">
        <f>[1]район!D73+[1]поселения!D61</f>
        <v>-25955</v>
      </c>
      <c r="E73" s="65">
        <f>D73/C73%</f>
        <v>-862.29235880398664</v>
      </c>
      <c r="F73" s="80">
        <f>D73/B73*100</f>
        <v>-73.250924279626332</v>
      </c>
    </row>
    <row r="74" spans="1:8" s="2" customFormat="1" ht="31.5" x14ac:dyDescent="0.25">
      <c r="A74" s="36" t="s">
        <v>57</v>
      </c>
      <c r="B74" s="35">
        <f>[1]район!B74</f>
        <v>0</v>
      </c>
      <c r="C74" s="78">
        <f>[1]район!C74</f>
        <v>22276</v>
      </c>
      <c r="D74" s="65">
        <f>[1]район!D74</f>
        <v>29728</v>
      </c>
      <c r="E74" s="65">
        <f>D74/C74%</f>
        <v>133.45304363440474</v>
      </c>
      <c r="F74" s="80">
        <v>0</v>
      </c>
    </row>
    <row r="75" spans="1:8" s="2" customFormat="1" ht="15.75" x14ac:dyDescent="0.25">
      <c r="A75" s="69"/>
      <c r="B75" s="69"/>
      <c r="C75" s="66"/>
      <c r="D75" s="68"/>
      <c r="E75" s="37"/>
    </row>
    <row r="76" spans="1:8" s="2" customFormat="1" ht="15.75" x14ac:dyDescent="0.25">
      <c r="A76" s="67"/>
      <c r="B76" s="67"/>
      <c r="C76" s="70"/>
      <c r="D76" s="70"/>
      <c r="E76" s="71"/>
    </row>
    <row r="77" spans="1:8" ht="15.75" x14ac:dyDescent="0.25">
      <c r="A77" s="72"/>
      <c r="B77" s="72"/>
      <c r="C77" s="73"/>
      <c r="D77" s="74"/>
      <c r="E77" s="1"/>
    </row>
    <row r="78" spans="1:8" x14ac:dyDescent="0.25">
      <c r="C78" s="75"/>
      <c r="D78" s="72"/>
      <c r="E78" s="76"/>
    </row>
  </sheetData>
  <mergeCells count="3">
    <mergeCell ref="A1:F1"/>
    <mergeCell ref="A2:F2"/>
    <mergeCell ref="A3:F3"/>
  </mergeCells>
  <pageMargins left="0.7" right="0.7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2019-08-14T10:52:38Z</dcterms:modified>
</cp:coreProperties>
</file>