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80" i="1" l="1"/>
  <c r="D80" i="1"/>
  <c r="C80" i="1"/>
  <c r="B80" i="1"/>
  <c r="D79" i="1"/>
  <c r="E79" i="1" s="1"/>
  <c r="C79" i="1"/>
  <c r="B79" i="1"/>
  <c r="F79" i="1" s="1"/>
  <c r="D78" i="1"/>
  <c r="F78" i="1" s="1"/>
  <c r="B78" i="1"/>
  <c r="F77" i="1"/>
  <c r="D77" i="1"/>
  <c r="B77" i="1"/>
  <c r="D76" i="1"/>
  <c r="C76" i="1"/>
  <c r="B76" i="1"/>
  <c r="D75" i="1"/>
  <c r="C75" i="1"/>
  <c r="B75" i="1"/>
  <c r="B74" i="1" s="1"/>
  <c r="D74" i="1"/>
  <c r="F74" i="1" s="1"/>
  <c r="C74" i="1"/>
  <c r="C72" i="1"/>
  <c r="B72" i="1"/>
  <c r="F71" i="1"/>
  <c r="E71" i="1"/>
  <c r="D69" i="1"/>
  <c r="D72" i="1" s="1"/>
  <c r="C69" i="1"/>
  <c r="B69" i="1"/>
  <c r="F67" i="1"/>
  <c r="F66" i="1"/>
  <c r="E66" i="1"/>
  <c r="F65" i="1"/>
  <c r="E65" i="1"/>
  <c r="F63" i="1"/>
  <c r="E63" i="1"/>
  <c r="F62" i="1"/>
  <c r="E62" i="1"/>
  <c r="F61" i="1"/>
  <c r="E61" i="1"/>
  <c r="F59" i="1"/>
  <c r="E59" i="1"/>
  <c r="F58" i="1"/>
  <c r="E58" i="1"/>
  <c r="F57" i="1"/>
  <c r="E57" i="1"/>
  <c r="F55" i="1"/>
  <c r="E55" i="1"/>
  <c r="F52" i="1"/>
  <c r="E52" i="1"/>
  <c r="F51" i="1"/>
  <c r="E51" i="1"/>
  <c r="F50" i="1"/>
  <c r="E50" i="1"/>
  <c r="F47" i="1"/>
  <c r="E47" i="1"/>
  <c r="F46" i="1"/>
  <c r="E46" i="1"/>
  <c r="F45" i="1"/>
  <c r="E45" i="1"/>
  <c r="F44" i="1"/>
  <c r="E44" i="1"/>
  <c r="F42" i="1"/>
  <c r="E42" i="1"/>
  <c r="F39" i="1"/>
  <c r="E39" i="1"/>
  <c r="D36" i="1"/>
  <c r="F36" i="1" s="1"/>
  <c r="B36" i="1"/>
  <c r="D33" i="1"/>
  <c r="F33" i="1" s="1"/>
  <c r="C33" i="1"/>
  <c r="B33" i="1"/>
  <c r="F32" i="1"/>
  <c r="E32" i="1"/>
  <c r="D31" i="1"/>
  <c r="F31" i="1" s="1"/>
  <c r="C31" i="1"/>
  <c r="B31" i="1"/>
  <c r="D30" i="1"/>
  <c r="C30" i="1"/>
  <c r="F29" i="1"/>
  <c r="E29" i="1"/>
  <c r="D28" i="1"/>
  <c r="C28" i="1"/>
  <c r="B28" i="1"/>
  <c r="B25" i="1" s="1"/>
  <c r="B34" i="1" s="1"/>
  <c r="D27" i="1"/>
  <c r="F27" i="1" s="1"/>
  <c r="C27" i="1"/>
  <c r="B27" i="1"/>
  <c r="F26" i="1"/>
  <c r="C26" i="1"/>
  <c r="C25" i="1" s="1"/>
  <c r="B26" i="1"/>
  <c r="D25" i="1"/>
  <c r="D24" i="1"/>
  <c r="E24" i="1" s="1"/>
  <c r="C24" i="1"/>
  <c r="B24" i="1"/>
  <c r="E23" i="1"/>
  <c r="D23" i="1"/>
  <c r="C23" i="1"/>
  <c r="B23" i="1"/>
  <c r="F23" i="1" s="1"/>
  <c r="D22" i="1"/>
  <c r="E22" i="1" s="1"/>
  <c r="C22" i="1"/>
  <c r="B22" i="1"/>
  <c r="F22" i="1" s="1"/>
  <c r="D21" i="1"/>
  <c r="F21" i="1" s="1"/>
  <c r="C21" i="1"/>
  <c r="B21" i="1"/>
  <c r="D20" i="1"/>
  <c r="F20" i="1" s="1"/>
  <c r="C20" i="1"/>
  <c r="B20" i="1"/>
  <c r="E19" i="1"/>
  <c r="D19" i="1"/>
  <c r="C19" i="1"/>
  <c r="B19" i="1"/>
  <c r="F19" i="1" s="1"/>
  <c r="D18" i="1"/>
  <c r="E18" i="1" s="1"/>
  <c r="C18" i="1"/>
  <c r="B18" i="1"/>
  <c r="F18" i="1" s="1"/>
  <c r="D17" i="1"/>
  <c r="C17" i="1"/>
  <c r="B17" i="1"/>
  <c r="D16" i="1"/>
  <c r="E16" i="1" s="1"/>
  <c r="C16" i="1"/>
  <c r="B16" i="1"/>
  <c r="F16" i="1" s="1"/>
  <c r="D15" i="1"/>
  <c r="F15" i="1" s="1"/>
  <c r="C15" i="1"/>
  <c r="B15" i="1"/>
  <c r="D14" i="1"/>
  <c r="F14" i="1" s="1"/>
  <c r="C14" i="1"/>
  <c r="B14" i="1"/>
  <c r="E13" i="1"/>
  <c r="D13" i="1"/>
  <c r="C13" i="1"/>
  <c r="B13" i="1"/>
  <c r="F13" i="1" s="1"/>
  <c r="D12" i="1"/>
  <c r="E12" i="1" s="1"/>
  <c r="C12" i="1"/>
  <c r="B12" i="1"/>
  <c r="F12" i="1" s="1"/>
  <c r="D11" i="1"/>
  <c r="F11" i="1" s="1"/>
  <c r="C11" i="1"/>
  <c r="C8" i="1" s="1"/>
  <c r="B11" i="1"/>
  <c r="D10" i="1"/>
  <c r="F10" i="1" s="1"/>
  <c r="C10" i="1"/>
  <c r="B10" i="1"/>
  <c r="E9" i="1"/>
  <c r="D9" i="1"/>
  <c r="C9" i="1"/>
  <c r="B9" i="1"/>
  <c r="F9" i="1" s="1"/>
  <c r="B8" i="1"/>
  <c r="F6" i="1"/>
  <c r="E6" i="1"/>
  <c r="D6" i="1"/>
  <c r="C6" i="1"/>
  <c r="B6" i="1"/>
  <c r="A3" i="1"/>
  <c r="B73" i="1" l="1"/>
  <c r="B37" i="1"/>
  <c r="F72" i="1"/>
  <c r="E72" i="1"/>
  <c r="F25" i="1"/>
  <c r="C34" i="1"/>
  <c r="E10" i="1"/>
  <c r="E14" i="1"/>
  <c r="E20" i="1"/>
  <c r="E25" i="1"/>
  <c r="E26" i="1"/>
  <c r="E33" i="1"/>
  <c r="D34" i="1"/>
  <c r="E69" i="1"/>
  <c r="D8" i="1"/>
  <c r="E11" i="1"/>
  <c r="E15" i="1"/>
  <c r="E21" i="1"/>
  <c r="E27" i="1"/>
  <c r="E31" i="1"/>
  <c r="E36" i="1"/>
  <c r="F69" i="1"/>
  <c r="E74" i="1"/>
  <c r="F34" i="1" l="1"/>
  <c r="D37" i="1"/>
  <c r="E34" i="1"/>
  <c r="D73" i="1"/>
  <c r="E8" i="1"/>
  <c r="F8" i="1"/>
  <c r="C73" i="1"/>
  <c r="C37" i="1"/>
  <c r="F73" i="1" l="1"/>
  <c r="E73" i="1"/>
  <c r="E37" i="1"/>
  <c r="F37" i="1"/>
</calcChain>
</file>

<file path=xl/comments1.xml><?xml version="1.0" encoding="utf-8"?>
<comments xmlns="http://schemas.openxmlformats.org/spreadsheetml/2006/main">
  <authors>
    <author>Автор</author>
  </authors>
  <commentList>
    <comment ref="B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строка доходов в 317 форме 2 02 49999 05 0000 151 +2 02 45159 00 0000 151 - суммы, которые возвращают поседения
</t>
        </r>
      </text>
    </comment>
    <comment ref="B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вр500 по району+вр 500 по поселениям </t>
        </r>
      </text>
    </comment>
    <comment ref="D71" authorId="0" shapeId="0">
      <text>
        <r>
          <rPr>
            <b/>
            <sz val="9"/>
            <color indexed="81"/>
            <rFont val="Tahoma"/>
            <family val="2"/>
            <charset val="204"/>
          </rPr>
          <t>500 вр по району+500вр по поселениям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<sst xmlns="http://schemas.openxmlformats.org/spreadsheetml/2006/main" count="76" uniqueCount="66">
  <si>
    <t>Консолидированный отчет</t>
  </si>
  <si>
    <t xml:space="preserve">       ИСПОЛНЕНИЕ  БЮДЖЕТА  МО  "ПРИМОРСКИЙ  МУНИЦИПАЛЬНЫЙ  РАЙОН"</t>
  </si>
  <si>
    <t>тыс. руб.</t>
  </si>
  <si>
    <t xml:space="preserve"> Д О Х О Д Ы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</si>
  <si>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</si>
  <si>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</si>
  <si>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</si>
  <si>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</si>
  <si>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</si>
  <si>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Налог на имущество физ.лиц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</si>
  <si>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</si>
  <si>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</si>
  <si>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</si>
  <si>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</si>
  <si>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</si>
  <si>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</si>
  <si>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</si>
  <si>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</si>
  <si>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</si>
  <si>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платежи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</si>
  <si>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</si>
  <si>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</si>
  <si>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</si>
  <si>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</si>
  <si>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>-Иные межбюджетные трансферты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</si>
  <si>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</si>
  <si>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</si>
  <si>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</si>
  <si>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</si>
  <si>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 xml:space="preserve">И Т О Г О   Д О Х О Д О В </t>
  </si>
  <si>
    <t>справочно:</t>
  </si>
  <si>
    <t>В Н У Т Р Е Н Н И Е  О Б О Р О Т Ы</t>
  </si>
  <si>
    <t>В С Е Г О  ДОХОДОВ С ОБОРОТАМИ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</si>
  <si>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</si>
  <si>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</si>
  <si>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</si>
  <si>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</si>
  <si>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</si>
  <si>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</si>
  <si>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</si>
  <si>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</si>
  <si>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</si>
  <si>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безвозмездные перечисления государственным и муниципальным организациям</t>
  </si>
  <si>
    <t>Охрана окружающей среды</t>
  </si>
  <si>
    <t>увеличение стоимости основных средств</t>
  </si>
  <si>
    <t>Образование</t>
  </si>
  <si>
    <t>в том числе :</t>
  </si>
  <si>
    <t xml:space="preserve">                  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</si>
  <si>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</si>
  <si>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</si>
  <si>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</si>
  <si>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</si>
  <si>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</si>
  <si>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</si>
  <si>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</si>
  <si>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</si>
  <si>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И Т О Г О  Р А С Х О Д О В</t>
  </si>
  <si>
    <t>В С Е Г О  РАСХОДОВ С ОБОРОТАМИ</t>
  </si>
  <si>
    <t>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</si>
  <si>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</si>
  <si>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</si>
  <si>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</si>
  <si>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</si>
  <si>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
 финансирования</t>
  </si>
  <si>
    <t xml:space="preserve"> - получение бюджетных кредитов </t>
  </si>
  <si>
    <t xml:space="preserve"> - погашение бюджетных кредитов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</si>
</sst>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i/>
      <sz val="13"/>
      <name val="Arial Cyr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i/>
      <sz val="1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i/>
      <sz val="12"/>
      <color rgb="FFFF0000"/>
      <name val="Times New Roman"/>
      <family val="1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b/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0" xfId="0" applyNumberFormat="1" applyFont="1" applyFill="1" applyBorder="1" applyAlignment="1" applyProtection="1">
      <protection locked="0"/>
    </xf>
    <xf numFmtId="0" fontId="0" fillId="0" borderId="0" xfId="0" applyFill="1"/>
    <xf numFmtId="3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/>
    <xf numFmtId="0" fontId="8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/>
    <xf numFmtId="0" fontId="9" fillId="0" borderId="1" xfId="0" applyNumberFormat="1" applyFont="1" applyFill="1" applyBorder="1" applyAlignment="1" applyProtection="1">
      <protection locked="0"/>
    </xf>
    <xf numFmtId="0" fontId="9" fillId="0" borderId="1" xfId="0" applyNumberFormat="1" applyFont="1" applyFill="1" applyBorder="1" applyAlignment="1" applyProtection="1"/>
    <xf numFmtId="49" fontId="9" fillId="0" borderId="1" xfId="0" applyNumberFormat="1" applyFont="1" applyFill="1" applyBorder="1" applyAlignment="1" applyProtection="1">
      <protection locked="0"/>
    </xf>
    <xf numFmtId="3" fontId="9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1" fontId="9" fillId="0" borderId="1" xfId="0" applyNumberFormat="1" applyFont="1" applyFill="1" applyBorder="1" applyAlignment="1" applyProtection="1"/>
    <xf numFmtId="1" fontId="9" fillId="0" borderId="1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0" fontId="3" fillId="0" borderId="1" xfId="0" applyNumberFormat="1" applyFont="1" applyFill="1" applyBorder="1" applyAlignment="1" applyProtection="1">
      <alignment wrapText="1"/>
    </xf>
    <xf numFmtId="3" fontId="9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>
      <protection locked="0"/>
    </xf>
    <xf numFmtId="3" fontId="8" fillId="0" borderId="1" xfId="0" applyNumberFormat="1" applyFont="1" applyFill="1" applyBorder="1" applyAlignment="1" applyProtection="1">
      <alignment wrapText="1"/>
    </xf>
    <xf numFmtId="3" fontId="11" fillId="0" borderId="1" xfId="0" applyNumberFormat="1" applyFont="1" applyFill="1" applyBorder="1"/>
    <xf numFmtId="1" fontId="12" fillId="0" borderId="1" xfId="0" applyNumberFormat="1" applyFont="1" applyFill="1" applyBorder="1"/>
    <xf numFmtId="0" fontId="3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3" fontId="2" fillId="0" borderId="1" xfId="0" applyNumberFormat="1" applyFont="1" applyFill="1" applyBorder="1" applyAlignment="1" applyProtection="1"/>
    <xf numFmtId="1" fontId="2" fillId="0" borderId="1" xfId="0" applyNumberFormat="1" applyFont="1" applyFill="1" applyBorder="1" applyAlignment="1" applyProtection="1"/>
    <xf numFmtId="1" fontId="2" fillId="0" borderId="1" xfId="0" applyNumberFormat="1" applyFont="1" applyFill="1" applyBorder="1"/>
    <xf numFmtId="0" fontId="13" fillId="0" borderId="1" xfId="0" applyNumberFormat="1" applyFont="1" applyFill="1" applyBorder="1" applyAlignment="1" applyProtection="1">
      <alignment wrapText="1"/>
    </xf>
    <xf numFmtId="0" fontId="9" fillId="0" borderId="1" xfId="0" applyNumberFormat="1" applyFont="1" applyFill="1" applyBorder="1" applyAlignment="1" applyProtection="1">
      <alignment wrapText="1"/>
    </xf>
    <xf numFmtId="0" fontId="2" fillId="0" borderId="1" xfId="0" applyFont="1" applyFill="1" applyBorder="1"/>
    <xf numFmtId="0" fontId="14" fillId="0" borderId="1" xfId="0" applyNumberFormat="1" applyFont="1" applyFill="1" applyBorder="1" applyAlignment="1" applyProtection="1"/>
    <xf numFmtId="3" fontId="8" fillId="0" borderId="1" xfId="0" applyNumberFormat="1" applyFont="1" applyFill="1" applyBorder="1"/>
    <xf numFmtId="0" fontId="5" fillId="0" borderId="1" xfId="0" applyNumberFormat="1" applyFont="1" applyFill="1" applyBorder="1" applyAlignment="1" applyProtection="1">
      <alignment wrapText="1"/>
      <protection locked="0"/>
    </xf>
    <xf numFmtId="3" fontId="3" fillId="0" borderId="1" xfId="0" applyNumberFormat="1" applyFont="1" applyFill="1" applyBorder="1"/>
    <xf numFmtId="0" fontId="5" fillId="0" borderId="1" xfId="0" applyFont="1" applyFill="1" applyBorder="1"/>
    <xf numFmtId="0" fontId="2" fillId="0" borderId="1" xfId="0" applyNumberFormat="1" applyFont="1" applyFill="1" applyBorder="1" applyAlignment="1" applyProtection="1">
      <alignment wrapText="1"/>
      <protection locked="0"/>
    </xf>
    <xf numFmtId="3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Fill="1" applyBorder="1" applyAlignment="1" applyProtection="1">
      <protection locked="0"/>
    </xf>
    <xf numFmtId="1" fontId="2" fillId="0" borderId="0" xfId="0" applyNumberFormat="1" applyFont="1" applyFill="1" applyBorder="1" applyAlignment="1" applyProtection="1">
      <protection locked="0"/>
    </xf>
    <xf numFmtId="1" fontId="3" fillId="0" borderId="0" xfId="0" applyNumberFormat="1" applyFont="1" applyFill="1" applyBorder="1" applyAlignment="1" applyProtection="1"/>
    <xf numFmtId="1" fontId="3" fillId="0" borderId="0" xfId="0" applyNumberFormat="1" applyFont="1" applyFill="1" applyBorder="1"/>
    <xf numFmtId="0" fontId="0" fillId="0" borderId="0" xfId="0" applyFill="1" applyBorder="1"/>
    <xf numFmtId="1" fontId="0" fillId="0" borderId="0" xfId="0" applyNumberFormat="1" applyFill="1"/>
    <xf numFmtId="0" fontId="8" fillId="0" borderId="0" xfId="0" applyNumberFormat="1" applyFont="1" applyFill="1" applyBorder="1" applyAlignment="1" applyProtection="1">
      <alignment wrapText="1"/>
    </xf>
    <xf numFmtId="164" fontId="0" fillId="0" borderId="0" xfId="0" applyNumberFormat="1" applyFill="1"/>
    <xf numFmtId="3" fontId="15" fillId="0" borderId="0" xfId="0" applyNumberFormat="1" applyFont="1" applyFill="1"/>
    <xf numFmtId="3" fontId="0" fillId="0" borderId="0" xfId="0" applyNumberFormat="1" applyFill="1"/>
    <xf numFmtId="0" fontId="5" fillId="0" borderId="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protection locked="0"/>
    </xf>
    <xf numFmtId="1" fontId="4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right"/>
      <protection locked="0"/>
    </xf>
    <xf numFmtId="0" fontId="6" fillId="0" borderId="3" xfId="0" applyNumberFormat="1" applyFont="1" applyFill="1" applyBorder="1" applyAlignment="1" applyProtection="1">
      <protection locked="0"/>
    </xf>
    <xf numFmtId="0" fontId="7" fillId="0" borderId="4" xfId="0" applyNumberFormat="1" applyFont="1" applyFill="1" applyBorder="1" applyAlignment="1" applyProtection="1">
      <alignment horizontal="center" vertical="top"/>
      <protection locked="0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3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8" fillId="0" borderId="11" xfId="0" applyNumberFormat="1" applyFont="1" applyFill="1" applyBorder="1" applyAlignment="1" applyProtection="1">
      <alignment horizontal="center" wrapText="1"/>
    </xf>
    <xf numFmtId="1" fontId="8" fillId="0" borderId="12" xfId="0" applyNumberFormat="1" applyFont="1" applyFill="1" applyBorder="1" applyAlignment="1" applyProtection="1"/>
    <xf numFmtId="1" fontId="8" fillId="0" borderId="13" xfId="0" applyNumberFormat="1" applyFont="1" applyFill="1" applyBorder="1"/>
    <xf numFmtId="3" fontId="16" fillId="0" borderId="1" xfId="0" applyNumberFormat="1" applyFont="1" applyFill="1" applyBorder="1" applyAlignment="1" applyProtection="1"/>
    <xf numFmtId="1" fontId="17" fillId="0" borderId="1" xfId="0" applyNumberFormat="1" applyFont="1" applyFill="1" applyBorder="1" applyAlignment="1" applyProtection="1"/>
    <xf numFmtId="1" fontId="17" fillId="0" borderId="1" xfId="0" applyNumberFormat="1" applyFont="1" applyFill="1" applyBorder="1"/>
    <xf numFmtId="0" fontId="9" fillId="0" borderId="14" xfId="0" applyFont="1" applyFill="1" applyBorder="1"/>
    <xf numFmtId="3" fontId="16" fillId="0" borderId="1" xfId="0" applyNumberFormat="1" applyFont="1" applyFill="1" applyBorder="1"/>
    <xf numFmtId="0" fontId="2" fillId="0" borderId="0" xfId="0" applyFont="1" applyFill="1" applyBorder="1"/>
    <xf numFmtId="0" fontId="18" fillId="0" borderId="0" xfId="0" applyFont="1" applyFill="1" applyBorder="1"/>
    <xf numFmtId="1" fontId="18" fillId="0" borderId="0" xfId="0" applyNumberFormat="1" applyFont="1" applyFill="1" applyBorder="1"/>
    <xf numFmtId="0" fontId="2" fillId="0" borderId="0" xfId="0" applyFont="1" applyFill="1"/>
    <xf numFmtId="1" fontId="2" fillId="0" borderId="0" xfId="0" applyNumberFormat="1" applyFont="1" applyFill="1"/>
    <xf numFmtId="0" fontId="3" fillId="0" borderId="0" xfId="0" applyFont="1" applyFill="1"/>
    <xf numFmtId="0" fontId="5" fillId="0" borderId="0" xfId="0" applyFont="1" applyFill="1" applyBorder="1"/>
    <xf numFmtId="0" fontId="5" fillId="0" borderId="0" xfId="0" applyNumberFormat="1" applyFont="1" applyFill="1" applyBorder="1" applyAlignment="1" applyProtection="1">
      <protection locked="0"/>
    </xf>
    <xf numFmtId="0" fontId="6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6" fillId="0" borderId="0" xfId="0" applyFont="1" applyFill="1" applyBorder="1"/>
    <xf numFmtId="0" fontId="6" fillId="0" borderId="0" xfId="0" applyNumberFormat="1" applyFont="1" applyFill="1" applyBorder="1" applyAlignment="1" applyProtection="1">
      <protection locked="0"/>
    </xf>
    <xf numFmtId="3" fontId="5" fillId="0" borderId="1" xfId="0" applyNumberFormat="1" applyFont="1" applyFill="1" applyBorder="1" applyAlignment="1" applyProtection="1">
      <protection locked="0"/>
    </xf>
    <xf numFmtId="3" fontId="4" fillId="0" borderId="1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</xf>
    <xf numFmtId="3" fontId="8" fillId="2" borderId="12" xfId="0" applyNumberFormat="1" applyFont="1" applyFill="1" applyBorder="1" applyAlignment="1" applyProtection="1"/>
    <xf numFmtId="3" fontId="16" fillId="2" borderId="1" xfId="0" applyNumberFormat="1" applyFont="1" applyFill="1" applyBorder="1" applyAlignment="1" applyProtection="1"/>
    <xf numFmtId="3" fontId="3" fillId="2" borderId="1" xfId="0" applyNumberFormat="1" applyFont="1" applyFill="1" applyBorder="1" applyAlignment="1" applyProtection="1"/>
    <xf numFmtId="3" fontId="2" fillId="2" borderId="1" xfId="0" applyNumberFormat="1" applyFont="1" applyFill="1" applyBorder="1" applyAlignment="1" applyProtection="1"/>
    <xf numFmtId="3" fontId="3" fillId="3" borderId="1" xfId="0" applyNumberFormat="1" applyFont="1" applyFill="1" applyBorder="1" applyAlignment="1" applyProtection="1"/>
    <xf numFmtId="3" fontId="2" fillId="3" borderId="1" xfId="0" applyNumberFormat="1" applyFont="1" applyFill="1" applyBorder="1" applyAlignment="1" applyProtection="1"/>
    <xf numFmtId="3" fontId="8" fillId="2" borderId="1" xfId="0" applyNumberFormat="1" applyFont="1" applyFill="1" applyBorder="1" applyAlignment="1" applyProtection="1">
      <alignment wrapText="1"/>
    </xf>
    <xf numFmtId="3" fontId="8" fillId="2" borderId="1" xfId="0" applyNumberFormat="1" applyFont="1" applyFill="1" applyBorder="1" applyAlignment="1" applyProtection="1"/>
    <xf numFmtId="3" fontId="2" fillId="0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7;&#1088;&#1072;&#1074;&#1082;&#1080;%20&#1087;&#1086;%20&#1080;&#1089;&#1087;&#1086;&#1083;&#1085;&#1077;&#1085;&#1080;&#1102;%202018/09_&#1057;&#1055;&#1056;&#1040;&#1042;&#1050;&#1040;%20&#1085;&#1072;%201%20&#1089;&#1077;&#1085;&#1090;&#1103;&#1073;&#1088;&#1103;%202018%20_%20&#1082;&#1086;&#1085;&#1089;&#1086;&#1083;&#1080;&#1076;&#1072;&#1094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"/>
      <sheetName val="поселения"/>
      <sheetName val="свод"/>
      <sheetName val="Депутаты"/>
    </sheetNames>
    <sheetDataSet>
      <sheetData sheetId="0">
        <row r="5">
          <cell r="B5" t="str">
            <v>План на 2018г.</v>
          </cell>
          <cell r="C5" t="str">
            <v>Исполнено на 1.09.2017 г.</v>
          </cell>
          <cell r="D5" t="str">
            <v>Исполнено на 1.09.2018 г.</v>
          </cell>
          <cell r="E5" t="str">
            <v>%  вып. к 2017 г</v>
          </cell>
          <cell r="F5" t="str">
            <v>% вып. к плану      2018 г</v>
          </cell>
        </row>
        <row r="8">
          <cell r="B8">
            <v>222979</v>
          </cell>
          <cell r="C8">
            <v>145223.25</v>
          </cell>
          <cell r="D8">
            <v>148739.39000000001</v>
          </cell>
        </row>
        <row r="9">
          <cell r="B9">
            <v>15757.9</v>
          </cell>
          <cell r="C9">
            <v>10442.9</v>
          </cell>
          <cell r="D9">
            <v>10706.316999999999</v>
          </cell>
        </row>
        <row r="10">
          <cell r="B10">
            <v>180</v>
          </cell>
          <cell r="C10">
            <v>59.41</v>
          </cell>
          <cell r="D10">
            <v>140.667</v>
          </cell>
        </row>
        <row r="11">
          <cell r="B11">
            <v>6867.1</v>
          </cell>
          <cell r="C11">
            <v>4090.72</v>
          </cell>
          <cell r="D11">
            <v>4041.1080000000002</v>
          </cell>
        </row>
        <row r="12">
          <cell r="B12">
            <v>2326</v>
          </cell>
          <cell r="C12">
            <v>5888.02</v>
          </cell>
          <cell r="D12">
            <v>9472.9590000000007</v>
          </cell>
        </row>
        <row r="13">
          <cell r="B13">
            <v>65</v>
          </cell>
          <cell r="C13">
            <v>3.15</v>
          </cell>
          <cell r="D13">
            <v>89.35</v>
          </cell>
        </row>
        <row r="14">
          <cell r="B14">
            <v>0</v>
          </cell>
          <cell r="C14">
            <v>0.35</v>
          </cell>
          <cell r="D14">
            <v>3.7000000000000002E-3</v>
          </cell>
        </row>
        <row r="15">
          <cell r="B15">
            <v>12856</v>
          </cell>
          <cell r="C15">
            <v>6762.43</v>
          </cell>
          <cell r="D15">
            <v>11386.123</v>
          </cell>
        </row>
        <row r="16">
          <cell r="B16">
            <v>2450</v>
          </cell>
          <cell r="C16">
            <v>751</v>
          </cell>
          <cell r="D16">
            <v>3642.732</v>
          </cell>
        </row>
        <row r="17">
          <cell r="B17">
            <v>8931</v>
          </cell>
          <cell r="C17">
            <v>6796.59</v>
          </cell>
          <cell r="D17">
            <v>8983.6180000000004</v>
          </cell>
        </row>
        <row r="18">
          <cell r="B18">
            <v>1087.8</v>
          </cell>
          <cell r="C18">
            <v>44.57</v>
          </cell>
          <cell r="D18">
            <v>760.21799999999996</v>
          </cell>
        </row>
        <row r="19">
          <cell r="B19">
            <v>1526</v>
          </cell>
          <cell r="C19">
            <v>1103.78</v>
          </cell>
          <cell r="D19">
            <v>900.46299999999997</v>
          </cell>
        </row>
        <row r="20">
          <cell r="B20">
            <v>0</v>
          </cell>
          <cell r="C20">
            <v>0</v>
          </cell>
          <cell r="D20">
            <v>20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3">
          <cell r="B23">
            <v>417955</v>
          </cell>
          <cell r="C23">
            <v>232119.321</v>
          </cell>
        </row>
        <row r="24">
          <cell r="B24">
            <v>380926</v>
          </cell>
          <cell r="C24">
            <v>123461.34699999999</v>
          </cell>
          <cell r="D24">
            <v>119329</v>
          </cell>
        </row>
        <row r="25">
          <cell r="B25">
            <v>0</v>
          </cell>
          <cell r="C25">
            <v>0</v>
          </cell>
          <cell r="D25">
            <v>0</v>
          </cell>
        </row>
        <row r="28">
          <cell r="B28">
            <v>3735</v>
          </cell>
          <cell r="C28">
            <v>7360</v>
          </cell>
          <cell r="D28">
            <v>3306</v>
          </cell>
        </row>
        <row r="30">
          <cell r="B30">
            <v>-3407</v>
          </cell>
          <cell r="C30">
            <v>-870</v>
          </cell>
          <cell r="D30">
            <v>-3407</v>
          </cell>
        </row>
        <row r="67">
          <cell r="B67">
            <v>25000</v>
          </cell>
          <cell r="C67">
            <v>0</v>
          </cell>
          <cell r="D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</row>
        <row r="69">
          <cell r="B69">
            <v>33407</v>
          </cell>
          <cell r="D69">
            <v>22000</v>
          </cell>
        </row>
        <row r="70">
          <cell r="B70">
            <v>-33407</v>
          </cell>
          <cell r="D70">
            <v>0</v>
          </cell>
        </row>
        <row r="71">
          <cell r="B71">
            <v>47053</v>
          </cell>
          <cell r="C71">
            <v>11828</v>
          </cell>
          <cell r="D71">
            <v>-3593</v>
          </cell>
        </row>
        <row r="72">
          <cell r="C72">
            <v>25547.026000000002</v>
          </cell>
          <cell r="D72">
            <v>21669</v>
          </cell>
        </row>
      </sheetData>
      <sheetData sheetId="1">
        <row r="3">
          <cell r="A3" t="str">
            <v xml:space="preserve">на  1 сентября 2018 года </v>
          </cell>
        </row>
        <row r="8">
          <cell r="B8">
            <v>14324.084999999999</v>
          </cell>
          <cell r="C8">
            <v>8794</v>
          </cell>
          <cell r="D8">
            <v>9013.2160000000003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1087.1500000000001</v>
          </cell>
          <cell r="C10">
            <v>2523.4299999999998</v>
          </cell>
          <cell r="D10">
            <v>4059.8389999999999</v>
          </cell>
        </row>
        <row r="11">
          <cell r="B11">
            <v>4377.2299999999996</v>
          </cell>
          <cell r="C11">
            <v>515.45000000000005</v>
          </cell>
          <cell r="D11">
            <v>726.76099999999997</v>
          </cell>
        </row>
        <row r="12">
          <cell r="B12">
            <v>31120</v>
          </cell>
          <cell r="C12">
            <v>13571</v>
          </cell>
          <cell r="D12">
            <v>14872.329</v>
          </cell>
        </row>
        <row r="13">
          <cell r="B13">
            <v>161.4</v>
          </cell>
          <cell r="C13">
            <v>88.18</v>
          </cell>
          <cell r="D13">
            <v>82.754999999999995</v>
          </cell>
        </row>
        <row r="14">
          <cell r="B14">
            <v>0</v>
          </cell>
          <cell r="C14">
            <v>0</v>
          </cell>
          <cell r="D14">
            <v>0.44600000000000001</v>
          </cell>
        </row>
        <row r="15">
          <cell r="B15">
            <v>18947.129000000001</v>
          </cell>
          <cell r="C15">
            <v>11495.66</v>
          </cell>
          <cell r="D15">
            <v>13248.794</v>
          </cell>
        </row>
        <row r="16">
          <cell r="B16">
            <v>12235.123</v>
          </cell>
          <cell r="C16">
            <v>3651.77</v>
          </cell>
          <cell r="D16">
            <v>12811.249</v>
          </cell>
        </row>
        <row r="17">
          <cell r="B17">
            <v>6699.7</v>
          </cell>
          <cell r="C17">
            <v>1788.98</v>
          </cell>
          <cell r="D17">
            <v>6021.0770000000002</v>
          </cell>
        </row>
        <row r="18">
          <cell r="B18">
            <v>225469.492</v>
          </cell>
          <cell r="C18">
            <v>1739.66</v>
          </cell>
          <cell r="D18">
            <v>223.70400000000001</v>
          </cell>
        </row>
        <row r="19">
          <cell r="B19">
            <v>822.10699999999997</v>
          </cell>
          <cell r="C19">
            <v>473.15</v>
          </cell>
          <cell r="D19">
            <v>171.09800000000001</v>
          </cell>
        </row>
        <row r="20">
          <cell r="B20">
            <v>0</v>
          </cell>
          <cell r="C20">
            <v>252.5</v>
          </cell>
          <cell r="D20">
            <v>121.25</v>
          </cell>
        </row>
        <row r="26">
          <cell r="B26">
            <v>1598</v>
          </cell>
          <cell r="C26">
            <v>476.9</v>
          </cell>
          <cell r="D26">
            <v>1108</v>
          </cell>
        </row>
        <row r="65">
          <cell r="B65">
            <v>0</v>
          </cell>
          <cell r="C65">
            <v>0</v>
          </cell>
          <cell r="D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</row>
        <row r="67">
          <cell r="B67">
            <v>23987</v>
          </cell>
          <cell r="C67">
            <v>-3568</v>
          </cell>
          <cell r="D67">
            <v>-1001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88"/>
  <sheetViews>
    <sheetView tabSelected="1" workbookViewId="0">
      <selection activeCell="I72" sqref="I72"/>
    </sheetView>
  </sheetViews>
  <sheetFormatPr defaultRowHeight="15" x14ac:dyDescent="0.25"/>
  <cols>
    <col min="1" max="1" width="42.42578125" style="2" customWidth="1"/>
    <col min="2" max="2" width="12.140625" style="2" customWidth="1"/>
    <col min="3" max="3" width="12.85546875" style="2" customWidth="1"/>
    <col min="4" max="4" width="11.85546875" style="2" customWidth="1"/>
    <col min="5" max="5" width="10.7109375" style="2" customWidth="1"/>
    <col min="6" max="6" width="9.5703125" style="2" customWidth="1"/>
    <col min="7" max="7" width="11.140625" style="2" customWidth="1"/>
  </cols>
  <sheetData>
    <row r="1" spans="1:50" s="2" customFormat="1" ht="30.75" customHeight="1" x14ac:dyDescent="0.25">
      <c r="A1" s="89" t="s">
        <v>0</v>
      </c>
      <c r="B1" s="89"/>
      <c r="C1" s="89"/>
      <c r="D1" s="89"/>
      <c r="E1" s="89"/>
      <c r="F1" s="89"/>
    </row>
    <row r="2" spans="1:50" s="2" customFormat="1" ht="15.75" x14ac:dyDescent="0.25">
      <c r="A2" s="90" t="s">
        <v>1</v>
      </c>
      <c r="B2" s="90"/>
      <c r="C2" s="90"/>
      <c r="D2" s="90"/>
      <c r="E2" s="90"/>
      <c r="F2" s="90"/>
    </row>
    <row r="3" spans="1:50" s="2" customFormat="1" ht="15.75" x14ac:dyDescent="0.25">
      <c r="A3" s="91" t="str">
        <f>[1]поселения!A3</f>
        <v xml:space="preserve">на  1 сентября 2018 года </v>
      </c>
      <c r="B3" s="91"/>
      <c r="C3" s="91"/>
      <c r="D3" s="91"/>
      <c r="E3" s="91"/>
      <c r="F3" s="91"/>
    </row>
    <row r="4" spans="1:50" s="2" customFormat="1" ht="8.25" customHeight="1" x14ac:dyDescent="0.25">
      <c r="A4" s="1"/>
      <c r="B4" s="1"/>
      <c r="C4" s="1"/>
      <c r="D4" s="1"/>
      <c r="E4" s="1"/>
    </row>
    <row r="5" spans="1:50" s="2" customFormat="1" ht="15.75" x14ac:dyDescent="0.25">
      <c r="A5" s="52"/>
      <c r="B5" s="52"/>
      <c r="C5" s="53"/>
      <c r="D5" s="54"/>
      <c r="F5" s="55" t="s">
        <v>2</v>
      </c>
    </row>
    <row r="6" spans="1:50" s="2" customFormat="1" ht="36" x14ac:dyDescent="0.25">
      <c r="A6" s="56"/>
      <c r="B6" s="57" t="str">
        <f>[1]район!B5</f>
        <v>План на 2018г.</v>
      </c>
      <c r="C6" s="58" t="str">
        <f>[1]район!C5</f>
        <v>Исполнено на 1.09.2017 г.</v>
      </c>
      <c r="D6" s="59" t="str">
        <f>[1]район!D5</f>
        <v>Исполнено на 1.09.2018 г.</v>
      </c>
      <c r="E6" s="60" t="str">
        <f>[1]район!E5</f>
        <v>%  вып. к 2017 г</v>
      </c>
      <c r="F6" s="61" t="str">
        <f>[1]район!F5</f>
        <v>% вып. к плану      2018 г</v>
      </c>
    </row>
    <row r="7" spans="1:50" s="2" customFormat="1" ht="14.25" customHeight="1" x14ac:dyDescent="0.25">
      <c r="A7" s="62">
        <v>1</v>
      </c>
      <c r="B7" s="63">
        <v>2</v>
      </c>
      <c r="C7" s="64">
        <v>3</v>
      </c>
      <c r="D7" s="62">
        <v>4</v>
      </c>
      <c r="E7" s="63">
        <v>5</v>
      </c>
      <c r="F7" s="65">
        <v>6</v>
      </c>
      <c r="AS7" s="46"/>
      <c r="AT7" s="46"/>
      <c r="AU7" s="46"/>
      <c r="AV7" s="46"/>
      <c r="AW7" s="46"/>
      <c r="AX7" s="46"/>
    </row>
    <row r="8" spans="1:50" s="2" customFormat="1" ht="37.5" customHeight="1" x14ac:dyDescent="0.25">
      <c r="A8" s="66" t="s">
        <v>3</v>
      </c>
      <c r="B8" s="92">
        <f>SUM(B9:B24)</f>
        <v>590269.21600000001</v>
      </c>
      <c r="C8" s="92">
        <f>SUM(C9:C24)</f>
        <v>226059.94999999998</v>
      </c>
      <c r="D8" s="92">
        <f>SUM(D9:D24)</f>
        <v>260235.46670000005</v>
      </c>
      <c r="E8" s="67">
        <f t="shared" ref="E8:E24" si="0">D8/C8%</f>
        <v>115.1178997872025</v>
      </c>
      <c r="F8" s="68">
        <f t="shared" ref="F8:F14" si="1">D8/B8*100</f>
        <v>44.087589128144543</v>
      </c>
      <c r="AS8" s="46"/>
      <c r="AT8" s="46"/>
      <c r="AU8" s="46"/>
      <c r="AV8" s="46"/>
      <c r="AW8" s="46"/>
      <c r="AX8" s="46"/>
    </row>
    <row r="9" spans="1:50" s="2" customFormat="1" ht="15.75" x14ac:dyDescent="0.25">
      <c r="A9" s="25" t="s">
        <v>4</v>
      </c>
      <c r="B9" s="93">
        <f>[1]район!B8+[1]поселения!B8</f>
        <v>237303.08499999999</v>
      </c>
      <c r="C9" s="93">
        <f>[1]район!C8+[1]поселения!C8</f>
        <v>154017.25</v>
      </c>
      <c r="D9" s="93">
        <f>[1]поселения!D8+[1]район!D8</f>
        <v>157752.60600000003</v>
      </c>
      <c r="E9" s="4">
        <f t="shared" si="0"/>
        <v>102.42528418083042</v>
      </c>
      <c r="F9" s="5">
        <f t="shared" si="1"/>
        <v>66.477267246652119</v>
      </c>
    </row>
    <row r="10" spans="1:50" s="2" customFormat="1" ht="15.75" x14ac:dyDescent="0.25">
      <c r="A10" s="25" t="s">
        <v>5</v>
      </c>
      <c r="B10" s="93">
        <f>[1]район!B9+[1]поселения!B9</f>
        <v>15757.9</v>
      </c>
      <c r="C10" s="93">
        <f>[1]район!C9+[1]поселения!C9</f>
        <v>10442.9</v>
      </c>
      <c r="D10" s="93">
        <f>[1]район!D9+[1]поселения!D9</f>
        <v>10706.316999999999</v>
      </c>
      <c r="E10" s="4">
        <f t="shared" si="0"/>
        <v>102.52245066025719</v>
      </c>
      <c r="F10" s="5">
        <f>D10/B10*100</f>
        <v>67.94253675933976</v>
      </c>
    </row>
    <row r="11" spans="1:50" s="2" customFormat="1" ht="45.75" customHeight="1" x14ac:dyDescent="0.25">
      <c r="A11" s="19" t="s">
        <v>6</v>
      </c>
      <c r="B11" s="93">
        <f>[1]район!B10</f>
        <v>180</v>
      </c>
      <c r="C11" s="93">
        <f>[1]район!C10</f>
        <v>59.41</v>
      </c>
      <c r="D11" s="93">
        <f>[1]район!D10</f>
        <v>140.667</v>
      </c>
      <c r="E11" s="4">
        <f t="shared" si="0"/>
        <v>236.77327049318299</v>
      </c>
      <c r="F11" s="5">
        <f t="shared" si="1"/>
        <v>78.148333333333326</v>
      </c>
    </row>
    <row r="12" spans="1:50" s="2" customFormat="1" ht="15.75" x14ac:dyDescent="0.25">
      <c r="A12" s="19" t="s">
        <v>7</v>
      </c>
      <c r="B12" s="94">
        <f>[1]район!B11</f>
        <v>6867.1</v>
      </c>
      <c r="C12" s="93">
        <f>[1]район!C11</f>
        <v>4090.72</v>
      </c>
      <c r="D12" s="93">
        <f>[1]район!D11</f>
        <v>4041.1080000000002</v>
      </c>
      <c r="E12" s="4">
        <f t="shared" si="0"/>
        <v>98.78720616419605</v>
      </c>
      <c r="F12" s="5">
        <f t="shared" si="1"/>
        <v>58.847373709426101</v>
      </c>
      <c r="H12" s="47"/>
    </row>
    <row r="13" spans="1:50" s="2" customFormat="1" ht="15.75" x14ac:dyDescent="0.25">
      <c r="A13" s="19" t="s">
        <v>8</v>
      </c>
      <c r="B13" s="94">
        <f>[1]район!B12+[1]поселения!B10</f>
        <v>3413.15</v>
      </c>
      <c r="C13" s="93">
        <f>[1]район!C12+[1]поселения!C10</f>
        <v>8411.4500000000007</v>
      </c>
      <c r="D13" s="93">
        <f>[1]поселения!D10+[1]район!D12</f>
        <v>13532.798000000001</v>
      </c>
      <c r="E13" s="4">
        <f t="shared" si="0"/>
        <v>160.8854359236517</v>
      </c>
      <c r="F13" s="5">
        <f t="shared" si="1"/>
        <v>396.48998725517487</v>
      </c>
      <c r="H13" s="47"/>
    </row>
    <row r="14" spans="1:50" s="2" customFormat="1" ht="15.75" customHeight="1" x14ac:dyDescent="0.25">
      <c r="A14" s="19" t="s">
        <v>9</v>
      </c>
      <c r="B14" s="94">
        <f>[1]поселения!B11</f>
        <v>4377.2299999999996</v>
      </c>
      <c r="C14" s="93">
        <f>[1]поселения!C11</f>
        <v>515.45000000000005</v>
      </c>
      <c r="D14" s="93">
        <f>[1]поселения!D11</f>
        <v>726.76099999999997</v>
      </c>
      <c r="E14" s="4">
        <f t="shared" si="0"/>
        <v>140.99544087690364</v>
      </c>
      <c r="F14" s="5">
        <f t="shared" si="1"/>
        <v>16.603217103053758</v>
      </c>
    </row>
    <row r="15" spans="1:50" s="2" customFormat="1" ht="15.75" customHeight="1" x14ac:dyDescent="0.25">
      <c r="A15" s="25" t="s">
        <v>10</v>
      </c>
      <c r="B15" s="94">
        <f>[1]поселения!B12</f>
        <v>31120</v>
      </c>
      <c r="C15" s="93">
        <f>[1]поселения!C12</f>
        <v>13571</v>
      </c>
      <c r="D15" s="93">
        <f>[1]поселения!D12</f>
        <v>14872.329</v>
      </c>
      <c r="E15" s="4">
        <f t="shared" si="0"/>
        <v>109.58904281187826</v>
      </c>
      <c r="F15" s="5">
        <f>D15/B15*100</f>
        <v>47.790260282776345</v>
      </c>
    </row>
    <row r="16" spans="1:50" s="2" customFormat="1" ht="15" customHeight="1" x14ac:dyDescent="0.25">
      <c r="A16" s="25" t="s">
        <v>11</v>
      </c>
      <c r="B16" s="94">
        <f>[1]район!B13+[1]поселения!B13</f>
        <v>226.4</v>
      </c>
      <c r="C16" s="93">
        <f>[1]район!C13+[1]поселения!C13</f>
        <v>91.330000000000013</v>
      </c>
      <c r="D16" s="93">
        <f>[1]поселения!D13+[1]район!D13</f>
        <v>172.10499999999999</v>
      </c>
      <c r="E16" s="4">
        <f t="shared" si="0"/>
        <v>188.4430088689368</v>
      </c>
      <c r="F16" s="5">
        <f>D16/B16*100</f>
        <v>76.018109540636033</v>
      </c>
    </row>
    <row r="17" spans="1:6" s="2" customFormat="1" ht="50.25" hidden="1" customHeight="1" x14ac:dyDescent="0.25">
      <c r="A17" s="19" t="s">
        <v>12</v>
      </c>
      <c r="B17" s="94">
        <f>[1]район!B14+[1]поселения!B14</f>
        <v>0</v>
      </c>
      <c r="C17" s="93">
        <f>[1]район!C14+[1]поселения!C14</f>
        <v>0.35</v>
      </c>
      <c r="D17" s="93">
        <f>[1]район!D14+[1]поселения!D14</f>
        <v>0.44969999999999999</v>
      </c>
      <c r="E17" s="4">
        <v>0</v>
      </c>
      <c r="F17" s="5">
        <v>0</v>
      </c>
    </row>
    <row r="18" spans="1:6" s="2" customFormat="1" ht="47.25" x14ac:dyDescent="0.25">
      <c r="A18" s="31" t="s">
        <v>13</v>
      </c>
      <c r="B18" s="94">
        <f>[1]район!B15+[1]поселения!B15</f>
        <v>31803.129000000001</v>
      </c>
      <c r="C18" s="93">
        <f>[1]район!C15+[1]поселения!C15</f>
        <v>18258.09</v>
      </c>
      <c r="D18" s="93">
        <f>[1]поселения!D15+[1]район!D15</f>
        <v>24634.917000000001</v>
      </c>
      <c r="E18" s="4">
        <f t="shared" si="0"/>
        <v>134.9260355272649</v>
      </c>
      <c r="F18" s="5">
        <f t="shared" ref="F18:F23" si="2">D18/B18*100</f>
        <v>77.460670615146071</v>
      </c>
    </row>
    <row r="19" spans="1:6" s="2" customFormat="1" ht="31.5" x14ac:dyDescent="0.25">
      <c r="A19" s="31" t="s">
        <v>14</v>
      </c>
      <c r="B19" s="94">
        <f>[1]район!B16</f>
        <v>2450</v>
      </c>
      <c r="C19" s="93">
        <f>[1]район!C16</f>
        <v>751</v>
      </c>
      <c r="D19" s="93">
        <f>[1]район!D16</f>
        <v>3642.732</v>
      </c>
      <c r="E19" s="4">
        <f t="shared" si="0"/>
        <v>485.05086551264981</v>
      </c>
      <c r="F19" s="5">
        <f t="shared" si="2"/>
        <v>148.68293877551019</v>
      </c>
    </row>
    <row r="20" spans="1:6" s="2" customFormat="1" ht="33" customHeight="1" x14ac:dyDescent="0.25">
      <c r="A20" s="31" t="s">
        <v>15</v>
      </c>
      <c r="B20" s="94">
        <f>[1]район!B17+[1]поселения!B16</f>
        <v>21166.123</v>
      </c>
      <c r="C20" s="93">
        <f>[1]район!C17+[1]поселения!C16</f>
        <v>10448.36</v>
      </c>
      <c r="D20" s="93">
        <f>[1]поселения!D16+[1]район!D17</f>
        <v>21794.866999999998</v>
      </c>
      <c r="E20" s="4">
        <f t="shared" si="0"/>
        <v>208.59605718026557</v>
      </c>
      <c r="F20" s="5">
        <f t="shared" si="2"/>
        <v>102.97052039242141</v>
      </c>
    </row>
    <row r="21" spans="1:6" s="2" customFormat="1" ht="30.75" customHeight="1" x14ac:dyDescent="0.25">
      <c r="A21" s="31" t="s">
        <v>16</v>
      </c>
      <c r="B21" s="94">
        <f>[1]район!B18+[1]поселения!B17</f>
        <v>7787.5</v>
      </c>
      <c r="C21" s="93">
        <f>[1]район!C18+[1]поселения!C17</f>
        <v>1833.55</v>
      </c>
      <c r="D21" s="93">
        <f>[1]поселения!D17+[1]район!D18</f>
        <v>6781.2950000000001</v>
      </c>
      <c r="E21" s="4">
        <f t="shared" si="0"/>
        <v>369.84510921436561</v>
      </c>
      <c r="F21" s="5">
        <f t="shared" si="2"/>
        <v>87.079229534510432</v>
      </c>
    </row>
    <row r="22" spans="1:6" s="2" customFormat="1" ht="15.75" x14ac:dyDescent="0.25">
      <c r="A22" s="25" t="s">
        <v>17</v>
      </c>
      <c r="B22" s="94">
        <f>[1]район!B19+[1]поселения!B18</f>
        <v>226995.492</v>
      </c>
      <c r="C22" s="93">
        <f>[1]район!C19+[1]поселения!C18</f>
        <v>2843.44</v>
      </c>
      <c r="D22" s="93">
        <f>[1]поселения!D18+[1]район!D19</f>
        <v>1124.1669999999999</v>
      </c>
      <c r="E22" s="4">
        <f t="shared" si="0"/>
        <v>39.535457052021492</v>
      </c>
      <c r="F22" s="5">
        <f t="shared" si="2"/>
        <v>0.49523758824250125</v>
      </c>
    </row>
    <row r="23" spans="1:6" s="2" customFormat="1" ht="15.75" x14ac:dyDescent="0.25">
      <c r="A23" s="25" t="s">
        <v>18</v>
      </c>
      <c r="B23" s="94">
        <f>[1]район!B20+[1]поселения!B19</f>
        <v>822.10699999999997</v>
      </c>
      <c r="C23" s="93">
        <f>[1]район!C20+[1]поселения!C19</f>
        <v>473.15</v>
      </c>
      <c r="D23" s="69">
        <f>[1]район!D20+[1]поселения!D19</f>
        <v>191.09800000000001</v>
      </c>
      <c r="E23" s="4">
        <f t="shared" si="0"/>
        <v>40.3884603191377</v>
      </c>
      <c r="F23" s="5">
        <f t="shared" si="2"/>
        <v>23.244906076702911</v>
      </c>
    </row>
    <row r="24" spans="1:6" s="2" customFormat="1" ht="15.75" x14ac:dyDescent="0.25">
      <c r="A24" s="25" t="s">
        <v>19</v>
      </c>
      <c r="B24" s="94">
        <f>[1]район!B21+[1]поселения!B20</f>
        <v>0</v>
      </c>
      <c r="C24" s="93">
        <f>[1]район!C21+[1]поселения!C20</f>
        <v>252.5</v>
      </c>
      <c r="D24" s="69">
        <f>[1]район!D21+[1]поселения!D20</f>
        <v>121.25</v>
      </c>
      <c r="E24" s="4">
        <f t="shared" si="0"/>
        <v>48.019801980198018</v>
      </c>
      <c r="F24" s="5">
        <v>0</v>
      </c>
    </row>
    <row r="25" spans="1:6" s="2" customFormat="1" ht="15" customHeight="1" x14ac:dyDescent="0.25">
      <c r="A25" s="6" t="s">
        <v>20</v>
      </c>
      <c r="B25" s="7">
        <f>B26+B27+B28+B29+B31+B32+B33</f>
        <v>919672</v>
      </c>
      <c r="C25" s="7">
        <f>SUM(C26:C33)+1</f>
        <v>362825.56800000003</v>
      </c>
      <c r="D25" s="7">
        <f>SUM(D26:D33)</f>
        <v>413689</v>
      </c>
      <c r="E25" s="8">
        <f>D25/C25%</f>
        <v>114.01870112968443</v>
      </c>
      <c r="F25" s="9">
        <f t="shared" ref="F25:F37" si="3">D25/B25*100</f>
        <v>44.982232796040329</v>
      </c>
    </row>
    <row r="26" spans="1:6" s="2" customFormat="1" ht="15.75" x14ac:dyDescent="0.25">
      <c r="A26" s="10" t="s">
        <v>21</v>
      </c>
      <c r="B26" s="87">
        <f>[1]район!B23</f>
        <v>417955</v>
      </c>
      <c r="C26" s="87">
        <f>[1]район!C23</f>
        <v>232119.321</v>
      </c>
      <c r="D26" s="87">
        <v>267903</v>
      </c>
      <c r="E26" s="70">
        <f>D26/C26%</f>
        <v>115.41607085779818</v>
      </c>
      <c r="F26" s="71">
        <f t="shared" si="3"/>
        <v>64.098527353423222</v>
      </c>
    </row>
    <row r="27" spans="1:6" s="2" customFormat="1" ht="15.75" x14ac:dyDescent="0.25">
      <c r="A27" s="11" t="s">
        <v>22</v>
      </c>
      <c r="B27" s="87">
        <f>[1]район!B24</f>
        <v>380926</v>
      </c>
      <c r="C27" s="87">
        <f>[1]район!C24</f>
        <v>123461.34699999999</v>
      </c>
      <c r="D27" s="87">
        <f>[1]район!D24</f>
        <v>119329</v>
      </c>
      <c r="E27" s="70">
        <f>D27/C27%</f>
        <v>96.652922472974481</v>
      </c>
      <c r="F27" s="71">
        <f t="shared" si="3"/>
        <v>31.326031827704071</v>
      </c>
    </row>
    <row r="28" spans="1:6" s="2" customFormat="1" ht="15" customHeight="1" x14ac:dyDescent="0.25">
      <c r="A28" s="10" t="s">
        <v>23</v>
      </c>
      <c r="B28" s="87">
        <f>[1]район!B25</f>
        <v>0</v>
      </c>
      <c r="C28" s="87">
        <f>[1]район!C25</f>
        <v>0</v>
      </c>
      <c r="D28" s="87">
        <f>[1]район!D25</f>
        <v>0</v>
      </c>
      <c r="E28" s="70">
        <v>0</v>
      </c>
      <c r="F28" s="71">
        <v>0</v>
      </c>
    </row>
    <row r="29" spans="1:6" s="2" customFormat="1" ht="24.75" customHeight="1" x14ac:dyDescent="0.25">
      <c r="A29" s="12" t="s">
        <v>24</v>
      </c>
      <c r="B29" s="13">
        <v>118846</v>
      </c>
      <c r="C29" s="13">
        <v>244</v>
      </c>
      <c r="D29" s="13">
        <v>25431</v>
      </c>
      <c r="E29" s="70">
        <f>D29/C29%</f>
        <v>10422.540983606557</v>
      </c>
      <c r="F29" s="71">
        <f t="shared" si="3"/>
        <v>21.398280127223465</v>
      </c>
    </row>
    <row r="30" spans="1:6" s="2" customFormat="1" ht="1.5" hidden="1" customHeight="1" x14ac:dyDescent="0.25">
      <c r="A30" s="14" t="s">
        <v>25</v>
      </c>
      <c r="B30" s="13"/>
      <c r="C30" s="13">
        <f>[1]район!C27</f>
        <v>0</v>
      </c>
      <c r="D30" s="13">
        <f>[1]район!D27</f>
        <v>0</v>
      </c>
      <c r="E30" s="15"/>
      <c r="F30" s="16"/>
    </row>
    <row r="31" spans="1:6" s="2" customFormat="1" ht="15.75" x14ac:dyDescent="0.25">
      <c r="A31" s="17" t="s">
        <v>26</v>
      </c>
      <c r="B31" s="18">
        <f>[1]поселения!B26+[1]район!B28</f>
        <v>5333</v>
      </c>
      <c r="C31" s="13">
        <f>[1]район!C28+[1]поселения!C26</f>
        <v>7836.9</v>
      </c>
      <c r="D31" s="13">
        <f>[1]район!D28+[1]поселения!D26</f>
        <v>4414</v>
      </c>
      <c r="E31" s="70">
        <f>D31/C31%</f>
        <v>56.323291097245082</v>
      </c>
      <c r="F31" s="71">
        <f t="shared" si="3"/>
        <v>82.767672979561226</v>
      </c>
    </row>
    <row r="32" spans="1:6" s="2" customFormat="1" ht="62.25" customHeight="1" x14ac:dyDescent="0.25">
      <c r="A32" s="19" t="s">
        <v>27</v>
      </c>
      <c r="B32" s="18">
        <v>19</v>
      </c>
      <c r="C32" s="18">
        <v>33</v>
      </c>
      <c r="D32" s="18">
        <v>19</v>
      </c>
      <c r="E32" s="70">
        <f>D32/C32%</f>
        <v>57.575757575757571</v>
      </c>
      <c r="F32" s="16">
        <f t="shared" si="3"/>
        <v>100</v>
      </c>
    </row>
    <row r="33" spans="1:8" s="2" customFormat="1" ht="31.5" x14ac:dyDescent="0.25">
      <c r="A33" s="19" t="s">
        <v>28</v>
      </c>
      <c r="B33" s="18">
        <f>[1]район!B30</f>
        <v>-3407</v>
      </c>
      <c r="C33" s="20">
        <f>[1]район!C30</f>
        <v>-870</v>
      </c>
      <c r="D33" s="20">
        <f>[1]район!D30</f>
        <v>-3407</v>
      </c>
      <c r="E33" s="15">
        <f>D33/C33%</f>
        <v>391.60919540229889</v>
      </c>
      <c r="F33" s="16">
        <f t="shared" si="3"/>
        <v>100</v>
      </c>
    </row>
    <row r="34" spans="1:8" s="2" customFormat="1" ht="22.5" customHeight="1" x14ac:dyDescent="0.25">
      <c r="A34" s="6" t="s">
        <v>29</v>
      </c>
      <c r="B34" s="21">
        <f>B25+B8</f>
        <v>1509941.216</v>
      </c>
      <c r="C34" s="21">
        <f>C25+C8</f>
        <v>588885.51800000004</v>
      </c>
      <c r="D34" s="21">
        <f>D25+D8</f>
        <v>673924.46669999999</v>
      </c>
      <c r="E34" s="8">
        <f>D34/C34%</f>
        <v>114.44065885485062</v>
      </c>
      <c r="F34" s="9">
        <f t="shared" si="3"/>
        <v>44.632496918343605</v>
      </c>
    </row>
    <row r="35" spans="1:8" s="2" customFormat="1" ht="15.75" x14ac:dyDescent="0.25">
      <c r="A35" s="6" t="s">
        <v>30</v>
      </c>
      <c r="B35" s="21"/>
      <c r="C35" s="21"/>
      <c r="D35" s="21"/>
      <c r="E35" s="8"/>
      <c r="F35" s="9"/>
    </row>
    <row r="36" spans="1:8" s="2" customFormat="1" ht="18.75" customHeight="1" x14ac:dyDescent="0.25">
      <c r="A36" s="6" t="s">
        <v>31</v>
      </c>
      <c r="B36" s="22">
        <f>B71</f>
        <v>258721</v>
      </c>
      <c r="C36" s="22">
        <v>49951</v>
      </c>
      <c r="D36" s="7">
        <f>D71</f>
        <v>51387</v>
      </c>
      <c r="E36" s="8">
        <f>D36/C36%</f>
        <v>102.87481732097456</v>
      </c>
      <c r="F36" s="9">
        <f t="shared" si="3"/>
        <v>19.861936217005962</v>
      </c>
    </row>
    <row r="37" spans="1:8" s="2" customFormat="1" ht="20.25" customHeight="1" x14ac:dyDescent="0.25">
      <c r="A37" s="6" t="s">
        <v>32</v>
      </c>
      <c r="B37" s="21">
        <f>B34+B36</f>
        <v>1768662.216</v>
      </c>
      <c r="C37" s="21">
        <f>C34+C36</f>
        <v>638836.51800000004</v>
      </c>
      <c r="D37" s="21">
        <f>D34+D36</f>
        <v>725311.46669999999</v>
      </c>
      <c r="E37" s="8">
        <f>D37/C37%</f>
        <v>113.53631895852264</v>
      </c>
      <c r="F37" s="9">
        <f t="shared" si="3"/>
        <v>41.009044018612087</v>
      </c>
    </row>
    <row r="38" spans="1:8" s="2" customFormat="1" ht="24.75" customHeight="1" x14ac:dyDescent="0.25">
      <c r="A38" s="6" t="s">
        <v>33</v>
      </c>
      <c r="B38" s="7"/>
      <c r="C38" s="7"/>
      <c r="D38" s="23"/>
      <c r="E38" s="8"/>
      <c r="F38" s="24"/>
    </row>
    <row r="39" spans="1:8" s="2" customFormat="1" ht="20.25" customHeight="1" x14ac:dyDescent="0.25">
      <c r="A39" s="25" t="s">
        <v>34</v>
      </c>
      <c r="B39" s="3">
        <v>133833</v>
      </c>
      <c r="C39" s="94">
        <v>83431</v>
      </c>
      <c r="D39" s="94">
        <v>90141</v>
      </c>
      <c r="E39" s="4">
        <f t="shared" ref="E39:E74" si="4">D39/C39%</f>
        <v>108.04257410315111</v>
      </c>
      <c r="F39" s="16">
        <f t="shared" ref="F39:F55" si="5">D39/B39*100</f>
        <v>67.353343345811567</v>
      </c>
    </row>
    <row r="40" spans="1:8" s="2" customFormat="1" ht="4.9000000000000004" hidden="1" customHeight="1" x14ac:dyDescent="0.25">
      <c r="A40" s="26" t="s">
        <v>35</v>
      </c>
      <c r="B40" s="27"/>
      <c r="C40" s="94">
        <v>26592.2</v>
      </c>
      <c r="D40" s="95"/>
      <c r="E40" s="28"/>
      <c r="F40" s="29"/>
    </row>
    <row r="41" spans="1:8" s="2" customFormat="1" ht="4.9000000000000004" hidden="1" customHeight="1" x14ac:dyDescent="0.25">
      <c r="A41" s="26" t="s">
        <v>36</v>
      </c>
      <c r="B41" s="27"/>
      <c r="C41" s="94">
        <v>0</v>
      </c>
      <c r="D41" s="95"/>
      <c r="E41" s="28"/>
      <c r="F41" s="29"/>
    </row>
    <row r="42" spans="1:8" s="2" customFormat="1" ht="15.75" x14ac:dyDescent="0.25">
      <c r="A42" s="19" t="s">
        <v>37</v>
      </c>
      <c r="B42" s="3">
        <v>2234</v>
      </c>
      <c r="C42" s="94">
        <v>1591</v>
      </c>
      <c r="D42" s="94">
        <v>1528</v>
      </c>
      <c r="E42" s="4">
        <f t="shared" si="4"/>
        <v>96.040226272784409</v>
      </c>
      <c r="F42" s="5">
        <f t="shared" si="5"/>
        <v>68.397493285586393</v>
      </c>
    </row>
    <row r="43" spans="1:8" s="2" customFormat="1" ht="15.75" hidden="1" customHeight="1" x14ac:dyDescent="0.25">
      <c r="A43" s="26" t="s">
        <v>35</v>
      </c>
      <c r="B43" s="27"/>
      <c r="C43" s="96">
        <v>3974.9340000000002</v>
      </c>
      <c r="D43" s="95"/>
      <c r="E43" s="4"/>
      <c r="F43" s="29"/>
    </row>
    <row r="44" spans="1:8" s="2" customFormat="1" ht="30.75" customHeight="1" x14ac:dyDescent="0.25">
      <c r="A44" s="19" t="s">
        <v>38</v>
      </c>
      <c r="B44" s="3">
        <v>20334</v>
      </c>
      <c r="C44" s="94">
        <v>5792</v>
      </c>
      <c r="D44" s="94">
        <v>10677</v>
      </c>
      <c r="E44" s="4">
        <f t="shared" si="4"/>
        <v>184.34046961325967</v>
      </c>
      <c r="F44" s="16">
        <f t="shared" si="5"/>
        <v>52.508114488049571</v>
      </c>
    </row>
    <row r="45" spans="1:8" s="2" customFormat="1" ht="15" hidden="1" customHeight="1" x14ac:dyDescent="0.25">
      <c r="A45" s="26" t="s">
        <v>35</v>
      </c>
      <c r="B45" s="27"/>
      <c r="C45" s="96"/>
      <c r="D45" s="95"/>
      <c r="E45" s="28" t="e">
        <f t="shared" si="4"/>
        <v>#DIV/0!</v>
      </c>
      <c r="F45" s="29" t="e">
        <f t="shared" si="5"/>
        <v>#DIV/0!</v>
      </c>
    </row>
    <row r="46" spans="1:8" s="2" customFormat="1" ht="15.75" hidden="1" customHeight="1" x14ac:dyDescent="0.25">
      <c r="A46" s="26" t="s">
        <v>36</v>
      </c>
      <c r="B46" s="27"/>
      <c r="C46" s="96"/>
      <c r="D46" s="95"/>
      <c r="E46" s="28" t="e">
        <f t="shared" si="4"/>
        <v>#DIV/0!</v>
      </c>
      <c r="F46" s="29" t="e">
        <f t="shared" si="5"/>
        <v>#DIV/0!</v>
      </c>
    </row>
    <row r="47" spans="1:8" s="2" customFormat="1" ht="24" customHeight="1" x14ac:dyDescent="0.25">
      <c r="A47" s="25" t="s">
        <v>39</v>
      </c>
      <c r="B47" s="3">
        <v>72389</v>
      </c>
      <c r="C47" s="94">
        <v>31257</v>
      </c>
      <c r="D47" s="94">
        <v>27127</v>
      </c>
      <c r="E47" s="4">
        <f t="shared" si="4"/>
        <v>86.786959721022498</v>
      </c>
      <c r="F47" s="16">
        <f t="shared" si="5"/>
        <v>37.473925596430398</v>
      </c>
      <c r="H47" s="48"/>
    </row>
    <row r="48" spans="1:8" s="2" customFormat="1" ht="15.75" hidden="1" customHeight="1" x14ac:dyDescent="0.25">
      <c r="A48" s="26" t="s">
        <v>35</v>
      </c>
      <c r="B48" s="97"/>
      <c r="C48" s="96"/>
      <c r="D48" s="95"/>
      <c r="E48" s="28">
        <v>0</v>
      </c>
      <c r="F48" s="29">
        <v>0</v>
      </c>
    </row>
    <row r="49" spans="1:7" s="2" customFormat="1" ht="47.25" hidden="1" customHeight="1" x14ac:dyDescent="0.25">
      <c r="A49" s="30" t="s">
        <v>40</v>
      </c>
      <c r="B49" s="97"/>
      <c r="C49" s="96"/>
      <c r="D49" s="95"/>
      <c r="E49" s="28">
        <v>0</v>
      </c>
      <c r="F49" s="29">
        <v>0</v>
      </c>
    </row>
    <row r="50" spans="1:7" s="2" customFormat="1" ht="16.5" customHeight="1" x14ac:dyDescent="0.25">
      <c r="A50" s="25" t="s">
        <v>41</v>
      </c>
      <c r="B50" s="94">
        <v>480990</v>
      </c>
      <c r="C50" s="94">
        <v>47019</v>
      </c>
      <c r="D50" s="94">
        <v>56470</v>
      </c>
      <c r="E50" s="15">
        <f t="shared" si="4"/>
        <v>120.10038495076458</v>
      </c>
      <c r="F50" s="16">
        <f t="shared" si="5"/>
        <v>11.740368822636645</v>
      </c>
    </row>
    <row r="51" spans="1:7" s="2" customFormat="1" ht="15" hidden="1" customHeight="1" x14ac:dyDescent="0.25">
      <c r="A51" s="26" t="s">
        <v>35</v>
      </c>
      <c r="B51" s="97"/>
      <c r="C51" s="96"/>
      <c r="D51" s="95"/>
      <c r="E51" s="28" t="e">
        <f t="shared" si="4"/>
        <v>#DIV/0!</v>
      </c>
      <c r="F51" s="29" t="e">
        <f t="shared" si="5"/>
        <v>#DIV/0!</v>
      </c>
    </row>
    <row r="52" spans="1:7" s="2" customFormat="1" ht="42.6" hidden="1" customHeight="1" x14ac:dyDescent="0.25">
      <c r="A52" s="30" t="s">
        <v>42</v>
      </c>
      <c r="B52" s="97"/>
      <c r="C52" s="96"/>
      <c r="D52" s="95"/>
      <c r="E52" s="28" t="e">
        <f t="shared" si="4"/>
        <v>#DIV/0!</v>
      </c>
      <c r="F52" s="29" t="e">
        <f t="shared" si="5"/>
        <v>#DIV/0!</v>
      </c>
    </row>
    <row r="53" spans="1:7" s="2" customFormat="1" ht="13.15" hidden="1" customHeight="1" x14ac:dyDescent="0.25">
      <c r="A53" s="31" t="s">
        <v>43</v>
      </c>
      <c r="B53" s="96"/>
      <c r="C53" s="96"/>
      <c r="D53" s="94"/>
      <c r="E53" s="4">
        <v>0</v>
      </c>
      <c r="F53" s="16">
        <v>0</v>
      </c>
    </row>
    <row r="54" spans="1:7" s="2" customFormat="1" ht="16.149999999999999" hidden="1" customHeight="1" x14ac:dyDescent="0.25">
      <c r="A54" s="30" t="s">
        <v>44</v>
      </c>
      <c r="B54" s="97"/>
      <c r="C54" s="96"/>
      <c r="D54" s="95"/>
      <c r="E54" s="28">
        <v>0</v>
      </c>
      <c r="F54" s="29">
        <v>0</v>
      </c>
    </row>
    <row r="55" spans="1:7" s="2" customFormat="1" ht="15.75" x14ac:dyDescent="0.25">
      <c r="A55" s="25" t="s">
        <v>45</v>
      </c>
      <c r="B55" s="94">
        <v>716831</v>
      </c>
      <c r="C55" s="94">
        <v>373121</v>
      </c>
      <c r="D55" s="94">
        <v>420580</v>
      </c>
      <c r="E55" s="4">
        <f t="shared" si="4"/>
        <v>112.71946633933764</v>
      </c>
      <c r="F55" s="16">
        <f t="shared" si="5"/>
        <v>58.672127740011248</v>
      </c>
      <c r="G55" s="49"/>
    </row>
    <row r="56" spans="1:7" s="2" customFormat="1" ht="17.25" hidden="1" customHeight="1" x14ac:dyDescent="0.25">
      <c r="A56" s="26" t="s">
        <v>46</v>
      </c>
      <c r="B56" s="97"/>
      <c r="C56" s="94"/>
      <c r="D56" s="95"/>
      <c r="E56" s="28"/>
      <c r="F56" s="16"/>
    </row>
    <row r="57" spans="1:7" s="2" customFormat="1" ht="15.75" hidden="1" customHeight="1" x14ac:dyDescent="0.25">
      <c r="A57" s="26" t="s">
        <v>47</v>
      </c>
      <c r="B57" s="97"/>
      <c r="C57" s="94"/>
      <c r="D57" s="95"/>
      <c r="E57" s="28" t="e">
        <f t="shared" si="4"/>
        <v>#DIV/0!</v>
      </c>
      <c r="F57" s="29" t="e">
        <f t="shared" ref="F57:F73" si="6">D57/B57*100</f>
        <v>#DIV/0!</v>
      </c>
    </row>
    <row r="58" spans="1:7" s="2" customFormat="1" ht="15.75" hidden="1" customHeight="1" x14ac:dyDescent="0.25">
      <c r="A58" s="26" t="s">
        <v>36</v>
      </c>
      <c r="B58" s="97"/>
      <c r="C58" s="94"/>
      <c r="D58" s="95"/>
      <c r="E58" s="28" t="e">
        <f t="shared" si="4"/>
        <v>#DIV/0!</v>
      </c>
      <c r="F58" s="29" t="e">
        <f t="shared" si="6"/>
        <v>#DIV/0!</v>
      </c>
    </row>
    <row r="59" spans="1:7" s="2" customFormat="1" ht="21" customHeight="1" x14ac:dyDescent="0.25">
      <c r="A59" s="19" t="s">
        <v>48</v>
      </c>
      <c r="B59" s="94">
        <v>118136</v>
      </c>
      <c r="C59" s="94">
        <v>51535</v>
      </c>
      <c r="D59" s="94">
        <v>74224</v>
      </c>
      <c r="E59" s="4">
        <f t="shared" si="4"/>
        <v>144.02638983215289</v>
      </c>
      <c r="F59" s="16">
        <f t="shared" si="6"/>
        <v>62.829281506060809</v>
      </c>
      <c r="G59" s="50"/>
    </row>
    <row r="60" spans="1:7" s="2" customFormat="1" ht="21" hidden="1" customHeight="1" x14ac:dyDescent="0.25">
      <c r="A60" s="32" t="s">
        <v>49</v>
      </c>
      <c r="B60" s="97"/>
      <c r="C60" s="94"/>
      <c r="D60" s="95"/>
      <c r="E60" s="28">
        <v>0</v>
      </c>
      <c r="F60" s="29">
        <v>0</v>
      </c>
    </row>
    <row r="61" spans="1:7" s="2" customFormat="1" ht="21" hidden="1" customHeight="1" x14ac:dyDescent="0.25">
      <c r="A61" s="26" t="s">
        <v>36</v>
      </c>
      <c r="B61" s="97"/>
      <c r="C61" s="94"/>
      <c r="D61" s="95"/>
      <c r="E61" s="28" t="e">
        <f t="shared" si="4"/>
        <v>#DIV/0!</v>
      </c>
      <c r="F61" s="29" t="e">
        <f t="shared" si="6"/>
        <v>#DIV/0!</v>
      </c>
    </row>
    <row r="62" spans="1:7" s="2" customFormat="1" ht="1.5" hidden="1" customHeight="1" x14ac:dyDescent="0.25">
      <c r="A62" s="25" t="s">
        <v>50</v>
      </c>
      <c r="B62" s="96"/>
      <c r="C62" s="94"/>
      <c r="D62" s="94"/>
      <c r="E62" s="4" t="e">
        <f t="shared" si="4"/>
        <v>#DIV/0!</v>
      </c>
      <c r="F62" s="16" t="e">
        <f t="shared" si="6"/>
        <v>#DIV/0!</v>
      </c>
    </row>
    <row r="63" spans="1:7" s="2" customFormat="1" ht="15.75" hidden="1" customHeight="1" x14ac:dyDescent="0.25">
      <c r="A63" s="32" t="s">
        <v>51</v>
      </c>
      <c r="B63" s="97"/>
      <c r="C63" s="94"/>
      <c r="D63" s="95"/>
      <c r="E63" s="28" t="e">
        <f t="shared" si="4"/>
        <v>#DIV/0!</v>
      </c>
      <c r="F63" s="29" t="e">
        <f t="shared" si="6"/>
        <v>#DIV/0!</v>
      </c>
    </row>
    <row r="64" spans="1:7" s="2" customFormat="1" ht="19.899999999999999" hidden="1" customHeight="1" x14ac:dyDescent="0.25">
      <c r="A64" s="26" t="s">
        <v>36</v>
      </c>
      <c r="B64" s="97"/>
      <c r="C64" s="94"/>
      <c r="D64" s="95"/>
      <c r="E64" s="28">
        <v>0</v>
      </c>
      <c r="F64" s="29">
        <v>0</v>
      </c>
    </row>
    <row r="65" spans="1:9" s="2" customFormat="1" ht="15.75" x14ac:dyDescent="0.25">
      <c r="A65" s="17" t="s">
        <v>52</v>
      </c>
      <c r="B65" s="94">
        <v>55376</v>
      </c>
      <c r="C65" s="94">
        <v>27037</v>
      </c>
      <c r="D65" s="94">
        <v>28300</v>
      </c>
      <c r="E65" s="4">
        <f t="shared" si="4"/>
        <v>104.67137626215926</v>
      </c>
      <c r="F65" s="16">
        <f t="shared" si="6"/>
        <v>51.105171915631317</v>
      </c>
    </row>
    <row r="66" spans="1:9" s="2" customFormat="1" ht="20.25" customHeight="1" x14ac:dyDescent="0.25">
      <c r="A66" s="17" t="s">
        <v>53</v>
      </c>
      <c r="B66" s="94">
        <v>5108</v>
      </c>
      <c r="C66" s="94">
        <v>1910</v>
      </c>
      <c r="D66" s="94">
        <v>3952</v>
      </c>
      <c r="E66" s="4">
        <f t="shared" si="4"/>
        <v>206.91099476439788</v>
      </c>
      <c r="F66" s="16">
        <f t="shared" si="6"/>
        <v>77.368833202819104</v>
      </c>
    </row>
    <row r="67" spans="1:9" s="2" customFormat="1" ht="18" customHeight="1" x14ac:dyDescent="0.25">
      <c r="A67" s="72" t="s">
        <v>54</v>
      </c>
      <c r="B67" s="94">
        <v>750</v>
      </c>
      <c r="C67" s="94">
        <v>0</v>
      </c>
      <c r="D67" s="94">
        <v>0</v>
      </c>
      <c r="E67" s="4">
        <v>0</v>
      </c>
      <c r="F67" s="16">
        <f t="shared" si="6"/>
        <v>0</v>
      </c>
    </row>
    <row r="68" spans="1:9" s="2" customFormat="1" ht="18" customHeight="1" x14ac:dyDescent="0.25">
      <c r="A68" s="17" t="s">
        <v>55</v>
      </c>
      <c r="B68" s="94">
        <v>0</v>
      </c>
      <c r="C68" s="94">
        <v>0</v>
      </c>
      <c r="D68" s="94">
        <v>0</v>
      </c>
      <c r="E68" s="4">
        <v>0</v>
      </c>
      <c r="F68" s="16">
        <v>0</v>
      </c>
    </row>
    <row r="69" spans="1:9" s="2" customFormat="1" ht="19.5" customHeight="1" x14ac:dyDescent="0.25">
      <c r="A69" s="33" t="s">
        <v>56</v>
      </c>
      <c r="B69" s="98">
        <f>B68+B67+B66+B65+B62+B59+B55+B53+B50+B47+B44+B39+B42</f>
        <v>1605981</v>
      </c>
      <c r="C69" s="99">
        <f>C68+C67+C66+C65+C59+C55+C50+C47+C44+C42+C39</f>
        <v>622693</v>
      </c>
      <c r="D69" s="98">
        <f>D68+D67+D66+D65+D62+D59+D55+D53+D50+D47+D44+D39+D42</f>
        <v>712999</v>
      </c>
      <c r="E69" s="7">
        <f t="shared" si="4"/>
        <v>114.50249159698278</v>
      </c>
      <c r="F69" s="34">
        <f t="shared" si="6"/>
        <v>44.396477915990289</v>
      </c>
    </row>
    <row r="70" spans="1:9" s="2" customFormat="1" ht="18.75" customHeight="1" x14ac:dyDescent="0.25">
      <c r="A70" s="6" t="s">
        <v>30</v>
      </c>
      <c r="B70" s="22"/>
      <c r="C70" s="22"/>
      <c r="D70" s="7"/>
      <c r="E70" s="7"/>
      <c r="F70" s="34"/>
    </row>
    <row r="71" spans="1:9" s="2" customFormat="1" ht="15.75" x14ac:dyDescent="0.25">
      <c r="A71" s="6" t="s">
        <v>31</v>
      </c>
      <c r="B71" s="22">
        <v>258721</v>
      </c>
      <c r="C71" s="7">
        <v>60027</v>
      </c>
      <c r="D71" s="7">
        <v>51387</v>
      </c>
      <c r="E71" s="7">
        <f t="shared" si="4"/>
        <v>85.60647708531161</v>
      </c>
      <c r="F71" s="34">
        <f t="shared" si="6"/>
        <v>19.861936217005962</v>
      </c>
    </row>
    <row r="72" spans="1:9" s="2" customFormat="1" ht="17.25" customHeight="1" x14ac:dyDescent="0.25">
      <c r="A72" s="6" t="s">
        <v>57</v>
      </c>
      <c r="B72" s="22">
        <f>B69+B71</f>
        <v>1864702</v>
      </c>
      <c r="C72" s="22">
        <f>C69+C71</f>
        <v>682720</v>
      </c>
      <c r="D72" s="22">
        <f>D69+D71</f>
        <v>764386</v>
      </c>
      <c r="E72" s="7">
        <f t="shared" si="4"/>
        <v>111.96185844855871</v>
      </c>
      <c r="F72" s="34">
        <f t="shared" si="6"/>
        <v>40.992394495206206</v>
      </c>
    </row>
    <row r="73" spans="1:9" s="2" customFormat="1" ht="19.5" customHeight="1" x14ac:dyDescent="0.25">
      <c r="A73" s="35" t="s">
        <v>58</v>
      </c>
      <c r="B73" s="36">
        <f>B34-B69</f>
        <v>-96039.783999999985</v>
      </c>
      <c r="C73" s="36">
        <f>C34-C69</f>
        <v>-33807.48199999996</v>
      </c>
      <c r="D73" s="36">
        <f>D34-D69</f>
        <v>-39074.53330000001</v>
      </c>
      <c r="E73" s="3">
        <f t="shared" si="4"/>
        <v>115.57954330937766</v>
      </c>
      <c r="F73" s="36">
        <f t="shared" si="6"/>
        <v>40.685777989671465</v>
      </c>
    </row>
    <row r="74" spans="1:9" s="2" customFormat="1" ht="48.75" customHeight="1" x14ac:dyDescent="0.25">
      <c r="A74" s="37" t="s">
        <v>59</v>
      </c>
      <c r="B74" s="69">
        <f>SUM(B75:B80)</f>
        <v>96040</v>
      </c>
      <c r="C74" s="69">
        <f>SUM(C75:C80)</f>
        <v>33807.025999999998</v>
      </c>
      <c r="D74" s="69">
        <f>SUM(D75:D80)</f>
        <v>39075</v>
      </c>
      <c r="E74" s="3">
        <f t="shared" si="4"/>
        <v>115.58248276556478</v>
      </c>
      <c r="F74" s="73">
        <f>D74/B74*100</f>
        <v>40.68617242815494</v>
      </c>
      <c r="I74" s="51"/>
    </row>
    <row r="75" spans="1:9" s="2" customFormat="1" ht="20.25" customHeight="1" x14ac:dyDescent="0.25">
      <c r="A75" s="38" t="s">
        <v>60</v>
      </c>
      <c r="B75" s="39">
        <f>[1]район!B67+[1]поселения!B65</f>
        <v>25000</v>
      </c>
      <c r="C75" s="88">
        <f>[1]район!C67+[1]поселения!C65</f>
        <v>0</v>
      </c>
      <c r="D75" s="39">
        <f>[1]район!D67+[1]поселения!D65</f>
        <v>0</v>
      </c>
      <c r="E75" s="69">
        <v>0</v>
      </c>
      <c r="F75" s="73">
        <v>0</v>
      </c>
    </row>
    <row r="76" spans="1:9" s="2" customFormat="1" ht="31.5" x14ac:dyDescent="0.25">
      <c r="A76" s="38" t="s">
        <v>61</v>
      </c>
      <c r="B76" s="39">
        <f>[1]район!B68+[1]поселения!B66</f>
        <v>0</v>
      </c>
      <c r="C76" s="88">
        <f>[1]район!C68+[1]поселения!C66</f>
        <v>0</v>
      </c>
      <c r="D76" s="39">
        <f>[1]район!D68+[1]поселения!D66</f>
        <v>0</v>
      </c>
      <c r="E76" s="69">
        <v>0</v>
      </c>
      <c r="F76" s="73">
        <v>0</v>
      </c>
    </row>
    <row r="77" spans="1:9" s="2" customFormat="1" ht="30" customHeight="1" x14ac:dyDescent="0.25">
      <c r="A77" s="38" t="s">
        <v>64</v>
      </c>
      <c r="B77" s="39">
        <f>[1]район!B69</f>
        <v>33407</v>
      </c>
      <c r="C77" s="88">
        <v>0</v>
      </c>
      <c r="D77" s="39">
        <f>[1]район!D69</f>
        <v>22000</v>
      </c>
      <c r="E77" s="69">
        <v>0</v>
      </c>
      <c r="F77" s="73">
        <f>D77/B77*100</f>
        <v>65.85446163977609</v>
      </c>
    </row>
    <row r="78" spans="1:9" s="2" customFormat="1" ht="30" customHeight="1" x14ac:dyDescent="0.25">
      <c r="A78" s="38" t="s">
        <v>65</v>
      </c>
      <c r="B78" s="39">
        <f>[1]район!B70</f>
        <v>-33407</v>
      </c>
      <c r="C78" s="88">
        <v>0</v>
      </c>
      <c r="D78" s="39">
        <f>[1]район!D70</f>
        <v>0</v>
      </c>
      <c r="E78" s="69">
        <v>0</v>
      </c>
      <c r="F78" s="73">
        <f>D78/B78*100</f>
        <v>0</v>
      </c>
      <c r="H78" s="100"/>
    </row>
    <row r="79" spans="1:9" s="2" customFormat="1" ht="33" customHeight="1" x14ac:dyDescent="0.25">
      <c r="A79" s="32" t="s">
        <v>62</v>
      </c>
      <c r="B79" s="39">
        <f>[1]район!B71+[1]поселения!B67</f>
        <v>71040</v>
      </c>
      <c r="C79" s="39">
        <f>[1]район!C71+[1]поселения!C67</f>
        <v>8260</v>
      </c>
      <c r="D79" s="39">
        <f>[1]район!D71+[1]поселения!D67</f>
        <v>-4594</v>
      </c>
      <c r="E79" s="69">
        <f>D79/C79%</f>
        <v>-55.617433414043589</v>
      </c>
      <c r="F79" s="73">
        <f>D79/B79*100</f>
        <v>-6.4667792792792795</v>
      </c>
    </row>
    <row r="80" spans="1:9" s="2" customFormat="1" ht="31.5" x14ac:dyDescent="0.25">
      <c r="A80" s="40" t="s">
        <v>63</v>
      </c>
      <c r="B80" s="39">
        <f>[1]район!B72</f>
        <v>0</v>
      </c>
      <c r="C80" s="39">
        <f>[1]район!C72</f>
        <v>25547.026000000002</v>
      </c>
      <c r="D80" s="39">
        <f>[1]район!D72</f>
        <v>21669</v>
      </c>
      <c r="E80" s="69">
        <f>D80/C80%</f>
        <v>84.820049112565968</v>
      </c>
      <c r="F80" s="73">
        <v>0</v>
      </c>
    </row>
    <row r="81" spans="1:6" ht="15.75" x14ac:dyDescent="0.25">
      <c r="B81" s="41"/>
      <c r="C81" s="42"/>
      <c r="D81" s="43"/>
      <c r="E81" s="44"/>
      <c r="F81" s="45"/>
    </row>
    <row r="82" spans="1:6" ht="15.75" x14ac:dyDescent="0.25">
      <c r="A82" s="74"/>
      <c r="B82" s="74"/>
      <c r="C82" s="75"/>
      <c r="D82" s="76"/>
      <c r="E82" s="44"/>
      <c r="F82" s="46"/>
    </row>
    <row r="83" spans="1:6" ht="15.75" x14ac:dyDescent="0.25">
      <c r="A83" s="74"/>
      <c r="B83" s="77"/>
      <c r="C83" s="74"/>
      <c r="D83" s="78"/>
      <c r="E83" s="44"/>
    </row>
    <row r="84" spans="1:6" ht="15.75" x14ac:dyDescent="0.25">
      <c r="A84" s="74"/>
      <c r="B84" s="77"/>
      <c r="C84" s="74"/>
      <c r="D84" s="78"/>
      <c r="E84" s="44"/>
    </row>
    <row r="85" spans="1:6" ht="15.75" x14ac:dyDescent="0.25">
      <c r="A85" s="79"/>
      <c r="B85" s="79"/>
      <c r="C85" s="74"/>
      <c r="D85" s="78"/>
      <c r="E85" s="44"/>
    </row>
    <row r="86" spans="1:6" ht="15.75" x14ac:dyDescent="0.25">
      <c r="A86" s="77"/>
      <c r="B86" s="77"/>
      <c r="C86" s="80"/>
      <c r="D86" s="80"/>
      <c r="E86" s="81"/>
    </row>
    <row r="87" spans="1:6" ht="15.75" x14ac:dyDescent="0.25">
      <c r="A87" s="82"/>
      <c r="B87" s="82"/>
      <c r="C87" s="83"/>
      <c r="D87" s="84"/>
      <c r="E87" s="1"/>
    </row>
    <row r="88" spans="1:6" x14ac:dyDescent="0.25">
      <c r="C88" s="85"/>
      <c r="D88" s="82"/>
      <c r="E88" s="86"/>
    </row>
  </sheetData>
  <mergeCells count="3">
    <mergeCell ref="A1:F1"/>
    <mergeCell ref="A2:F2"/>
    <mergeCell ref="A3:F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2018-09-13T06:31:30Z</dcterms:modified>
</cp:coreProperties>
</file>