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76" i="1" l="1"/>
  <c r="E69" i="1"/>
  <c r="F69" i="1"/>
  <c r="D84" i="1" l="1"/>
  <c r="C84" i="1"/>
  <c r="B84" i="1"/>
  <c r="D83" i="1"/>
  <c r="C83" i="1"/>
  <c r="B83" i="1"/>
  <c r="D82" i="1"/>
  <c r="F82" i="1" s="1"/>
  <c r="D81" i="1"/>
  <c r="F81" i="1" s="1"/>
  <c r="D80" i="1"/>
  <c r="B80" i="1"/>
  <c r="F80" i="1" s="1"/>
  <c r="D79" i="1"/>
  <c r="B79" i="1"/>
  <c r="D78" i="1"/>
  <c r="C78" i="1"/>
  <c r="B78" i="1"/>
  <c r="D77" i="1"/>
  <c r="D76" i="1" s="1"/>
  <c r="C77" i="1"/>
  <c r="B77" i="1"/>
  <c r="B76" i="1" s="1"/>
  <c r="C76" i="1"/>
  <c r="F73" i="1"/>
  <c r="E73" i="1"/>
  <c r="D71" i="1"/>
  <c r="D74" i="1" s="1"/>
  <c r="C71" i="1"/>
  <c r="C74" i="1" s="1"/>
  <c r="F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E39" i="1"/>
  <c r="B39" i="1"/>
  <c r="F39" i="1" s="1"/>
  <c r="D36" i="1"/>
  <c r="F36" i="1" s="1"/>
  <c r="B36" i="1"/>
  <c r="D33" i="1"/>
  <c r="E33" i="1" s="1"/>
  <c r="B33" i="1"/>
  <c r="F32" i="1"/>
  <c r="E32" i="1"/>
  <c r="D31" i="1"/>
  <c r="E31" i="1" s="1"/>
  <c r="B31" i="1"/>
  <c r="D30" i="1"/>
  <c r="E30" i="1" s="1"/>
  <c r="D29" i="1"/>
  <c r="B29" i="1"/>
  <c r="D28" i="1"/>
  <c r="B28" i="1"/>
  <c r="D27" i="1"/>
  <c r="B27" i="1"/>
  <c r="D26" i="1"/>
  <c r="E26" i="1" s="1"/>
  <c r="B26" i="1"/>
  <c r="C25" i="1"/>
  <c r="D24" i="1"/>
  <c r="E24" i="1" s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E17" i="1" s="1"/>
  <c r="B17" i="1"/>
  <c r="D16" i="1"/>
  <c r="E16" i="1" s="1"/>
  <c r="B16" i="1"/>
  <c r="D15" i="1"/>
  <c r="E15" i="1" s="1"/>
  <c r="B15" i="1"/>
  <c r="D14" i="1"/>
  <c r="E14" i="1" s="1"/>
  <c r="B14" i="1"/>
  <c r="D13" i="1"/>
  <c r="E13" i="1" s="1"/>
  <c r="B13" i="1"/>
  <c r="D12" i="1"/>
  <c r="E12" i="1" s="1"/>
  <c r="B12" i="1"/>
  <c r="D11" i="1"/>
  <c r="E11" i="1" s="1"/>
  <c r="B11" i="1"/>
  <c r="D10" i="1"/>
  <c r="E10" i="1" s="1"/>
  <c r="B10" i="1"/>
  <c r="D9" i="1"/>
  <c r="E9" i="1" s="1"/>
  <c r="B9" i="1"/>
  <c r="B8" i="1" s="1"/>
  <c r="D8" i="1"/>
  <c r="C8" i="1"/>
  <c r="F6" i="1"/>
  <c r="E6" i="1"/>
  <c r="D6" i="1"/>
  <c r="C6" i="1"/>
  <c r="B6" i="1"/>
  <c r="E8" i="1" l="1"/>
  <c r="F18" i="1"/>
  <c r="F19" i="1"/>
  <c r="F20" i="1"/>
  <c r="F21" i="1"/>
  <c r="F22" i="1"/>
  <c r="F23" i="1"/>
  <c r="B25" i="1"/>
  <c r="B34" i="1" s="1"/>
  <c r="B37" i="1" s="1"/>
  <c r="F27" i="1"/>
  <c r="F79" i="1"/>
  <c r="E84" i="1"/>
  <c r="D25" i="1"/>
  <c r="E25" i="1" s="1"/>
  <c r="F26" i="1"/>
  <c r="E27" i="1"/>
  <c r="F29" i="1"/>
  <c r="F76" i="1"/>
  <c r="F78" i="1"/>
  <c r="F83" i="1"/>
  <c r="F77" i="1"/>
  <c r="E79" i="1"/>
  <c r="D34" i="1"/>
  <c r="C34" i="1"/>
  <c r="E34" i="1"/>
  <c r="C75" i="1"/>
  <c r="C37" i="1"/>
  <c r="E74" i="1"/>
  <c r="F8" i="1"/>
  <c r="F9" i="1"/>
  <c r="F10" i="1"/>
  <c r="F11" i="1"/>
  <c r="F12" i="1"/>
  <c r="F13" i="1"/>
  <c r="F14" i="1"/>
  <c r="F15" i="1"/>
  <c r="F16" i="1"/>
  <c r="E18" i="1"/>
  <c r="E19" i="1"/>
  <c r="E20" i="1"/>
  <c r="E21" i="1"/>
  <c r="E22" i="1"/>
  <c r="E23" i="1"/>
  <c r="E29" i="1"/>
  <c r="F30" i="1"/>
  <c r="F31" i="1"/>
  <c r="F33" i="1"/>
  <c r="E36" i="1"/>
  <c r="B71" i="1"/>
  <c r="B74" i="1" s="1"/>
  <c r="F74" i="1" s="1"/>
  <c r="E83" i="1"/>
  <c r="F25" i="1"/>
  <c r="E71" i="1"/>
  <c r="F34" i="1" l="1"/>
  <c r="D75" i="1"/>
  <c r="D37" i="1"/>
  <c r="E75" i="1"/>
  <c r="F71" i="1"/>
  <c r="E37" i="1"/>
  <c r="F37" i="1"/>
  <c r="B75" i="1"/>
  <c r="F75" i="1" s="1"/>
</calcChain>
</file>

<file path=xl/sharedStrings.xml><?xml version="1.0" encoding="utf-8"?>
<sst xmlns="http://schemas.openxmlformats.org/spreadsheetml/2006/main" count="81" uniqueCount="70">
  <si>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</si>
  <si>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</si>
  <si>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</si>
  <si>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</si>
  <si>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</si>
  <si>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</si>
  <si>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</si>
  <si>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</si>
  <si>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</si>
  <si>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</si>
  <si>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</si>
  <si>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</si>
  <si>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</si>
  <si>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</si>
  <si>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</si>
  <si>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</si>
  <si>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</si>
  <si>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</si>
  <si>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</si>
  <si>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</si>
  <si>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</si>
  <si>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</si>
  <si>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</si>
  <si>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</si>
  <si>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</si>
  <si>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</si>
  <si>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</si>
  <si>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</si>
  <si>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</si>
  <si>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</si>
  <si>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</si>
  <si>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</si>
  <si>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</si>
  <si>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</si>
  <si>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</si>
  <si>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</si>
  <si>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</si>
  <si>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</si>
  <si>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</si>
  <si>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</si>
  <si>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</si>
  <si>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</si>
  <si>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</si>
  <si>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</si>
  <si>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</si>
  <si>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в том числе :</t>
  </si>
  <si>
    <t xml:space="preserve">                  а) оплата труда</t>
  </si>
  <si>
    <t>Культура и кинематография</t>
  </si>
  <si>
    <t>в т.ч.         а) оплата труда</t>
  </si>
  <si>
    <t xml:space="preserve">Здравоохранение </t>
  </si>
  <si>
    <t>в т.ч.        а) оплата труда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</si>
  <si>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</si>
  <si>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</si>
  <si>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</si>
  <si>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</si>
  <si>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</si>
  <si>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</si>
  <si>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</si>
  <si>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</si>
  <si>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</si>
  <si>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</si>
  <si>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</si>
  <si>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</si>
  <si>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</si>
  <si>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</si>
  <si>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Иные межбюджетные трансферты</t>
  </si>
  <si>
    <t>Средства массовой информации</t>
  </si>
  <si>
    <t xml:space="preserve"> - предоставление бюджетных кредитов </t>
  </si>
  <si>
    <t xml:space="preserve"> - возврат бюджетных кредитов </t>
  </si>
  <si>
    <t>на 1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</si>
</sst>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15" fillId="0" borderId="0" xfId="0" applyNumberFormat="1" applyFon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6" fillId="0" borderId="1" xfId="0" applyNumberFormat="1" applyFont="1" applyFill="1" applyBorder="1" applyAlignment="1" applyProtection="1"/>
    <xf numFmtId="1" fontId="17" fillId="0" borderId="1" xfId="0" applyNumberFormat="1" applyFont="1" applyFill="1" applyBorder="1" applyAlignment="1" applyProtection="1"/>
    <xf numFmtId="1" fontId="17" fillId="0" borderId="1" xfId="0" applyNumberFormat="1" applyFont="1" applyFill="1" applyBorder="1"/>
    <xf numFmtId="0" fontId="9" fillId="0" borderId="14" xfId="0" applyFont="1" applyFill="1" applyBorder="1"/>
    <xf numFmtId="3" fontId="16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3" fontId="3" fillId="2" borderId="1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0" borderId="0" xfId="0" applyNumberFormat="1" applyFont="1" applyFill="1" applyBorder="1"/>
    <xf numFmtId="0" fontId="7" fillId="0" borderId="4" xfId="0" applyNumberFormat="1" applyFont="1" applyFill="1" applyBorder="1" applyAlignment="1" applyProtection="1">
      <alignment horizontal="center" vertical="top" wrapText="1"/>
      <protection locked="0"/>
    </xf>
    <xf numFmtId="3" fontId="8" fillId="0" borderId="12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/>
    <xf numFmtId="0" fontId="13" fillId="3" borderId="1" xfId="0" applyNumberFormat="1" applyFont="1" applyFill="1" applyBorder="1" applyAlignment="1" applyProtection="1">
      <alignment wrapText="1"/>
    </xf>
    <xf numFmtId="0" fontId="9" fillId="3" borderId="1" xfId="0" applyNumberFormat="1" applyFont="1" applyFill="1" applyBorder="1" applyAlignment="1" applyProtection="1">
      <alignment wrapText="1"/>
    </xf>
    <xf numFmtId="3" fontId="18" fillId="0" borderId="1" xfId="0" applyNumberFormat="1" applyFont="1" applyFill="1" applyBorder="1" applyAlignment="1" applyProtection="1"/>
    <xf numFmtId="3" fontId="18" fillId="0" borderId="1" xfId="0" applyNumberFormat="1" applyFont="1" applyFill="1" applyBorder="1"/>
    <xf numFmtId="3" fontId="2" fillId="0" borderId="1" xfId="0" applyNumberFormat="1" applyFont="1" applyFill="1" applyBorder="1" applyAlignment="1" applyProtection="1">
      <alignment wrapText="1"/>
      <protection locked="0"/>
    </xf>
    <xf numFmtId="3" fontId="19" fillId="0" borderId="1" xfId="0" applyNumberFormat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9/09_&#1057;&#1055;&#1056;&#1040;&#1042;&#1050;&#1040;%20&#1085;&#1072;%201%20&#1089;&#1077;&#1085;&#1090;&#1103;&#1073;&#1088;&#110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2019г.</v>
          </cell>
          <cell r="C5" t="str">
            <v>Исполнено на 1.09.2018 г.</v>
          </cell>
          <cell r="D5" t="str">
            <v>Исполнено на 1.09.2019 г.</v>
          </cell>
          <cell r="E5" t="str">
            <v>%  вып. к 2018 г</v>
          </cell>
          <cell r="F5" t="str">
            <v>% вып. к плану      2019 г</v>
          </cell>
        </row>
        <row r="8">
          <cell r="B8">
            <v>252404</v>
          </cell>
          <cell r="D8">
            <v>167539</v>
          </cell>
        </row>
        <row r="9">
          <cell r="B9">
            <v>16565</v>
          </cell>
          <cell r="D9">
            <v>11680</v>
          </cell>
        </row>
        <row r="10">
          <cell r="B10">
            <v>407</v>
          </cell>
          <cell r="D10">
            <v>319</v>
          </cell>
        </row>
        <row r="11">
          <cell r="B11">
            <v>5681</v>
          </cell>
          <cell r="D11">
            <v>4079</v>
          </cell>
        </row>
        <row r="12">
          <cell r="B12">
            <v>11002</v>
          </cell>
          <cell r="D12">
            <v>11003</v>
          </cell>
        </row>
        <row r="13">
          <cell r="B13">
            <v>87</v>
          </cell>
          <cell r="D13">
            <v>124</v>
          </cell>
        </row>
        <row r="14">
          <cell r="B14">
            <v>0</v>
          </cell>
          <cell r="D14">
            <v>0</v>
          </cell>
        </row>
        <row r="15">
          <cell r="B15">
            <v>12667</v>
          </cell>
          <cell r="D15">
            <v>7228</v>
          </cell>
        </row>
        <row r="16">
          <cell r="B16">
            <v>5109</v>
          </cell>
          <cell r="D16">
            <v>3887</v>
          </cell>
        </row>
        <row r="17">
          <cell r="B17">
            <v>9502</v>
          </cell>
          <cell r="D17">
            <v>10022</v>
          </cell>
        </row>
        <row r="18">
          <cell r="B18">
            <v>49</v>
          </cell>
          <cell r="D18">
            <v>80</v>
          </cell>
        </row>
        <row r="19">
          <cell r="B19">
            <v>3850</v>
          </cell>
          <cell r="D19">
            <v>3687</v>
          </cell>
        </row>
        <row r="20">
          <cell r="B20">
            <v>0</v>
          </cell>
          <cell r="D20">
            <v>0</v>
          </cell>
        </row>
        <row r="21">
          <cell r="B21">
            <v>0</v>
          </cell>
          <cell r="D21">
            <v>0</v>
          </cell>
        </row>
        <row r="23">
          <cell r="B23">
            <v>443857</v>
          </cell>
          <cell r="D23">
            <v>280561</v>
          </cell>
        </row>
        <row r="24">
          <cell r="B24">
            <v>388862</v>
          </cell>
          <cell r="D24">
            <v>203380</v>
          </cell>
        </row>
        <row r="25">
          <cell r="B25">
            <v>0</v>
          </cell>
          <cell r="D25">
            <v>0</v>
          </cell>
        </row>
        <row r="28">
          <cell r="B28">
            <v>2100</v>
          </cell>
          <cell r="D28">
            <v>1770</v>
          </cell>
        </row>
        <row r="30">
          <cell r="B30">
            <v>-431</v>
          </cell>
          <cell r="D30">
            <v>-431</v>
          </cell>
        </row>
        <row r="67">
          <cell r="B67">
            <v>24000</v>
          </cell>
          <cell r="C67">
            <v>0</v>
          </cell>
          <cell r="D67">
            <v>0</v>
          </cell>
        </row>
        <row r="68">
          <cell r="B68">
            <v>-15000</v>
          </cell>
          <cell r="C68">
            <v>0</v>
          </cell>
          <cell r="D68">
            <v>-15000</v>
          </cell>
        </row>
        <row r="69">
          <cell r="B69">
            <v>74316</v>
          </cell>
          <cell r="D69">
            <v>24000</v>
          </cell>
        </row>
        <row r="70">
          <cell r="B70">
            <v>-74316</v>
          </cell>
          <cell r="D70">
            <v>-24000</v>
          </cell>
        </row>
        <row r="71">
          <cell r="D71">
            <v>0</v>
          </cell>
        </row>
        <row r="72">
          <cell r="D72">
            <v>0</v>
          </cell>
        </row>
        <row r="73">
          <cell r="B73">
            <v>15613</v>
          </cell>
          <cell r="C73">
            <v>-3593</v>
          </cell>
          <cell r="D73">
            <v>-40114</v>
          </cell>
        </row>
        <row r="74">
          <cell r="B74">
            <v>0</v>
          </cell>
          <cell r="C74">
            <v>21669</v>
          </cell>
          <cell r="D74">
            <v>34623</v>
          </cell>
        </row>
      </sheetData>
      <sheetData sheetId="1">
        <row r="8">
          <cell r="B8">
            <v>15073</v>
          </cell>
          <cell r="D8">
            <v>10152</v>
          </cell>
        </row>
        <row r="9">
          <cell r="B9">
            <v>0</v>
          </cell>
          <cell r="D9">
            <v>0</v>
          </cell>
        </row>
        <row r="10">
          <cell r="B10">
            <v>4642</v>
          </cell>
          <cell r="D10">
            <v>4716</v>
          </cell>
        </row>
        <row r="11">
          <cell r="B11">
            <v>5641</v>
          </cell>
          <cell r="D11">
            <v>1795</v>
          </cell>
        </row>
        <row r="12">
          <cell r="B12">
            <v>31249</v>
          </cell>
          <cell r="D12">
            <v>18462</v>
          </cell>
        </row>
        <row r="13">
          <cell r="B13">
            <v>152.9</v>
          </cell>
          <cell r="D13">
            <v>68</v>
          </cell>
        </row>
        <row r="14">
          <cell r="B14">
            <v>0</v>
          </cell>
          <cell r="D14">
            <v>0</v>
          </cell>
        </row>
        <row r="15">
          <cell r="B15">
            <v>23582</v>
          </cell>
          <cell r="D15">
            <v>13300</v>
          </cell>
        </row>
        <row r="16">
          <cell r="B16">
            <v>10885</v>
          </cell>
          <cell r="D16">
            <v>7920</v>
          </cell>
        </row>
        <row r="17">
          <cell r="B17">
            <v>10488</v>
          </cell>
          <cell r="D17">
            <v>10017</v>
          </cell>
        </row>
        <row r="18">
          <cell r="B18">
            <v>15</v>
          </cell>
          <cell r="D18">
            <v>99</v>
          </cell>
        </row>
        <row r="19">
          <cell r="B19">
            <v>680</v>
          </cell>
          <cell r="D19">
            <v>781</v>
          </cell>
        </row>
        <row r="20">
          <cell r="B20">
            <v>0</v>
          </cell>
          <cell r="D20">
            <v>-4</v>
          </cell>
        </row>
        <row r="26">
          <cell r="B26">
            <v>1519</v>
          </cell>
          <cell r="D26">
            <v>1655</v>
          </cell>
        </row>
        <row r="59">
          <cell r="B59">
            <v>0</v>
          </cell>
          <cell r="C59">
            <v>0</v>
          </cell>
          <cell r="D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20085</v>
          </cell>
          <cell r="C61">
            <v>-1001</v>
          </cell>
          <cell r="D61">
            <v>366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tabSelected="1" topLeftCell="A56" workbookViewId="0">
      <selection activeCell="G75" sqref="G75"/>
    </sheetView>
  </sheetViews>
  <sheetFormatPr defaultRowHeight="15" x14ac:dyDescent="0.25"/>
  <cols>
    <col min="1" max="1" width="42.42578125" style="2" customWidth="1"/>
    <col min="2" max="2" width="12.1406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30.75" customHeight="1" x14ac:dyDescent="0.25">
      <c r="A1" s="91" t="s">
        <v>0</v>
      </c>
      <c r="B1" s="91"/>
      <c r="C1" s="91"/>
      <c r="D1" s="91"/>
      <c r="E1" s="91"/>
      <c r="F1" s="91"/>
    </row>
    <row r="2" spans="1:50" s="2" customFormat="1" ht="15.75" x14ac:dyDescent="0.25">
      <c r="A2" s="92" t="s">
        <v>1</v>
      </c>
      <c r="B2" s="92"/>
      <c r="C2" s="92"/>
      <c r="D2" s="92"/>
      <c r="E2" s="92"/>
      <c r="F2" s="92"/>
    </row>
    <row r="3" spans="1:50" s="2" customFormat="1" ht="15.75" x14ac:dyDescent="0.25">
      <c r="A3" s="93" t="s">
        <v>69</v>
      </c>
      <c r="B3" s="93"/>
      <c r="C3" s="93"/>
      <c r="D3" s="93"/>
      <c r="E3" s="93"/>
      <c r="F3" s="93"/>
    </row>
    <row r="4" spans="1:50" s="2" customFormat="1" ht="8.25" customHeight="1" x14ac:dyDescent="0.25">
      <c r="A4" s="1"/>
      <c r="B4" s="1"/>
      <c r="C4" s="1"/>
      <c r="D4" s="1"/>
      <c r="E4" s="1"/>
    </row>
    <row r="5" spans="1:50" s="2" customFormat="1" ht="15.75" x14ac:dyDescent="0.25">
      <c r="A5" s="44"/>
      <c r="B5" s="44"/>
      <c r="C5" s="45"/>
      <c r="D5" s="46"/>
      <c r="F5" s="47" t="s">
        <v>2</v>
      </c>
    </row>
    <row r="6" spans="1:50" s="2" customFormat="1" ht="36" x14ac:dyDescent="0.25">
      <c r="A6" s="48"/>
      <c r="B6" s="81" t="str">
        <f>[1]район!B5</f>
        <v>План на 2019г.</v>
      </c>
      <c r="C6" s="49" t="str">
        <f>[1]район!C5</f>
        <v>Исполнено на 1.09.2018 г.</v>
      </c>
      <c r="D6" s="50" t="str">
        <f>[1]район!D5</f>
        <v>Исполнено на 1.09.2019 г.</v>
      </c>
      <c r="E6" s="51" t="str">
        <f>[1]район!E5</f>
        <v>%  вып. к 2018 г</v>
      </c>
      <c r="F6" s="52" t="str">
        <f>[1]район!F5</f>
        <v>% вып. к плану      2019 г</v>
      </c>
    </row>
    <row r="7" spans="1:50" s="2" customFormat="1" ht="14.25" customHeight="1" x14ac:dyDescent="0.25">
      <c r="A7" s="53">
        <v>1</v>
      </c>
      <c r="B7" s="54">
        <v>2</v>
      </c>
      <c r="C7" s="55">
        <v>3</v>
      </c>
      <c r="D7" s="53">
        <v>4</v>
      </c>
      <c r="E7" s="54">
        <v>5</v>
      </c>
      <c r="F7" s="56">
        <v>6</v>
      </c>
      <c r="AS7" s="38"/>
      <c r="AT7" s="38"/>
      <c r="AU7" s="38"/>
      <c r="AV7" s="38"/>
      <c r="AW7" s="38"/>
      <c r="AX7" s="38"/>
    </row>
    <row r="8" spans="1:50" s="2" customFormat="1" ht="37.5" customHeight="1" x14ac:dyDescent="0.25">
      <c r="A8" s="57" t="s">
        <v>3</v>
      </c>
      <c r="B8" s="82">
        <f>SUM(B9:B24)</f>
        <v>419730.9</v>
      </c>
      <c r="C8" s="82">
        <f>SUM(C9:C24)</f>
        <v>260235.4497</v>
      </c>
      <c r="D8" s="82">
        <f>SUM(D9:D24)</f>
        <v>286954</v>
      </c>
      <c r="E8" s="58">
        <f>D8/C8%</f>
        <v>110.26706789209588</v>
      </c>
      <c r="F8" s="59">
        <f t="shared" ref="F8:F23" si="0">D8/B8*100</f>
        <v>68.36618414322129</v>
      </c>
      <c r="AS8" s="38"/>
      <c r="AT8" s="38"/>
      <c r="AU8" s="38"/>
      <c r="AV8" s="38"/>
      <c r="AW8" s="38"/>
      <c r="AX8" s="38"/>
    </row>
    <row r="9" spans="1:50" s="2" customFormat="1" ht="15.75" x14ac:dyDescent="0.25">
      <c r="A9" s="24" t="s">
        <v>4</v>
      </c>
      <c r="B9" s="60">
        <f>[1]район!B8+[1]поселения!B8</f>
        <v>267477</v>
      </c>
      <c r="C9" s="60">
        <v>157753</v>
      </c>
      <c r="D9" s="60">
        <f>[1]район!D8+[1]поселения!D8</f>
        <v>177691</v>
      </c>
      <c r="E9" s="4">
        <f>D9/C9%</f>
        <v>112.6387453804365</v>
      </c>
      <c r="F9" s="5">
        <f t="shared" si="0"/>
        <v>66.432253988193381</v>
      </c>
    </row>
    <row r="10" spans="1:50" s="2" customFormat="1" ht="15.75" x14ac:dyDescent="0.25">
      <c r="A10" s="24" t="s">
        <v>5</v>
      </c>
      <c r="B10" s="60">
        <f>[1]район!B9+[1]поселения!B9</f>
        <v>16565</v>
      </c>
      <c r="C10" s="60">
        <v>10706</v>
      </c>
      <c r="D10" s="60">
        <f>[1]район!D9+[1]поселения!D9</f>
        <v>11680</v>
      </c>
      <c r="E10" s="4">
        <f t="shared" ref="E10:E24" si="1">D10/C10%</f>
        <v>109.09770222305249</v>
      </c>
      <c r="F10" s="5">
        <f t="shared" si="0"/>
        <v>70.510111681255665</v>
      </c>
    </row>
    <row r="11" spans="1:50" s="2" customFormat="1" ht="45.75" customHeight="1" x14ac:dyDescent="0.25">
      <c r="A11" s="18" t="s">
        <v>6</v>
      </c>
      <c r="B11" s="60">
        <f>[1]район!B10</f>
        <v>407</v>
      </c>
      <c r="C11" s="60">
        <v>141</v>
      </c>
      <c r="D11" s="60">
        <f>[1]район!D10</f>
        <v>319</v>
      </c>
      <c r="E11" s="4">
        <f t="shared" si="1"/>
        <v>226.24113475177307</v>
      </c>
      <c r="F11" s="5">
        <f t="shared" si="0"/>
        <v>78.378378378378372</v>
      </c>
    </row>
    <row r="12" spans="1:50" s="2" customFormat="1" ht="15.75" x14ac:dyDescent="0.25">
      <c r="A12" s="18" t="s">
        <v>7</v>
      </c>
      <c r="B12" s="3">
        <f>[1]район!B11</f>
        <v>5681</v>
      </c>
      <c r="C12" s="3">
        <v>4041</v>
      </c>
      <c r="D12" s="3">
        <f>[1]район!D11</f>
        <v>4079</v>
      </c>
      <c r="E12" s="4">
        <f t="shared" si="1"/>
        <v>100.94036129670874</v>
      </c>
      <c r="F12" s="5">
        <f t="shared" si="0"/>
        <v>71.80073930646013</v>
      </c>
      <c r="H12" s="39"/>
    </row>
    <row r="13" spans="1:50" s="2" customFormat="1" ht="15.75" x14ac:dyDescent="0.25">
      <c r="A13" s="18" t="s">
        <v>8</v>
      </c>
      <c r="B13" s="3">
        <f>[1]район!B12+[1]поселения!B10</f>
        <v>15644</v>
      </c>
      <c r="C13" s="3">
        <v>13533</v>
      </c>
      <c r="D13" s="3">
        <f>[1]район!D12+[1]поселения!D10</f>
        <v>15719</v>
      </c>
      <c r="E13" s="4">
        <f t="shared" si="1"/>
        <v>116.15310721938963</v>
      </c>
      <c r="F13" s="5">
        <f t="shared" si="0"/>
        <v>100.47941702889287</v>
      </c>
      <c r="H13" s="39"/>
    </row>
    <row r="14" spans="1:50" s="2" customFormat="1" ht="15.75" customHeight="1" x14ac:dyDescent="0.25">
      <c r="A14" s="18" t="s">
        <v>9</v>
      </c>
      <c r="B14" s="3">
        <f>[1]поселения!B11</f>
        <v>5641</v>
      </c>
      <c r="C14" s="3">
        <v>727</v>
      </c>
      <c r="D14" s="3">
        <f>[1]поселения!D11</f>
        <v>1795</v>
      </c>
      <c r="E14" s="4">
        <f t="shared" si="1"/>
        <v>246.90508940852823</v>
      </c>
      <c r="F14" s="5">
        <f t="shared" si="0"/>
        <v>31.820599184541749</v>
      </c>
    </row>
    <row r="15" spans="1:50" s="2" customFormat="1" ht="15.75" customHeight="1" x14ac:dyDescent="0.25">
      <c r="A15" s="24" t="s">
        <v>10</v>
      </c>
      <c r="B15" s="3">
        <f>[1]поселения!B12</f>
        <v>31249</v>
      </c>
      <c r="C15" s="3">
        <v>14872</v>
      </c>
      <c r="D15" s="3">
        <f>[1]поселения!D12</f>
        <v>18462</v>
      </c>
      <c r="E15" s="4">
        <f t="shared" si="1"/>
        <v>124.13932221624529</v>
      </c>
      <c r="F15" s="5">
        <f t="shared" si="0"/>
        <v>59.080290569298221</v>
      </c>
    </row>
    <row r="16" spans="1:50" s="2" customFormat="1" ht="15" customHeight="1" x14ac:dyDescent="0.25">
      <c r="A16" s="24" t="s">
        <v>11</v>
      </c>
      <c r="B16" s="3">
        <f>[1]район!B13+[1]поселения!B13</f>
        <v>239.9</v>
      </c>
      <c r="C16" s="3">
        <v>172</v>
      </c>
      <c r="D16" s="3">
        <f>[1]район!D13+[1]поселения!D13</f>
        <v>192</v>
      </c>
      <c r="E16" s="4">
        <f t="shared" si="1"/>
        <v>111.62790697674419</v>
      </c>
      <c r="F16" s="5">
        <f t="shared" si="0"/>
        <v>80.033347228011664</v>
      </c>
    </row>
    <row r="17" spans="1:6" s="2" customFormat="1" ht="47.25" customHeight="1" x14ac:dyDescent="0.25">
      <c r="A17" s="18" t="s">
        <v>12</v>
      </c>
      <c r="B17" s="3">
        <f>[1]район!B14+[1]поселения!B14</f>
        <v>0</v>
      </c>
      <c r="C17" s="3">
        <v>0.44969999999999999</v>
      </c>
      <c r="D17" s="3">
        <f>[1]район!D14+[1]поселения!D14</f>
        <v>0</v>
      </c>
      <c r="E17" s="4">
        <f t="shared" si="1"/>
        <v>0</v>
      </c>
      <c r="F17" s="5">
        <v>0</v>
      </c>
    </row>
    <row r="18" spans="1:6" s="2" customFormat="1" ht="47.25" x14ac:dyDescent="0.25">
      <c r="A18" s="27" t="s">
        <v>13</v>
      </c>
      <c r="B18" s="3">
        <f>[1]район!B15+[1]поселения!B15</f>
        <v>36249</v>
      </c>
      <c r="C18" s="3">
        <v>24635</v>
      </c>
      <c r="D18" s="3">
        <f>[1]район!D15+[1]поселения!D15</f>
        <v>20528</v>
      </c>
      <c r="E18" s="4">
        <f t="shared" si="1"/>
        <v>83.328597523848188</v>
      </c>
      <c r="F18" s="5">
        <f t="shared" si="0"/>
        <v>56.630527738696237</v>
      </c>
    </row>
    <row r="19" spans="1:6" s="2" customFormat="1" ht="31.5" x14ac:dyDescent="0.25">
      <c r="A19" s="27" t="s">
        <v>14</v>
      </c>
      <c r="B19" s="3">
        <f>[1]район!B16</f>
        <v>5109</v>
      </c>
      <c r="C19" s="3">
        <v>3643</v>
      </c>
      <c r="D19" s="3">
        <f>[1]район!D16</f>
        <v>3887</v>
      </c>
      <c r="E19" s="4">
        <f t="shared" si="1"/>
        <v>106.69777655778205</v>
      </c>
      <c r="F19" s="5">
        <f t="shared" si="0"/>
        <v>76.081424936386767</v>
      </c>
    </row>
    <row r="20" spans="1:6" s="2" customFormat="1" ht="33" customHeight="1" x14ac:dyDescent="0.25">
      <c r="A20" s="27" t="s">
        <v>15</v>
      </c>
      <c r="B20" s="3">
        <f>[1]район!B17+[1]поселения!B16</f>
        <v>20387</v>
      </c>
      <c r="C20" s="3">
        <v>21795</v>
      </c>
      <c r="D20" s="3">
        <f>[1]район!D17+[1]поселения!D16</f>
        <v>17942</v>
      </c>
      <c r="E20" s="4">
        <f t="shared" si="1"/>
        <v>82.321633402156465</v>
      </c>
      <c r="F20" s="5">
        <f t="shared" si="0"/>
        <v>88.007063324667683</v>
      </c>
    </row>
    <row r="21" spans="1:6" s="2" customFormat="1" ht="30.75" customHeight="1" x14ac:dyDescent="0.25">
      <c r="A21" s="27" t="s">
        <v>16</v>
      </c>
      <c r="B21" s="3">
        <f>[1]район!B18+[1]поселения!B17</f>
        <v>10537</v>
      </c>
      <c r="C21" s="3">
        <v>6781</v>
      </c>
      <c r="D21" s="3">
        <f>[1]район!D18+[1]поселения!D17</f>
        <v>10097</v>
      </c>
      <c r="E21" s="4">
        <f t="shared" si="1"/>
        <v>148.90134198495795</v>
      </c>
      <c r="F21" s="5">
        <f t="shared" si="0"/>
        <v>95.824238398026012</v>
      </c>
    </row>
    <row r="22" spans="1:6" s="2" customFormat="1" ht="15.75" x14ac:dyDescent="0.25">
      <c r="A22" s="24" t="s">
        <v>17</v>
      </c>
      <c r="B22" s="3">
        <f>[1]район!B19+[1]поселения!B18</f>
        <v>3865</v>
      </c>
      <c r="C22" s="3">
        <v>1124</v>
      </c>
      <c r="D22" s="3">
        <f>[1]район!D19+[1]поселения!D18</f>
        <v>3786</v>
      </c>
      <c r="E22" s="4">
        <f t="shared" si="1"/>
        <v>336.83274021352315</v>
      </c>
      <c r="F22" s="5">
        <f t="shared" si="0"/>
        <v>97.95601552393272</v>
      </c>
    </row>
    <row r="23" spans="1:6" s="2" customFormat="1" ht="15.75" x14ac:dyDescent="0.25">
      <c r="A23" s="24" t="s">
        <v>18</v>
      </c>
      <c r="B23" s="3">
        <f>[1]район!B20+[1]поселения!B19</f>
        <v>680</v>
      </c>
      <c r="C23" s="3">
        <v>191</v>
      </c>
      <c r="D23" s="3">
        <f>[1]район!D20+[1]поселения!D19</f>
        <v>781</v>
      </c>
      <c r="E23" s="4">
        <f t="shared" si="1"/>
        <v>408.90052356020942</v>
      </c>
      <c r="F23" s="5">
        <f t="shared" si="0"/>
        <v>114.85294117647058</v>
      </c>
    </row>
    <row r="24" spans="1:6" s="2" customFormat="1" ht="15.75" x14ac:dyDescent="0.25">
      <c r="A24" s="24" t="s">
        <v>19</v>
      </c>
      <c r="B24" s="3">
        <f>[1]район!B21+[1]поселения!B20</f>
        <v>0</v>
      </c>
      <c r="C24" s="3">
        <v>121</v>
      </c>
      <c r="D24" s="3">
        <f>[1]район!D21+[1]поселения!D20</f>
        <v>-4</v>
      </c>
      <c r="E24" s="4">
        <f t="shared" si="1"/>
        <v>-3.3057851239669422</v>
      </c>
      <c r="F24" s="5">
        <v>0</v>
      </c>
    </row>
    <row r="25" spans="1:6" s="2" customFormat="1" ht="15" customHeight="1" x14ac:dyDescent="0.25">
      <c r="A25" s="6" t="s">
        <v>20</v>
      </c>
      <c r="B25" s="7">
        <f>B26+B27+B28+B29+B31+B32+B33</f>
        <v>953350.3</v>
      </c>
      <c r="C25" s="7">
        <f>SUM(C26:C33)</f>
        <v>413689</v>
      </c>
      <c r="D25" s="7">
        <f>SUM(D26:D33)</f>
        <v>531345.6</v>
      </c>
      <c r="E25" s="8">
        <f>D25/C25%</f>
        <v>128.4408335730464</v>
      </c>
      <c r="F25" s="9">
        <f t="shared" ref="F25:F37" si="2">D25/B25*100</f>
        <v>55.734560528275914</v>
      </c>
    </row>
    <row r="26" spans="1:6" s="2" customFormat="1" ht="15.75" x14ac:dyDescent="0.25">
      <c r="A26" s="10" t="s">
        <v>21</v>
      </c>
      <c r="B26" s="76">
        <f>[1]район!B23</f>
        <v>443857</v>
      </c>
      <c r="C26" s="76">
        <v>267903</v>
      </c>
      <c r="D26" s="76">
        <f>[1]район!D23</f>
        <v>280561</v>
      </c>
      <c r="E26" s="61">
        <f>D26/C26%</f>
        <v>104.72484443996521</v>
      </c>
      <c r="F26" s="62">
        <f t="shared" si="2"/>
        <v>63.209772516824117</v>
      </c>
    </row>
    <row r="27" spans="1:6" s="2" customFormat="1" ht="15.75" x14ac:dyDescent="0.25">
      <c r="A27" s="11" t="s">
        <v>22</v>
      </c>
      <c r="B27" s="76">
        <f>[1]район!B24</f>
        <v>388862</v>
      </c>
      <c r="C27" s="76">
        <v>119329</v>
      </c>
      <c r="D27" s="76">
        <f>[1]район!D24</f>
        <v>203380</v>
      </c>
      <c r="E27" s="61">
        <f t="shared" ref="E27:E33" si="3">D27/C27%</f>
        <v>170.43635662747531</v>
      </c>
      <c r="F27" s="62">
        <f t="shared" si="2"/>
        <v>52.301330549140822</v>
      </c>
    </row>
    <row r="28" spans="1:6" s="2" customFormat="1" ht="15" customHeight="1" x14ac:dyDescent="0.25">
      <c r="A28" s="10" t="s">
        <v>23</v>
      </c>
      <c r="B28" s="76">
        <f>[1]район!B25</f>
        <v>0</v>
      </c>
      <c r="C28" s="76">
        <v>0</v>
      </c>
      <c r="D28" s="76">
        <f>[1]район!D25</f>
        <v>0</v>
      </c>
      <c r="E28" s="61">
        <v>0</v>
      </c>
      <c r="F28" s="62">
        <v>0</v>
      </c>
    </row>
    <row r="29" spans="1:6" s="2" customFormat="1" ht="24.75" customHeight="1" x14ac:dyDescent="0.25">
      <c r="A29" s="12" t="s">
        <v>65</v>
      </c>
      <c r="B29" s="13">
        <f>115713.8-139.9-440-346.6</f>
        <v>114787.3</v>
      </c>
      <c r="C29" s="13">
        <v>25431</v>
      </c>
      <c r="D29" s="13">
        <f>42565.5-330-139.9-341</f>
        <v>41754.6</v>
      </c>
      <c r="E29" s="61">
        <f t="shared" si="3"/>
        <v>164.18780228854547</v>
      </c>
      <c r="F29" s="62">
        <f t="shared" si="2"/>
        <v>36.375626920399725</v>
      </c>
    </row>
    <row r="30" spans="1:6" s="2" customFormat="1" ht="1.5" hidden="1" customHeight="1" x14ac:dyDescent="0.25">
      <c r="A30" s="14" t="s">
        <v>24</v>
      </c>
      <c r="B30" s="13"/>
      <c r="C30" s="13">
        <v>0</v>
      </c>
      <c r="D30" s="83">
        <f>[1]район!D27</f>
        <v>0</v>
      </c>
      <c r="E30" s="61" t="e">
        <f t="shared" si="3"/>
        <v>#DIV/0!</v>
      </c>
      <c r="F30" s="62" t="e">
        <f t="shared" si="2"/>
        <v>#DIV/0!</v>
      </c>
    </row>
    <row r="31" spans="1:6" s="2" customFormat="1" ht="15.75" x14ac:dyDescent="0.25">
      <c r="A31" s="16" t="s">
        <v>25</v>
      </c>
      <c r="B31" s="17">
        <f>[1]поселения!B26+[1]район!B28</f>
        <v>3619</v>
      </c>
      <c r="C31" s="17">
        <v>4414</v>
      </c>
      <c r="D31" s="17">
        <f>[1]поселения!D26+[1]район!D28</f>
        <v>3425</v>
      </c>
      <c r="E31" s="61">
        <f t="shared" si="3"/>
        <v>77.594019030357956</v>
      </c>
      <c r="F31" s="62">
        <f t="shared" si="2"/>
        <v>94.639403150041446</v>
      </c>
    </row>
    <row r="32" spans="1:6" s="2" customFormat="1" ht="62.25" customHeight="1" x14ac:dyDescent="0.25">
      <c r="A32" s="18" t="s">
        <v>26</v>
      </c>
      <c r="B32" s="17">
        <v>2656</v>
      </c>
      <c r="C32" s="17">
        <v>19</v>
      </c>
      <c r="D32" s="17">
        <v>2656</v>
      </c>
      <c r="E32" s="61">
        <f t="shared" si="3"/>
        <v>13978.947368421052</v>
      </c>
      <c r="F32" s="62">
        <f t="shared" si="2"/>
        <v>100</v>
      </c>
    </row>
    <row r="33" spans="1:8" s="2" customFormat="1" ht="31.5" x14ac:dyDescent="0.25">
      <c r="A33" s="18" t="s">
        <v>27</v>
      </c>
      <c r="B33" s="17">
        <f>[1]район!B30</f>
        <v>-431</v>
      </c>
      <c r="C33" s="19">
        <v>-3407</v>
      </c>
      <c r="D33" s="19">
        <f>[1]район!D30</f>
        <v>-431</v>
      </c>
      <c r="E33" s="61">
        <f t="shared" si="3"/>
        <v>12.650425594364544</v>
      </c>
      <c r="F33" s="62">
        <f t="shared" si="2"/>
        <v>100</v>
      </c>
    </row>
    <row r="34" spans="1:8" s="2" customFormat="1" ht="22.5" customHeight="1" x14ac:dyDescent="0.25">
      <c r="A34" s="6" t="s">
        <v>28</v>
      </c>
      <c r="B34" s="20">
        <f>B25+B8</f>
        <v>1373081.2000000002</v>
      </c>
      <c r="C34" s="20">
        <f>C25+C8</f>
        <v>673924.4497</v>
      </c>
      <c r="D34" s="20">
        <f>D25+D8</f>
        <v>818299.6</v>
      </c>
      <c r="E34" s="8">
        <f>D34/C34%</f>
        <v>121.4230468065477</v>
      </c>
      <c r="F34" s="9">
        <f t="shared" si="2"/>
        <v>59.595863667785984</v>
      </c>
    </row>
    <row r="35" spans="1:8" s="2" customFormat="1" ht="15.75" x14ac:dyDescent="0.25">
      <c r="A35" s="6" t="s">
        <v>29</v>
      </c>
      <c r="B35" s="20"/>
      <c r="C35" s="20"/>
      <c r="D35" s="20"/>
      <c r="E35" s="8"/>
      <c r="F35" s="9"/>
    </row>
    <row r="36" spans="1:8" s="2" customFormat="1" ht="18.75" customHeight="1" x14ac:dyDescent="0.25">
      <c r="A36" s="6" t="s">
        <v>30</v>
      </c>
      <c r="B36" s="21">
        <f>B73</f>
        <v>166259</v>
      </c>
      <c r="C36" s="21">
        <v>51387</v>
      </c>
      <c r="D36" s="7">
        <f>D73</f>
        <v>97551</v>
      </c>
      <c r="E36" s="8">
        <f>D36/C36%</f>
        <v>189.83595072683752</v>
      </c>
      <c r="F36" s="9">
        <f t="shared" si="2"/>
        <v>58.674116889912732</v>
      </c>
    </row>
    <row r="37" spans="1:8" s="2" customFormat="1" ht="20.25" customHeight="1" x14ac:dyDescent="0.25">
      <c r="A37" s="6" t="s">
        <v>31</v>
      </c>
      <c r="B37" s="20">
        <f>B34+B36</f>
        <v>1539340.2000000002</v>
      </c>
      <c r="C37" s="20">
        <f>C34+C36</f>
        <v>725311.4497</v>
      </c>
      <c r="D37" s="20">
        <f>D34+D36</f>
        <v>915850.6</v>
      </c>
      <c r="E37" s="8">
        <f>D37/C37%</f>
        <v>126.26997690148279</v>
      </c>
      <c r="F37" s="9">
        <f t="shared" si="2"/>
        <v>59.496308873113293</v>
      </c>
    </row>
    <row r="38" spans="1:8" s="2" customFormat="1" ht="24.75" customHeight="1" x14ac:dyDescent="0.25">
      <c r="A38" s="6" t="s">
        <v>32</v>
      </c>
      <c r="B38" s="7"/>
      <c r="C38" s="7"/>
      <c r="D38" s="22"/>
      <c r="E38" s="8"/>
      <c r="F38" s="23"/>
    </row>
    <row r="39" spans="1:8" s="2" customFormat="1" ht="20.25" customHeight="1" x14ac:dyDescent="0.25">
      <c r="A39" s="24" t="s">
        <v>33</v>
      </c>
      <c r="B39" s="3">
        <f>147569</f>
        <v>147569</v>
      </c>
      <c r="C39" s="3">
        <v>90141</v>
      </c>
      <c r="D39" s="3">
        <v>93755</v>
      </c>
      <c r="E39" s="4">
        <f t="shared" ref="E39:E67" si="4">D39/C39%</f>
        <v>104.0092743590597</v>
      </c>
      <c r="F39" s="15">
        <f t="shared" ref="F39:F69" si="5">D39/B39*100</f>
        <v>63.532991346420999</v>
      </c>
    </row>
    <row r="40" spans="1:8" s="2" customFormat="1" ht="4.9000000000000004" hidden="1" customHeight="1" x14ac:dyDescent="0.25">
      <c r="A40" s="84" t="s">
        <v>34</v>
      </c>
      <c r="B40" s="26"/>
      <c r="C40" s="26"/>
      <c r="D40" s="26"/>
      <c r="E40" s="4" t="e">
        <f t="shared" si="4"/>
        <v>#DIV/0!</v>
      </c>
      <c r="F40" s="15" t="e">
        <f t="shared" si="5"/>
        <v>#DIV/0!</v>
      </c>
    </row>
    <row r="41" spans="1:8" s="2" customFormat="1" ht="4.9000000000000004" hidden="1" customHeight="1" x14ac:dyDescent="0.25">
      <c r="A41" s="84" t="s">
        <v>35</v>
      </c>
      <c r="B41" s="26"/>
      <c r="C41" s="26"/>
      <c r="D41" s="26"/>
      <c r="E41" s="4" t="e">
        <f t="shared" si="4"/>
        <v>#DIV/0!</v>
      </c>
      <c r="F41" s="15" t="e">
        <f t="shared" si="5"/>
        <v>#DIV/0!</v>
      </c>
    </row>
    <row r="42" spans="1:8" s="2" customFormat="1" ht="15.75" x14ac:dyDescent="0.25">
      <c r="A42" s="18" t="s">
        <v>36</v>
      </c>
      <c r="B42" s="3">
        <v>2951</v>
      </c>
      <c r="C42" s="3">
        <v>1528</v>
      </c>
      <c r="D42" s="3">
        <v>1773</v>
      </c>
      <c r="E42" s="4">
        <f t="shared" si="4"/>
        <v>116.03403141361257</v>
      </c>
      <c r="F42" s="15">
        <f t="shared" si="5"/>
        <v>60.081328363266685</v>
      </c>
    </row>
    <row r="43" spans="1:8" s="2" customFormat="1" ht="15.75" hidden="1" customHeight="1" x14ac:dyDescent="0.25">
      <c r="A43" s="25" t="s">
        <v>34</v>
      </c>
      <c r="B43" s="26"/>
      <c r="C43" s="26"/>
      <c r="D43" s="26"/>
      <c r="E43" s="4" t="e">
        <f t="shared" si="4"/>
        <v>#DIV/0!</v>
      </c>
      <c r="F43" s="15" t="e">
        <f t="shared" si="5"/>
        <v>#DIV/0!</v>
      </c>
    </row>
    <row r="44" spans="1:8" s="2" customFormat="1" ht="30.75" customHeight="1" x14ac:dyDescent="0.25">
      <c r="A44" s="18" t="s">
        <v>37</v>
      </c>
      <c r="B44" s="3">
        <v>21655</v>
      </c>
      <c r="C44" s="3">
        <v>10677</v>
      </c>
      <c r="D44" s="3">
        <v>13216</v>
      </c>
      <c r="E44" s="4">
        <f t="shared" si="4"/>
        <v>123.78008803971153</v>
      </c>
      <c r="F44" s="15">
        <f t="shared" si="5"/>
        <v>61.029785268990999</v>
      </c>
    </row>
    <row r="45" spans="1:8" s="2" customFormat="1" ht="15" hidden="1" customHeight="1" x14ac:dyDescent="0.25">
      <c r="A45" s="84" t="s">
        <v>34</v>
      </c>
      <c r="B45" s="26"/>
      <c r="C45" s="26"/>
      <c r="D45" s="79"/>
      <c r="E45" s="4" t="e">
        <f t="shared" si="4"/>
        <v>#DIV/0!</v>
      </c>
      <c r="F45" s="15" t="e">
        <f t="shared" si="5"/>
        <v>#DIV/0!</v>
      </c>
    </row>
    <row r="46" spans="1:8" s="2" customFormat="1" ht="15.75" hidden="1" customHeight="1" x14ac:dyDescent="0.25">
      <c r="A46" s="84" t="s">
        <v>35</v>
      </c>
      <c r="B46" s="26"/>
      <c r="C46" s="26"/>
      <c r="D46" s="79"/>
      <c r="E46" s="4" t="e">
        <f t="shared" si="4"/>
        <v>#DIV/0!</v>
      </c>
      <c r="F46" s="15" t="e">
        <f t="shared" si="5"/>
        <v>#DIV/0!</v>
      </c>
    </row>
    <row r="47" spans="1:8" s="2" customFormat="1" ht="24" customHeight="1" x14ac:dyDescent="0.25">
      <c r="A47" s="24" t="s">
        <v>38</v>
      </c>
      <c r="B47" s="3">
        <v>131639</v>
      </c>
      <c r="C47" s="3">
        <v>27127</v>
      </c>
      <c r="D47" s="3">
        <v>70865</v>
      </c>
      <c r="E47" s="4">
        <f t="shared" si="4"/>
        <v>261.23419471375382</v>
      </c>
      <c r="F47" s="15">
        <f t="shared" si="5"/>
        <v>53.83283069607031</v>
      </c>
      <c r="H47" s="40"/>
    </row>
    <row r="48" spans="1:8" s="2" customFormat="1" ht="15.75" hidden="1" customHeight="1" x14ac:dyDescent="0.25">
      <c r="A48" s="84" t="s">
        <v>34</v>
      </c>
      <c r="B48" s="26"/>
      <c r="C48" s="26"/>
      <c r="D48" s="79"/>
      <c r="E48" s="4" t="e">
        <f t="shared" si="4"/>
        <v>#DIV/0!</v>
      </c>
      <c r="F48" s="15" t="e">
        <f t="shared" si="5"/>
        <v>#DIV/0!</v>
      </c>
    </row>
    <row r="49" spans="1:7" s="2" customFormat="1" ht="47.25" hidden="1" customHeight="1" x14ac:dyDescent="0.25">
      <c r="A49" s="85" t="s">
        <v>39</v>
      </c>
      <c r="B49" s="26"/>
      <c r="C49" s="26"/>
      <c r="D49" s="79"/>
      <c r="E49" s="4" t="e">
        <f t="shared" si="4"/>
        <v>#DIV/0!</v>
      </c>
      <c r="F49" s="15" t="e">
        <f t="shared" si="5"/>
        <v>#DIV/0!</v>
      </c>
    </row>
    <row r="50" spans="1:7" s="2" customFormat="1" ht="16.5" customHeight="1" x14ac:dyDescent="0.25">
      <c r="A50" s="24" t="s">
        <v>40</v>
      </c>
      <c r="B50" s="3">
        <v>109197</v>
      </c>
      <c r="C50" s="3">
        <v>56470</v>
      </c>
      <c r="D50" s="3">
        <v>67909</v>
      </c>
      <c r="E50" s="4">
        <f t="shared" si="4"/>
        <v>120.25677350805736</v>
      </c>
      <c r="F50" s="15">
        <f t="shared" si="5"/>
        <v>62.18943743875748</v>
      </c>
    </row>
    <row r="51" spans="1:7" s="2" customFormat="1" ht="15" hidden="1" customHeight="1" x14ac:dyDescent="0.25">
      <c r="A51" s="84" t="s">
        <v>34</v>
      </c>
      <c r="B51" s="26"/>
      <c r="C51" s="26"/>
      <c r="D51" s="26"/>
      <c r="E51" s="4" t="e">
        <f t="shared" si="4"/>
        <v>#DIV/0!</v>
      </c>
      <c r="F51" s="15" t="e">
        <f t="shared" si="5"/>
        <v>#DIV/0!</v>
      </c>
    </row>
    <row r="52" spans="1:7" s="2" customFormat="1" ht="42.6" hidden="1" customHeight="1" x14ac:dyDescent="0.25">
      <c r="A52" s="85" t="s">
        <v>41</v>
      </c>
      <c r="B52" s="26"/>
      <c r="C52" s="26"/>
      <c r="D52" s="26"/>
      <c r="E52" s="4" t="e">
        <f t="shared" si="4"/>
        <v>#DIV/0!</v>
      </c>
      <c r="F52" s="15" t="e">
        <f t="shared" si="5"/>
        <v>#DIV/0!</v>
      </c>
    </row>
    <row r="53" spans="1:7" s="2" customFormat="1" ht="13.15" hidden="1" customHeight="1" x14ac:dyDescent="0.25">
      <c r="A53" s="86" t="s">
        <v>42</v>
      </c>
      <c r="B53" s="3"/>
      <c r="C53" s="3"/>
      <c r="D53" s="3"/>
      <c r="E53" s="4" t="e">
        <f t="shared" si="4"/>
        <v>#DIV/0!</v>
      </c>
      <c r="F53" s="15" t="e">
        <f t="shared" si="5"/>
        <v>#DIV/0!</v>
      </c>
    </row>
    <row r="54" spans="1:7" s="2" customFormat="1" ht="16.149999999999999" hidden="1" customHeight="1" x14ac:dyDescent="0.25">
      <c r="A54" s="85" t="s">
        <v>43</v>
      </c>
      <c r="B54" s="26"/>
      <c r="C54" s="26"/>
      <c r="D54" s="26"/>
      <c r="E54" s="4" t="e">
        <f t="shared" si="4"/>
        <v>#DIV/0!</v>
      </c>
      <c r="F54" s="15" t="e">
        <f t="shared" si="5"/>
        <v>#DIV/0!</v>
      </c>
    </row>
    <row r="55" spans="1:7" s="2" customFormat="1" ht="18.75" customHeight="1" x14ac:dyDescent="0.25">
      <c r="A55" s="18" t="s">
        <v>42</v>
      </c>
      <c r="B55" s="3">
        <v>9823</v>
      </c>
      <c r="C55" s="3">
        <v>0</v>
      </c>
      <c r="D55" s="3">
        <v>0</v>
      </c>
      <c r="E55" s="4">
        <v>0</v>
      </c>
      <c r="F55" s="15">
        <f t="shared" si="5"/>
        <v>0</v>
      </c>
      <c r="G55" s="41"/>
    </row>
    <row r="56" spans="1:7" s="2" customFormat="1" ht="18.75" customHeight="1" x14ac:dyDescent="0.25">
      <c r="A56" s="24" t="s">
        <v>44</v>
      </c>
      <c r="B56" s="3">
        <v>810668</v>
      </c>
      <c r="C56" s="3">
        <v>420580</v>
      </c>
      <c r="D56" s="3">
        <v>442648</v>
      </c>
      <c r="E56" s="4">
        <f t="shared" si="4"/>
        <v>105.24703980217794</v>
      </c>
      <c r="F56" s="15">
        <f t="shared" si="5"/>
        <v>54.602870718962635</v>
      </c>
    </row>
    <row r="57" spans="1:7" s="2" customFormat="1" ht="18.75" hidden="1" customHeight="1" x14ac:dyDescent="0.25">
      <c r="A57" s="84" t="s">
        <v>45</v>
      </c>
      <c r="B57" s="26"/>
      <c r="C57" s="3"/>
      <c r="D57" s="79"/>
      <c r="E57" s="4" t="e">
        <f t="shared" si="4"/>
        <v>#DIV/0!</v>
      </c>
      <c r="F57" s="15" t="e">
        <f t="shared" si="5"/>
        <v>#DIV/0!</v>
      </c>
    </row>
    <row r="58" spans="1:7" s="2" customFormat="1" ht="18.75" hidden="1" customHeight="1" x14ac:dyDescent="0.25">
      <c r="A58" s="84" t="s">
        <v>46</v>
      </c>
      <c r="B58" s="26"/>
      <c r="C58" s="3"/>
      <c r="D58" s="79"/>
      <c r="E58" s="4" t="e">
        <f t="shared" si="4"/>
        <v>#DIV/0!</v>
      </c>
      <c r="F58" s="15" t="e">
        <f t="shared" si="5"/>
        <v>#DIV/0!</v>
      </c>
    </row>
    <row r="59" spans="1:7" s="2" customFormat="1" ht="18.75" hidden="1" customHeight="1" x14ac:dyDescent="0.25">
      <c r="A59" s="84" t="s">
        <v>35</v>
      </c>
      <c r="B59" s="26"/>
      <c r="C59" s="3">
        <v>55018</v>
      </c>
      <c r="D59" s="79"/>
      <c r="E59" s="4">
        <f t="shared" si="4"/>
        <v>0</v>
      </c>
      <c r="F59" s="15" t="e">
        <f t="shared" si="5"/>
        <v>#DIV/0!</v>
      </c>
      <c r="G59" s="42"/>
    </row>
    <row r="60" spans="1:7" s="2" customFormat="1" ht="28.5" customHeight="1" x14ac:dyDescent="0.25">
      <c r="A60" s="18" t="s">
        <v>47</v>
      </c>
      <c r="B60" s="3">
        <v>135046</v>
      </c>
      <c r="C60" s="3">
        <v>74224</v>
      </c>
      <c r="D60" s="3">
        <v>81242</v>
      </c>
      <c r="E60" s="4">
        <f t="shared" si="4"/>
        <v>109.45516275059281</v>
      </c>
      <c r="F60" s="15">
        <f t="shared" si="5"/>
        <v>60.158760718569972</v>
      </c>
    </row>
    <row r="61" spans="1:7" s="2" customFormat="1" ht="21" hidden="1" customHeight="1" x14ac:dyDescent="0.25">
      <c r="A61" s="28" t="s">
        <v>48</v>
      </c>
      <c r="B61" s="26"/>
      <c r="C61" s="26"/>
      <c r="D61" s="26"/>
      <c r="E61" s="4" t="e">
        <f t="shared" si="4"/>
        <v>#DIV/0!</v>
      </c>
      <c r="F61" s="15" t="e">
        <f t="shared" si="5"/>
        <v>#DIV/0!</v>
      </c>
    </row>
    <row r="62" spans="1:7" s="2" customFormat="1" ht="15.75" hidden="1" customHeight="1" x14ac:dyDescent="0.25">
      <c r="A62" s="25" t="s">
        <v>35</v>
      </c>
      <c r="B62" s="26"/>
      <c r="C62" s="3"/>
      <c r="D62" s="26"/>
      <c r="E62" s="4" t="e">
        <f t="shared" si="4"/>
        <v>#DIV/0!</v>
      </c>
      <c r="F62" s="15" t="e">
        <f t="shared" si="5"/>
        <v>#DIV/0!</v>
      </c>
    </row>
    <row r="63" spans="1:7" s="2" customFormat="1" ht="22.5" hidden="1" customHeight="1" x14ac:dyDescent="0.25">
      <c r="A63" s="24" t="s">
        <v>49</v>
      </c>
      <c r="B63" s="3"/>
      <c r="C63" s="26"/>
      <c r="D63" s="3"/>
      <c r="E63" s="4" t="e">
        <f t="shared" si="4"/>
        <v>#DIV/0!</v>
      </c>
      <c r="F63" s="15" t="e">
        <f t="shared" si="5"/>
        <v>#DIV/0!</v>
      </c>
    </row>
    <row r="64" spans="1:7" s="2" customFormat="1" ht="17.25" hidden="1" customHeight="1" x14ac:dyDescent="0.25">
      <c r="A64" s="28" t="s">
        <v>50</v>
      </c>
      <c r="B64" s="26"/>
      <c r="C64" s="26"/>
      <c r="D64" s="26"/>
      <c r="E64" s="4" t="e">
        <f t="shared" si="4"/>
        <v>#DIV/0!</v>
      </c>
      <c r="F64" s="15" t="e">
        <f t="shared" si="5"/>
        <v>#DIV/0!</v>
      </c>
    </row>
    <row r="65" spans="1:9" s="2" customFormat="1" ht="15.75" hidden="1" x14ac:dyDescent="0.25">
      <c r="A65" s="25" t="s">
        <v>35</v>
      </c>
      <c r="B65" s="26"/>
      <c r="C65" s="3">
        <v>20859</v>
      </c>
      <c r="D65" s="26"/>
      <c r="E65" s="4">
        <f t="shared" si="4"/>
        <v>0</v>
      </c>
      <c r="F65" s="15" t="e">
        <f t="shared" si="5"/>
        <v>#DIV/0!</v>
      </c>
    </row>
    <row r="66" spans="1:9" s="2" customFormat="1" ht="20.25" customHeight="1" x14ac:dyDescent="0.25">
      <c r="A66" s="16" t="s">
        <v>51</v>
      </c>
      <c r="B66" s="3">
        <v>40422</v>
      </c>
      <c r="C66" s="3">
        <v>28300</v>
      </c>
      <c r="D66" s="3">
        <v>21308</v>
      </c>
      <c r="E66" s="4">
        <f t="shared" si="4"/>
        <v>75.293286219081267</v>
      </c>
      <c r="F66" s="15">
        <f t="shared" si="5"/>
        <v>52.713868685369356</v>
      </c>
    </row>
    <row r="67" spans="1:9" s="2" customFormat="1" ht="18" customHeight="1" x14ac:dyDescent="0.25">
      <c r="A67" s="16" t="s">
        <v>52</v>
      </c>
      <c r="B67" s="3">
        <v>6503</v>
      </c>
      <c r="C67" s="3">
        <v>3952</v>
      </c>
      <c r="D67" s="3">
        <v>5198</v>
      </c>
      <c r="E67" s="4">
        <f t="shared" si="4"/>
        <v>131.52834008097165</v>
      </c>
      <c r="F67" s="15">
        <f t="shared" si="5"/>
        <v>79.932338920498239</v>
      </c>
    </row>
    <row r="68" spans="1:9" s="2" customFormat="1" ht="18" customHeight="1" x14ac:dyDescent="0.25">
      <c r="A68" s="63" t="s">
        <v>53</v>
      </c>
      <c r="B68" s="3">
        <v>2306</v>
      </c>
      <c r="C68" s="3">
        <v>0</v>
      </c>
      <c r="D68" s="3">
        <v>261</v>
      </c>
      <c r="E68" s="4">
        <v>0</v>
      </c>
      <c r="F68" s="15">
        <f t="shared" si="5"/>
        <v>11.31830008673027</v>
      </c>
    </row>
    <row r="69" spans="1:9" s="2" customFormat="1" ht="19.5" hidden="1" customHeight="1" x14ac:dyDescent="0.25">
      <c r="A69" s="16" t="s">
        <v>66</v>
      </c>
      <c r="B69" s="3"/>
      <c r="C69" s="3">
        <v>0</v>
      </c>
      <c r="D69" s="78"/>
      <c r="E69" s="4" t="e">
        <f>D69/C69%</f>
        <v>#DIV/0!</v>
      </c>
      <c r="F69" s="15" t="e">
        <f t="shared" si="5"/>
        <v>#DIV/0!</v>
      </c>
    </row>
    <row r="70" spans="1:9" s="2" customFormat="1" ht="18.75" customHeight="1" x14ac:dyDescent="0.25">
      <c r="A70" s="16" t="s">
        <v>54</v>
      </c>
      <c r="B70" s="3">
        <v>0</v>
      </c>
      <c r="C70" s="3">
        <v>0</v>
      </c>
      <c r="D70" s="3">
        <v>0</v>
      </c>
      <c r="E70" s="4">
        <v>0</v>
      </c>
      <c r="F70" s="15">
        <v>0</v>
      </c>
    </row>
    <row r="71" spans="1:9" s="2" customFormat="1" ht="15.75" x14ac:dyDescent="0.25">
      <c r="A71" s="29" t="s">
        <v>55</v>
      </c>
      <c r="B71" s="21">
        <f>B70+B68+B67+B66+B63+B60+B56+B53+B50+B47+B44+B39+B42+B69+B55</f>
        <v>1417779</v>
      </c>
      <c r="C71" s="21">
        <f>C70+C68+C67+C66+C63+C60+C56+C53+C50+C47+C44+C39+C42+C69+C55</f>
        <v>712999</v>
      </c>
      <c r="D71" s="21">
        <f>D70+D68+D67+D66+D63+D60+D56+D53+D50+D47+D44+D39+D42+D69+D55</f>
        <v>798175</v>
      </c>
      <c r="E71" s="7">
        <f>D71/C71%</f>
        <v>111.94615981228586</v>
      </c>
      <c r="F71" s="30">
        <f>D71/B71*100</f>
        <v>56.297561185488007</v>
      </c>
    </row>
    <row r="72" spans="1:9" s="2" customFormat="1" ht="17.25" customHeight="1" x14ac:dyDescent="0.25">
      <c r="A72" s="6" t="s">
        <v>29</v>
      </c>
      <c r="B72" s="21"/>
      <c r="C72" s="21"/>
      <c r="D72" s="7"/>
      <c r="E72" s="7"/>
      <c r="F72" s="30"/>
    </row>
    <row r="73" spans="1:9" s="2" customFormat="1" ht="19.5" customHeight="1" x14ac:dyDescent="0.25">
      <c r="A73" s="6" t="s">
        <v>30</v>
      </c>
      <c r="B73" s="21">
        <v>166259</v>
      </c>
      <c r="C73" s="7">
        <v>43765</v>
      </c>
      <c r="D73" s="7">
        <v>97551</v>
      </c>
      <c r="E73" s="7">
        <f>D73/C73%</f>
        <v>222.89729235690621</v>
      </c>
      <c r="F73" s="30">
        <f>D73/B73*100</f>
        <v>58.674116889912732</v>
      </c>
    </row>
    <row r="74" spans="1:9" s="2" customFormat="1" ht="48.75" customHeight="1" x14ac:dyDescent="0.25">
      <c r="A74" s="6" t="s">
        <v>56</v>
      </c>
      <c r="B74" s="21">
        <f>B71+B73</f>
        <v>1584038</v>
      </c>
      <c r="C74" s="21">
        <f>C71+C73</f>
        <v>756764</v>
      </c>
      <c r="D74" s="21">
        <f>D71+D73</f>
        <v>895726</v>
      </c>
      <c r="E74" s="7">
        <f>D74/C74%</f>
        <v>118.36265995739754</v>
      </c>
      <c r="F74" s="30">
        <f>D74/B74*100</f>
        <v>56.547002028991734</v>
      </c>
      <c r="I74" s="43"/>
    </row>
    <row r="75" spans="1:9" s="2" customFormat="1" ht="35.25" customHeight="1" x14ac:dyDescent="0.25">
      <c r="A75" s="31" t="s">
        <v>57</v>
      </c>
      <c r="B75" s="32">
        <f>B34-B71</f>
        <v>-44697.799999999814</v>
      </c>
      <c r="C75" s="32">
        <f>C34-C71</f>
        <v>-39074.550300000003</v>
      </c>
      <c r="D75" s="32">
        <f>D34-D71</f>
        <v>20124.599999999977</v>
      </c>
      <c r="E75" s="3">
        <f>D75/C75%</f>
        <v>-51.503087931890988</v>
      </c>
      <c r="F75" s="32">
        <f>D75/B75*100</f>
        <v>-45.023692441238857</v>
      </c>
    </row>
    <row r="76" spans="1:9" s="2" customFormat="1" ht="15.75" x14ac:dyDescent="0.25">
      <c r="A76" s="33" t="s">
        <v>58</v>
      </c>
      <c r="B76" s="60">
        <f>SUM(B77:B84)</f>
        <v>44698</v>
      </c>
      <c r="C76" s="60">
        <f>SUM(C77:C84)</f>
        <v>39075</v>
      </c>
      <c r="D76" s="60">
        <f>SUM(D77:D84)</f>
        <v>-20125</v>
      </c>
      <c r="E76" s="3">
        <f>D76/C76%</f>
        <v>-51.503518873960331</v>
      </c>
      <c r="F76" s="64">
        <f t="shared" ref="F76:F82" si="6">D76/B76*100</f>
        <v>-45.024385878562803</v>
      </c>
    </row>
    <row r="77" spans="1:9" s="2" customFormat="1" ht="30" customHeight="1" x14ac:dyDescent="0.25">
      <c r="A77" s="34" t="s">
        <v>59</v>
      </c>
      <c r="B77" s="35">
        <f>[1]район!B67+[1]поселения!B59</f>
        <v>24000</v>
      </c>
      <c r="C77" s="77">
        <f>[1]район!C67+[1]поселения!C59</f>
        <v>0</v>
      </c>
      <c r="D77" s="35">
        <f>[1]район!D67+[1]поселения!D59</f>
        <v>0</v>
      </c>
      <c r="E77" s="87">
        <v>0</v>
      </c>
      <c r="F77" s="88">
        <f t="shared" si="6"/>
        <v>0</v>
      </c>
    </row>
    <row r="78" spans="1:9" s="2" customFormat="1" ht="30" customHeight="1" x14ac:dyDescent="0.25">
      <c r="A78" s="34" t="s">
        <v>60</v>
      </c>
      <c r="B78" s="35">
        <f>[1]район!B68+[1]поселения!B60</f>
        <v>-15000</v>
      </c>
      <c r="C78" s="77">
        <f>[1]район!C68+[1]поселения!C60</f>
        <v>0</v>
      </c>
      <c r="D78" s="35">
        <f>[1]район!D68+[1]поселения!D60</f>
        <v>-15000</v>
      </c>
      <c r="E78" s="87">
        <v>0</v>
      </c>
      <c r="F78" s="88">
        <f t="shared" si="6"/>
        <v>100</v>
      </c>
      <c r="H78" s="80"/>
    </row>
    <row r="79" spans="1:9" s="2" customFormat="1" ht="33" customHeight="1" x14ac:dyDescent="0.25">
      <c r="A79" s="34" t="s">
        <v>63</v>
      </c>
      <c r="B79" s="35">
        <f>[1]район!B69</f>
        <v>74316</v>
      </c>
      <c r="C79" s="77">
        <v>22000</v>
      </c>
      <c r="D79" s="35">
        <f>[1]район!D69</f>
        <v>24000</v>
      </c>
      <c r="E79" s="87">
        <f>D79/C79%</f>
        <v>109.09090909090909</v>
      </c>
      <c r="F79" s="88">
        <f t="shared" si="6"/>
        <v>32.294526077829808</v>
      </c>
    </row>
    <row r="80" spans="1:9" s="2" customFormat="1" ht="15.75" x14ac:dyDescent="0.25">
      <c r="A80" s="34" t="s">
        <v>64</v>
      </c>
      <c r="B80" s="35">
        <f>[1]район!B70</f>
        <v>-74316</v>
      </c>
      <c r="C80" s="77">
        <v>0</v>
      </c>
      <c r="D80" s="35">
        <f>[1]район!D70</f>
        <v>-24000</v>
      </c>
      <c r="E80" s="87">
        <v>0</v>
      </c>
      <c r="F80" s="88">
        <f t="shared" si="6"/>
        <v>32.294526077829808</v>
      </c>
    </row>
    <row r="81" spans="1:6" ht="31.5" x14ac:dyDescent="0.25">
      <c r="A81" s="34" t="s">
        <v>67</v>
      </c>
      <c r="B81" s="89">
        <v>-2000</v>
      </c>
      <c r="C81" s="77">
        <v>0</v>
      </c>
      <c r="D81" s="35">
        <f>[1]район!D71</f>
        <v>0</v>
      </c>
      <c r="E81" s="87">
        <v>0</v>
      </c>
      <c r="F81" s="88">
        <f t="shared" si="6"/>
        <v>0</v>
      </c>
    </row>
    <row r="82" spans="1:6" ht="15.75" x14ac:dyDescent="0.25">
      <c r="A82" s="34" t="s">
        <v>68</v>
      </c>
      <c r="B82" s="89">
        <v>2000</v>
      </c>
      <c r="C82" s="77">
        <v>0</v>
      </c>
      <c r="D82" s="35">
        <f>[1]район!D72</f>
        <v>0</v>
      </c>
      <c r="E82" s="87">
        <v>0</v>
      </c>
      <c r="F82" s="88">
        <f t="shared" si="6"/>
        <v>0</v>
      </c>
    </row>
    <row r="83" spans="1:6" ht="15.75" x14ac:dyDescent="0.25">
      <c r="A83" s="28" t="s">
        <v>61</v>
      </c>
      <c r="B83" s="87">
        <f>[1]район!B73+[1]поселения!B61</f>
        <v>35698</v>
      </c>
      <c r="C83" s="90">
        <f>[1]район!C73+[1]поселения!C61</f>
        <v>-4594</v>
      </c>
      <c r="D83" s="35">
        <f>[1]район!D73+[1]поселения!D61</f>
        <v>-39748</v>
      </c>
      <c r="E83" s="87">
        <f>D83/C83%</f>
        <v>865.21549847627341</v>
      </c>
      <c r="F83" s="88">
        <f>D83/B83*100</f>
        <v>-111.34517339906998</v>
      </c>
    </row>
    <row r="84" spans="1:6" ht="31.5" x14ac:dyDescent="0.25">
      <c r="A84" s="36" t="s">
        <v>62</v>
      </c>
      <c r="B84" s="35">
        <f>[1]район!B74</f>
        <v>0</v>
      </c>
      <c r="C84" s="77">
        <f>[1]район!C74</f>
        <v>21669</v>
      </c>
      <c r="D84" s="87">
        <f>[1]район!D74</f>
        <v>34623</v>
      </c>
      <c r="E84" s="87">
        <f>D84/C84%</f>
        <v>159.78125432645714</v>
      </c>
      <c r="F84" s="88">
        <v>0</v>
      </c>
    </row>
    <row r="85" spans="1:6" ht="15.75" x14ac:dyDescent="0.25">
      <c r="A85" s="68"/>
      <c r="B85" s="68"/>
      <c r="C85" s="65"/>
      <c r="D85" s="67"/>
      <c r="E85" s="37"/>
    </row>
    <row r="86" spans="1:6" ht="15.75" x14ac:dyDescent="0.25">
      <c r="A86" s="66"/>
      <c r="B86" s="66"/>
      <c r="C86" s="69"/>
      <c r="D86" s="69"/>
      <c r="E86" s="70"/>
    </row>
    <row r="87" spans="1:6" ht="15.75" x14ac:dyDescent="0.25">
      <c r="A87" s="71"/>
      <c r="B87" s="71"/>
      <c r="C87" s="72"/>
      <c r="D87" s="73"/>
      <c r="E87" s="1"/>
    </row>
    <row r="88" spans="1:6" x14ac:dyDescent="0.25">
      <c r="C88" s="74"/>
      <c r="D88" s="71"/>
      <c r="E88" s="75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2019-09-13T10:18:49Z</dcterms:modified>
</cp:coreProperties>
</file>