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</externalReferences>
  <calcPr calcId="152511"/>
</workbook>
</file>

<file path=xl/calcChain.xml><?xml version="1.0" encoding="utf-8"?>
<calcChain xmlns="http://schemas.openxmlformats.org/spreadsheetml/2006/main">
  <c r="D79" i="1" l="1"/>
  <c r="E79" i="1" s="1"/>
  <c r="C79" i="1"/>
  <c r="B79" i="1"/>
  <c r="C78" i="1"/>
  <c r="E78" i="1" s="1"/>
  <c r="B78" i="1"/>
  <c r="F78" i="1" s="1"/>
  <c r="D77" i="1"/>
  <c r="F77" i="1" s="1"/>
  <c r="C77" i="1"/>
  <c r="B77" i="1"/>
  <c r="D76" i="1"/>
  <c r="F76" i="1" s="1"/>
  <c r="C76" i="1"/>
  <c r="B76" i="1"/>
  <c r="B75" i="1" s="1"/>
  <c r="D75" i="1"/>
  <c r="F75" i="1" s="1"/>
  <c r="C75" i="1"/>
  <c r="F72" i="1"/>
  <c r="E72" i="1"/>
  <c r="D68" i="1"/>
  <c r="C68" i="1"/>
  <c r="B68" i="1"/>
  <c r="D67" i="1"/>
  <c r="F67" i="1" s="1"/>
  <c r="C67" i="1"/>
  <c r="C70" i="1" s="1"/>
  <c r="C73" i="1" s="1"/>
  <c r="B67" i="1"/>
  <c r="F66" i="1"/>
  <c r="E66" i="1"/>
  <c r="F65" i="1"/>
  <c r="E65" i="1"/>
  <c r="B65" i="1"/>
  <c r="B70" i="1" s="1"/>
  <c r="B73" i="1" s="1"/>
  <c r="D64" i="1"/>
  <c r="C64" i="1"/>
  <c r="B64" i="1"/>
  <c r="D63" i="1"/>
  <c r="C63" i="1"/>
  <c r="B63" i="1"/>
  <c r="E62" i="1"/>
  <c r="D62" i="1"/>
  <c r="C62" i="1"/>
  <c r="B62" i="1"/>
  <c r="F62" i="1" s="1"/>
  <c r="F61" i="1"/>
  <c r="D61" i="1"/>
  <c r="E61" i="1" s="1"/>
  <c r="C61" i="1"/>
  <c r="D60" i="1"/>
  <c r="C60" i="1"/>
  <c r="B60" i="1"/>
  <c r="F59" i="1"/>
  <c r="E59" i="1"/>
  <c r="D58" i="1"/>
  <c r="F58" i="1" s="1"/>
  <c r="C58" i="1"/>
  <c r="B58" i="1"/>
  <c r="D57" i="1"/>
  <c r="C57" i="1"/>
  <c r="B57" i="1"/>
  <c r="F55" i="1"/>
  <c r="E55" i="1"/>
  <c r="D54" i="1"/>
  <c r="C54" i="1"/>
  <c r="B54" i="1"/>
  <c r="D53" i="1"/>
  <c r="D70" i="1" s="1"/>
  <c r="C53" i="1"/>
  <c r="B53" i="1"/>
  <c r="E52" i="1"/>
  <c r="D52" i="1"/>
  <c r="C52" i="1"/>
  <c r="B52" i="1"/>
  <c r="F52" i="1" s="1"/>
  <c r="F51" i="1"/>
  <c r="D51" i="1"/>
  <c r="E51" i="1" s="1"/>
  <c r="C51" i="1"/>
  <c r="B51" i="1"/>
  <c r="D50" i="1"/>
  <c r="F50" i="1" s="1"/>
  <c r="D49" i="1"/>
  <c r="C49" i="1"/>
  <c r="B49" i="1"/>
  <c r="D48" i="1"/>
  <c r="C48" i="1"/>
  <c r="B48" i="1"/>
  <c r="F47" i="1"/>
  <c r="E47" i="1"/>
  <c r="F46" i="1"/>
  <c r="D46" i="1"/>
  <c r="E46" i="1" s="1"/>
  <c r="C46" i="1"/>
  <c r="B46" i="1"/>
  <c r="D45" i="1"/>
  <c r="F45" i="1" s="1"/>
  <c r="C45" i="1"/>
  <c r="B45" i="1"/>
  <c r="F44" i="1"/>
  <c r="E44" i="1"/>
  <c r="D43" i="1"/>
  <c r="C43" i="1"/>
  <c r="B43" i="1"/>
  <c r="F42" i="1"/>
  <c r="E42" i="1"/>
  <c r="F39" i="1"/>
  <c r="E39" i="1"/>
  <c r="D36" i="1"/>
  <c r="E36" i="1" s="1"/>
  <c r="C36" i="1"/>
  <c r="B36" i="1"/>
  <c r="F36" i="1" s="1"/>
  <c r="D33" i="1"/>
  <c r="C33" i="1"/>
  <c r="B33" i="1"/>
  <c r="E32" i="1"/>
  <c r="F31" i="1"/>
  <c r="D31" i="1"/>
  <c r="E31" i="1" s="1"/>
  <c r="C31" i="1"/>
  <c r="B31" i="1"/>
  <c r="D30" i="1"/>
  <c r="C30" i="1"/>
  <c r="F29" i="1"/>
  <c r="E29" i="1"/>
  <c r="D28" i="1"/>
  <c r="E28" i="1" s="1"/>
  <c r="C28" i="1"/>
  <c r="B28" i="1"/>
  <c r="B25" i="1" s="1"/>
  <c r="B34" i="1" s="1"/>
  <c r="D27" i="1"/>
  <c r="F27" i="1" s="1"/>
  <c r="C27" i="1"/>
  <c r="C25" i="1" s="1"/>
  <c r="C34" i="1" s="1"/>
  <c r="B27" i="1"/>
  <c r="D26" i="1"/>
  <c r="C26" i="1"/>
  <c r="B26" i="1"/>
  <c r="E24" i="1"/>
  <c r="D24" i="1"/>
  <c r="C24" i="1"/>
  <c r="B24" i="1"/>
  <c r="F23" i="1"/>
  <c r="D23" i="1"/>
  <c r="E23" i="1" s="1"/>
  <c r="C23" i="1"/>
  <c r="B23" i="1"/>
  <c r="D22" i="1"/>
  <c r="F22" i="1" s="1"/>
  <c r="C22" i="1"/>
  <c r="B22" i="1"/>
  <c r="D21" i="1"/>
  <c r="C21" i="1"/>
  <c r="B21" i="1"/>
  <c r="E20" i="1"/>
  <c r="D20" i="1"/>
  <c r="C20" i="1"/>
  <c r="B20" i="1"/>
  <c r="F20" i="1" s="1"/>
  <c r="F19" i="1"/>
  <c r="D19" i="1"/>
  <c r="E19" i="1" s="1"/>
  <c r="C19" i="1"/>
  <c r="B19" i="1"/>
  <c r="D18" i="1"/>
  <c r="F18" i="1" s="1"/>
  <c r="C18" i="1"/>
  <c r="B18" i="1"/>
  <c r="D17" i="1"/>
  <c r="C17" i="1"/>
  <c r="B17" i="1"/>
  <c r="D16" i="1"/>
  <c r="F16" i="1" s="1"/>
  <c r="C16" i="1"/>
  <c r="B16" i="1"/>
  <c r="D15" i="1"/>
  <c r="C15" i="1"/>
  <c r="B15" i="1"/>
  <c r="E14" i="1"/>
  <c r="D14" i="1"/>
  <c r="C14" i="1"/>
  <c r="B14" i="1"/>
  <c r="F14" i="1" s="1"/>
  <c r="F13" i="1"/>
  <c r="D13" i="1"/>
  <c r="E13" i="1" s="1"/>
  <c r="C13" i="1"/>
  <c r="B13" i="1"/>
  <c r="D12" i="1"/>
  <c r="F12" i="1" s="1"/>
  <c r="C12" i="1"/>
  <c r="B12" i="1"/>
  <c r="D11" i="1"/>
  <c r="C11" i="1"/>
  <c r="B11" i="1"/>
  <c r="E10" i="1"/>
  <c r="D10" i="1"/>
  <c r="C10" i="1"/>
  <c r="B10" i="1"/>
  <c r="F10" i="1" s="1"/>
  <c r="F9" i="1"/>
  <c r="D9" i="1"/>
  <c r="E9" i="1" s="1"/>
  <c r="C9" i="1"/>
  <c r="B9" i="1"/>
  <c r="B8" i="1" s="1"/>
  <c r="C8" i="1"/>
  <c r="F6" i="1"/>
  <c r="E6" i="1"/>
  <c r="D6" i="1"/>
  <c r="C6" i="1"/>
  <c r="B6" i="1"/>
  <c r="A3" i="1"/>
  <c r="C74" i="1" l="1"/>
  <c r="C37" i="1"/>
  <c r="B74" i="1"/>
  <c r="B37" i="1"/>
  <c r="D73" i="1"/>
  <c r="F70" i="1"/>
  <c r="E70" i="1"/>
  <c r="F33" i="1"/>
  <c r="E33" i="1"/>
  <c r="F63" i="1"/>
  <c r="E63" i="1"/>
  <c r="D25" i="1"/>
  <c r="F26" i="1"/>
  <c r="E26" i="1"/>
  <c r="F57" i="1"/>
  <c r="E57" i="1"/>
  <c r="F15" i="1"/>
  <c r="E15" i="1"/>
  <c r="F21" i="1"/>
  <c r="E21" i="1"/>
  <c r="F11" i="1"/>
  <c r="E11" i="1"/>
  <c r="D8" i="1"/>
  <c r="E12" i="1"/>
  <c r="E16" i="1"/>
  <c r="E18" i="1"/>
  <c r="E22" i="1"/>
  <c r="E27" i="1"/>
  <c r="E45" i="1"/>
  <c r="E50" i="1"/>
  <c r="E58" i="1"/>
  <c r="E75" i="1"/>
  <c r="D34" i="1" l="1"/>
  <c r="F25" i="1"/>
  <c r="E25" i="1"/>
  <c r="F8" i="1"/>
  <c r="E8" i="1"/>
  <c r="F73" i="1"/>
  <c r="E73" i="1"/>
  <c r="D37" i="1" l="1"/>
  <c r="F34" i="1"/>
  <c r="E34" i="1"/>
  <c r="D74" i="1"/>
  <c r="F74" i="1" l="1"/>
  <c r="E74" i="1"/>
  <c r="F37" i="1"/>
  <c r="E37" i="1"/>
</calcChain>
</file>

<file path=xl/sharedStrings.xml><?xml version="1.0" encoding="utf-8"?>
<sst xmlns="http://schemas.openxmlformats.org/spreadsheetml/2006/main" count="75" uniqueCount="65">
  <si>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</si>
  <si>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</si>
  <si>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</si>
  <si>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</si>
  <si>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</si>
  <si>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</si>
  <si>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</si>
  <si>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</si>
  <si>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</si>
  <si>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</si>
  <si>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</si>
  <si>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</si>
  <si>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</si>
  <si>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</si>
  <si>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</si>
  <si>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</si>
  <si>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</si>
  <si>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</si>
  <si>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</si>
  <si>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</si>
  <si>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</si>
  <si>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</si>
  <si>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</si>
  <si>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</si>
  <si>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</si>
  <si>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</si>
  <si>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</si>
  <si>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</si>
  <si>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</si>
  <si>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</si>
  <si>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</si>
  <si>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</si>
  <si>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</si>
  <si>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</si>
  <si>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</si>
  <si>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</si>
  <si>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</si>
  <si>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</si>
  <si>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</si>
  <si>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</si>
  <si>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</si>
  <si>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</si>
  <si>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</si>
  <si>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</si>
  <si>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</si>
  <si>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</si>
  <si>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</si>
  <si>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</si>
  <si>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</si>
  <si>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</si>
  <si>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</si>
  <si>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</si>
  <si>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</si>
  <si>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</si>
  <si>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</si>
  <si>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Средства массовой информации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</si>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</sst>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b/>
      <i/>
      <sz val="12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indexed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 applyAlignment="1" applyProtection="1"/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3" fontId="0" fillId="0" borderId="0" xfId="0" applyNumberFormat="1" applyFill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4" xfId="0" applyNumberFormat="1" applyFont="1" applyFill="1" applyBorder="1" applyAlignment="1" applyProtection="1">
      <alignment horizontal="center" vertical="top"/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3" fontId="8" fillId="0" borderId="12" xfId="0" applyNumberFormat="1" applyFont="1" applyFill="1" applyBorder="1" applyAlignment="1" applyProtection="1"/>
    <xf numFmtId="1" fontId="8" fillId="0" borderId="12" xfId="0" applyNumberFormat="1" applyFont="1" applyFill="1" applyBorder="1" applyAlignment="1" applyProtection="1"/>
    <xf numFmtId="1" fontId="8" fillId="0" borderId="13" xfId="0" applyNumberFormat="1" applyFont="1" applyFill="1" applyBorder="1"/>
    <xf numFmtId="3" fontId="16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3" fontId="9" fillId="2" borderId="1" xfId="0" applyNumberFormat="1" applyFont="1" applyFill="1" applyBorder="1" applyAlignment="1" applyProtection="1">
      <protection locked="0"/>
    </xf>
    <xf numFmtId="3" fontId="2" fillId="2" borderId="1" xfId="0" applyNumberFormat="1" applyFont="1" applyFill="1" applyBorder="1" applyAlignment="1" applyProtection="1"/>
    <xf numFmtId="3" fontId="3" fillId="2" borderId="1" xfId="0" applyNumberFormat="1" applyFont="1" applyFill="1" applyBorder="1" applyAlignment="1" applyProtection="1"/>
    <xf numFmtId="0" fontId="9" fillId="0" borderId="14" xfId="0" applyFont="1" applyFill="1" applyBorder="1"/>
    <xf numFmtId="3" fontId="16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3" fontId="18" fillId="0" borderId="1" xfId="0" applyNumberFormat="1" applyFont="1" applyFill="1" applyBorder="1"/>
    <xf numFmtId="0" fontId="2" fillId="0" borderId="0" xfId="0" applyFont="1" applyFill="1" applyBorder="1"/>
    <xf numFmtId="0" fontId="19" fillId="0" borderId="0" xfId="0" applyFont="1" applyFill="1" applyBorder="1"/>
    <xf numFmtId="1" fontId="19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7\12_&#1057;&#1055;&#1056;&#1040;&#1042;&#1050;&#1040;%20&#1085;&#1072;%201%20&#1076;&#1077;&#1082;&#1072;&#1073;&#1088;&#1103;%202017%20_%20&#1082;&#1086;&#1085;&#1089;&#1086;&#1083;&#1080;&#1076;&#1072;&#1094;&#1080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6\12_&#1057;&#1055;&#1056;&#1040;&#1042;&#1050;&#1040;%20&#1085;&#1072;%201%20&#1076;&#1077;&#1082;&#1072;&#1073;&#1088;&#1103;%202016%20_%20&#1082;&#1086;&#1085;&#1089;&#1086;&#1083;&#1080;&#1076;&#1072;&#1094;&#1080;&#110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2017г.</v>
          </cell>
          <cell r="C5" t="str">
            <v>Исполнено на 1.12.2016 г.</v>
          </cell>
          <cell r="D5" t="str">
            <v>Исполнено на 1.12.2017 г.</v>
          </cell>
          <cell r="E5" t="str">
            <v>%  вып. к 2016 г</v>
          </cell>
          <cell r="F5" t="str">
            <v>% вып. к плану      2017 г</v>
          </cell>
        </row>
        <row r="8">
          <cell r="B8">
            <v>200776</v>
          </cell>
          <cell r="C8">
            <v>190446.4</v>
          </cell>
          <cell r="D8">
            <v>202687.4</v>
          </cell>
        </row>
        <row r="9">
          <cell r="B9">
            <v>15600</v>
          </cell>
          <cell r="C9">
            <v>18831.099999999999</v>
          </cell>
          <cell r="D9">
            <v>14768.1</v>
          </cell>
        </row>
        <row r="10">
          <cell r="B10">
            <v>920</v>
          </cell>
          <cell r="C10">
            <v>389</v>
          </cell>
          <cell r="D10">
            <v>114.16</v>
          </cell>
        </row>
        <row r="11">
          <cell r="B11">
            <v>7223</v>
          </cell>
          <cell r="C11">
            <v>6585.6</v>
          </cell>
          <cell r="D11">
            <v>5596.4</v>
          </cell>
        </row>
        <row r="12">
          <cell r="B12">
            <v>6315</v>
          </cell>
          <cell r="C12">
            <v>5504.51</v>
          </cell>
          <cell r="D12">
            <v>5901.1930000000002</v>
          </cell>
        </row>
        <row r="13">
          <cell r="B13">
            <v>360</v>
          </cell>
          <cell r="C13">
            <v>34.5</v>
          </cell>
          <cell r="D13">
            <v>7.3</v>
          </cell>
        </row>
        <row r="14">
          <cell r="B14">
            <v>0</v>
          </cell>
          <cell r="C14">
            <v>3.7499999999999999E-3</v>
          </cell>
          <cell r="D14">
            <v>0.35</v>
          </cell>
        </row>
        <row r="15">
          <cell r="B15">
            <v>13246</v>
          </cell>
          <cell r="C15">
            <v>10068.6</v>
          </cell>
          <cell r="D15">
            <v>10136.799999999999</v>
          </cell>
        </row>
        <row r="16">
          <cell r="B16">
            <v>14479</v>
          </cell>
          <cell r="C16">
            <v>13979.1</v>
          </cell>
          <cell r="D16">
            <v>894.86400000000003</v>
          </cell>
        </row>
        <row r="17">
          <cell r="B17">
            <v>67452.990000000005</v>
          </cell>
          <cell r="C17">
            <v>15595.6</v>
          </cell>
          <cell r="D17">
            <v>67931.438999999998</v>
          </cell>
        </row>
        <row r="18">
          <cell r="B18">
            <v>97.3</v>
          </cell>
          <cell r="C18">
            <v>468.57</v>
          </cell>
          <cell r="D18">
            <v>68.299000000000007</v>
          </cell>
        </row>
        <row r="19">
          <cell r="B19">
            <v>1165</v>
          </cell>
          <cell r="C19">
            <v>2949.7</v>
          </cell>
          <cell r="D19">
            <v>1256.2249999999999</v>
          </cell>
        </row>
        <row r="20">
          <cell r="B20">
            <v>0</v>
          </cell>
          <cell r="C20">
            <v>0</v>
          </cell>
          <cell r="D20">
            <v>0</v>
          </cell>
        </row>
        <row r="21">
          <cell r="B21">
            <v>0</v>
          </cell>
          <cell r="C21">
            <v>0</v>
          </cell>
          <cell r="D21">
            <v>539.1</v>
          </cell>
        </row>
        <row r="23">
          <cell r="B23">
            <v>377538.65299999999</v>
          </cell>
          <cell r="C23">
            <v>301942.03000000003</v>
          </cell>
          <cell r="D23">
            <v>323162.19300000003</v>
          </cell>
        </row>
        <row r="24">
          <cell r="B24">
            <v>320642.90700000001</v>
          </cell>
          <cell r="C24">
            <v>419544.36099999998</v>
          </cell>
          <cell r="D24">
            <v>189214.60500000001</v>
          </cell>
        </row>
        <row r="25">
          <cell r="B25">
            <v>0</v>
          </cell>
          <cell r="C25">
            <v>8398.5</v>
          </cell>
          <cell r="D25">
            <v>0</v>
          </cell>
        </row>
        <row r="28">
          <cell r="B28">
            <v>7700</v>
          </cell>
          <cell r="C28">
            <v>2130</v>
          </cell>
          <cell r="D28">
            <v>7700</v>
          </cell>
        </row>
        <row r="30">
          <cell r="B30">
            <v>-869.72199999999998</v>
          </cell>
          <cell r="C30">
            <v>-3796.194</v>
          </cell>
          <cell r="D30">
            <v>-869.72199999999998</v>
          </cell>
        </row>
        <row r="56">
          <cell r="D56">
            <v>0</v>
          </cell>
        </row>
        <row r="60">
          <cell r="B60">
            <v>51122.133999999998</v>
          </cell>
        </row>
        <row r="62">
          <cell r="B62">
            <v>1300</v>
          </cell>
          <cell r="C62">
            <v>229.553</v>
          </cell>
          <cell r="D62">
            <v>0</v>
          </cell>
        </row>
        <row r="67">
          <cell r="B67">
            <v>48712.9</v>
          </cell>
          <cell r="C67">
            <v>0</v>
          </cell>
          <cell r="D67">
            <v>0</v>
          </cell>
        </row>
        <row r="68">
          <cell r="B68">
            <v>-31712.9</v>
          </cell>
          <cell r="C68">
            <v>-20000</v>
          </cell>
          <cell r="D68">
            <v>0</v>
          </cell>
        </row>
        <row r="69">
          <cell r="B69">
            <v>29478.809000000001</v>
          </cell>
          <cell r="C69">
            <v>-21013.695</v>
          </cell>
        </row>
        <row r="70">
          <cell r="B70">
            <v>0</v>
          </cell>
          <cell r="C70">
            <v>29854.027999999998</v>
          </cell>
          <cell r="D70">
            <v>53109.45</v>
          </cell>
        </row>
      </sheetData>
      <sheetData sheetId="1">
        <row r="3">
          <cell r="A3" t="str">
            <v xml:space="preserve">на  1 декабря 2017 года </v>
          </cell>
        </row>
        <row r="8">
          <cell r="B8">
            <v>13997.67</v>
          </cell>
          <cell r="C8">
            <v>11511.41</v>
          </cell>
          <cell r="D8">
            <v>12275</v>
          </cell>
        </row>
        <row r="9">
          <cell r="B9">
            <v>0</v>
          </cell>
          <cell r="C9">
            <v>0</v>
          </cell>
          <cell r="D9">
            <v>0</v>
          </cell>
        </row>
        <row r="10">
          <cell r="B10">
            <v>2513.4</v>
          </cell>
          <cell r="C10">
            <v>2359.79</v>
          </cell>
          <cell r="D10">
            <v>2529.08</v>
          </cell>
        </row>
        <row r="11">
          <cell r="B11">
            <v>3161.866</v>
          </cell>
          <cell r="C11">
            <v>1434.52</v>
          </cell>
          <cell r="D11">
            <v>3183</v>
          </cell>
        </row>
        <row r="12">
          <cell r="B12">
            <v>24325</v>
          </cell>
          <cell r="C12">
            <v>20189.53</v>
          </cell>
          <cell r="D12">
            <v>25018.045999999998</v>
          </cell>
        </row>
        <row r="13">
          <cell r="B13">
            <v>183.3</v>
          </cell>
          <cell r="C13">
            <v>153.75</v>
          </cell>
          <cell r="D13">
            <v>118.41500000000001</v>
          </cell>
        </row>
        <row r="14">
          <cell r="B14">
            <v>0</v>
          </cell>
          <cell r="C14">
            <v>4.1900000000000001E-3</v>
          </cell>
          <cell r="D14">
            <v>0.1</v>
          </cell>
        </row>
        <row r="15">
          <cell r="B15">
            <v>17727.173999999999</v>
          </cell>
          <cell r="C15">
            <v>16356.42</v>
          </cell>
          <cell r="D15">
            <v>16886.302</v>
          </cell>
        </row>
        <row r="16">
          <cell r="B16">
            <v>6166.94</v>
          </cell>
          <cell r="C16">
            <v>4035.68</v>
          </cell>
          <cell r="D16">
            <v>6609.4560000000001</v>
          </cell>
        </row>
        <row r="17">
          <cell r="B17">
            <v>2234.04</v>
          </cell>
          <cell r="C17">
            <v>2584.89</v>
          </cell>
          <cell r="D17">
            <v>2009.335</v>
          </cell>
        </row>
        <row r="18">
          <cell r="B18">
            <v>593.08000000000004</v>
          </cell>
          <cell r="C18">
            <v>2346.89</v>
          </cell>
          <cell r="D18">
            <v>465.34</v>
          </cell>
        </row>
        <row r="19">
          <cell r="B19">
            <v>485.52499999999998</v>
          </cell>
          <cell r="C19">
            <v>647.24</v>
          </cell>
          <cell r="D19">
            <v>637.56500000000005</v>
          </cell>
        </row>
        <row r="20">
          <cell r="B20">
            <v>0</v>
          </cell>
          <cell r="C20">
            <v>23.4</v>
          </cell>
          <cell r="D20">
            <v>6.4</v>
          </cell>
        </row>
        <row r="26">
          <cell r="B26">
            <v>559.5</v>
          </cell>
          <cell r="C26">
            <v>197</v>
          </cell>
          <cell r="D26">
            <v>562.52200000000005</v>
          </cell>
        </row>
        <row r="39">
          <cell r="B39">
            <v>0</v>
          </cell>
        </row>
        <row r="40">
          <cell r="D40">
            <v>0</v>
          </cell>
        </row>
        <row r="42">
          <cell r="B42">
            <v>0</v>
          </cell>
        </row>
        <row r="43">
          <cell r="B43">
            <v>0</v>
          </cell>
          <cell r="D43">
            <v>0</v>
          </cell>
        </row>
        <row r="45">
          <cell r="B45">
            <v>0</v>
          </cell>
          <cell r="D45">
            <v>0</v>
          </cell>
        </row>
        <row r="50">
          <cell r="B50">
            <v>0</v>
          </cell>
        </row>
        <row r="51">
          <cell r="D51">
            <v>0</v>
          </cell>
        </row>
        <row r="53">
          <cell r="B53">
            <v>0</v>
          </cell>
          <cell r="D53">
            <v>0</v>
          </cell>
        </row>
        <row r="54">
          <cell r="D54">
            <v>0</v>
          </cell>
        </row>
        <row r="58">
          <cell r="B58">
            <v>2666.154</v>
          </cell>
        </row>
        <row r="60">
          <cell r="B60">
            <v>0</v>
          </cell>
          <cell r="D60">
            <v>0</v>
          </cell>
        </row>
        <row r="61">
          <cell r="B61">
            <v>0</v>
          </cell>
          <cell r="D61">
            <v>0</v>
          </cell>
        </row>
        <row r="66">
          <cell r="B66">
            <v>0</v>
          </cell>
          <cell r="C66">
            <v>0</v>
          </cell>
          <cell r="D66">
            <v>0</v>
          </cell>
        </row>
        <row r="67">
          <cell r="B67">
            <v>0</v>
          </cell>
          <cell r="C67">
            <v>0</v>
          </cell>
          <cell r="D67">
            <v>0</v>
          </cell>
        </row>
        <row r="68">
          <cell r="B68">
            <v>11396.459000000001</v>
          </cell>
          <cell r="C68">
            <v>-3436.4369999999999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6">
          <cell r="C56">
            <v>0</v>
          </cell>
        </row>
      </sheetData>
      <sheetData sheetId="1">
        <row r="40">
          <cell r="C40">
            <v>0</v>
          </cell>
        </row>
        <row r="42">
          <cell r="C42">
            <v>0</v>
          </cell>
        </row>
        <row r="43">
          <cell r="C43">
            <v>0</v>
          </cell>
        </row>
        <row r="45">
          <cell r="C45">
            <v>0</v>
          </cell>
        </row>
        <row r="53">
          <cell r="C53">
            <v>0</v>
          </cell>
        </row>
        <row r="54">
          <cell r="C54">
            <v>11</v>
          </cell>
        </row>
        <row r="60">
          <cell r="C60">
            <v>0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87"/>
  <sheetViews>
    <sheetView tabSelected="1" workbookViewId="0">
      <selection activeCell="K6" sqref="K6"/>
    </sheetView>
  </sheetViews>
  <sheetFormatPr defaultRowHeight="15" x14ac:dyDescent="0.25"/>
  <cols>
    <col min="1" max="1" width="42.42578125" style="2" customWidth="1"/>
    <col min="2" max="2" width="12.140625" style="2" customWidth="1"/>
    <col min="3" max="3" width="12.85546875" style="2" customWidth="1"/>
    <col min="4" max="4" width="11.85546875" style="2" customWidth="1"/>
    <col min="5" max="5" width="10.7109375" style="2" customWidth="1"/>
    <col min="6" max="6" width="9.5703125" style="2" customWidth="1"/>
    <col min="7" max="7" width="11.140625" style="2" customWidth="1"/>
  </cols>
  <sheetData>
    <row r="1" spans="1:50" s="2" customFormat="1" ht="30.75" customHeight="1" x14ac:dyDescent="0.25">
      <c r="A1" s="52" t="s">
        <v>0</v>
      </c>
      <c r="B1" s="52"/>
      <c r="C1" s="52"/>
      <c r="D1" s="52"/>
      <c r="E1" s="52"/>
      <c r="F1" s="52"/>
    </row>
    <row r="2" spans="1:50" s="2" customFormat="1" ht="15.75" x14ac:dyDescent="0.25">
      <c r="A2" s="53" t="s">
        <v>1</v>
      </c>
      <c r="B2" s="53"/>
      <c r="C2" s="53"/>
      <c r="D2" s="53"/>
      <c r="E2" s="53"/>
      <c r="F2" s="53"/>
    </row>
    <row r="3" spans="1:50" s="2" customFormat="1" ht="15.75" x14ac:dyDescent="0.25">
      <c r="A3" s="54" t="str">
        <f>[1]поселения!A3</f>
        <v xml:space="preserve">на  1 декабря 2017 года </v>
      </c>
      <c r="B3" s="54"/>
      <c r="C3" s="54"/>
      <c r="D3" s="54"/>
      <c r="E3" s="54"/>
      <c r="F3" s="54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55"/>
      <c r="B5" s="55"/>
      <c r="C5" s="56"/>
      <c r="D5" s="57"/>
      <c r="F5" s="58" t="s">
        <v>2</v>
      </c>
    </row>
    <row r="6" spans="1:50" s="2" customFormat="1" ht="36" x14ac:dyDescent="0.25">
      <c r="A6" s="59"/>
      <c r="B6" s="60" t="str">
        <f>[1]район!B5</f>
        <v>План на 2017г.</v>
      </c>
      <c r="C6" s="61" t="str">
        <f>[1]район!C5</f>
        <v>Исполнено на 1.12.2016 г.</v>
      </c>
      <c r="D6" s="62" t="str">
        <f>[1]район!D5</f>
        <v>Исполнено на 1.12.2017 г.</v>
      </c>
      <c r="E6" s="63" t="str">
        <f>[1]район!E5</f>
        <v>%  вып. к 2016 г</v>
      </c>
      <c r="F6" s="64" t="str">
        <f>[1]район!F5</f>
        <v>% вып. к плану      2017 г</v>
      </c>
    </row>
    <row r="7" spans="1:50" s="2" customFormat="1" ht="14.25" customHeight="1" x14ac:dyDescent="0.25">
      <c r="A7" s="65">
        <v>1</v>
      </c>
      <c r="B7" s="66">
        <v>2</v>
      </c>
      <c r="C7" s="67">
        <v>3</v>
      </c>
      <c r="D7" s="65">
        <v>4</v>
      </c>
      <c r="E7" s="66">
        <v>5</v>
      </c>
      <c r="F7" s="68">
        <v>6</v>
      </c>
      <c r="AS7" s="46"/>
      <c r="AT7" s="46"/>
      <c r="AU7" s="46"/>
      <c r="AV7" s="46"/>
      <c r="AW7" s="46"/>
      <c r="AX7" s="46"/>
    </row>
    <row r="8" spans="1:50" s="2" customFormat="1" ht="37.5" customHeight="1" x14ac:dyDescent="0.25">
      <c r="A8" s="69" t="s">
        <v>3</v>
      </c>
      <c r="B8" s="70">
        <f>SUM(B9:B24)</f>
        <v>399022.28500000003</v>
      </c>
      <c r="C8" s="70">
        <f>SUM(C9:C24)</f>
        <v>326496.20793999999</v>
      </c>
      <c r="D8" s="70">
        <f>SUM(D9:D24)</f>
        <v>379639.66900000005</v>
      </c>
      <c r="E8" s="71">
        <f t="shared" ref="E8:E24" si="0">D8/C8%</f>
        <v>116.27689993562382</v>
      </c>
      <c r="F8" s="72">
        <f t="shared" ref="F8:F14" si="1">D8/B8*100</f>
        <v>95.142472807001241</v>
      </c>
      <c r="AS8" s="46"/>
      <c r="AT8" s="46"/>
      <c r="AU8" s="46"/>
      <c r="AV8" s="46"/>
      <c r="AW8" s="46"/>
      <c r="AX8" s="46"/>
    </row>
    <row r="9" spans="1:50" s="2" customFormat="1" ht="15.75" x14ac:dyDescent="0.25">
      <c r="A9" s="25" t="s">
        <v>4</v>
      </c>
      <c r="B9" s="3">
        <f>[1]район!B8+[1]поселения!B8</f>
        <v>214773.67</v>
      </c>
      <c r="C9" s="73">
        <f>[1]район!C8+[1]поселения!C8</f>
        <v>201957.81</v>
      </c>
      <c r="D9" s="3">
        <f>[1]поселения!D8+[1]район!D8</f>
        <v>214962.4</v>
      </c>
      <c r="E9" s="4">
        <f t="shared" si="0"/>
        <v>106.43926075451105</v>
      </c>
      <c r="F9" s="5">
        <f t="shared" si="1"/>
        <v>100.087873899999</v>
      </c>
    </row>
    <row r="10" spans="1:50" s="2" customFormat="1" ht="15.75" x14ac:dyDescent="0.25">
      <c r="A10" s="25" t="s">
        <v>5</v>
      </c>
      <c r="B10" s="3">
        <f>[1]поселения!B9+[1]район!B9</f>
        <v>15600</v>
      </c>
      <c r="C10" s="73">
        <f>[1]поселения!C9+[1]район!C9</f>
        <v>18831.099999999999</v>
      </c>
      <c r="D10" s="3">
        <f>[1]район!D9+[1]поселения!D9</f>
        <v>14768.1</v>
      </c>
      <c r="E10" s="4">
        <f t="shared" si="0"/>
        <v>78.423990101481067</v>
      </c>
      <c r="F10" s="5">
        <f>D10/B10*100</f>
        <v>94.667307692307688</v>
      </c>
    </row>
    <row r="11" spans="1:50" s="2" customFormat="1" ht="45.75" customHeight="1" x14ac:dyDescent="0.25">
      <c r="A11" s="19" t="s">
        <v>6</v>
      </c>
      <c r="B11" s="3">
        <f>[1]район!B10</f>
        <v>920</v>
      </c>
      <c r="C11" s="73">
        <f>[1]район!C10</f>
        <v>389</v>
      </c>
      <c r="D11" s="3">
        <f>[1]район!D10</f>
        <v>114.16</v>
      </c>
      <c r="E11" s="4">
        <f t="shared" si="0"/>
        <v>29.347043701799485</v>
      </c>
      <c r="F11" s="5">
        <f t="shared" si="1"/>
        <v>12.408695652173913</v>
      </c>
    </row>
    <row r="12" spans="1:50" s="2" customFormat="1" ht="15.75" x14ac:dyDescent="0.25">
      <c r="A12" s="19" t="s">
        <v>7</v>
      </c>
      <c r="B12" s="3">
        <f>[1]район!B11</f>
        <v>7223</v>
      </c>
      <c r="C12" s="3">
        <f>[1]район!C11</f>
        <v>6585.6</v>
      </c>
      <c r="D12" s="3">
        <f>[1]район!D11</f>
        <v>5596.4</v>
      </c>
      <c r="E12" s="4">
        <f t="shared" si="0"/>
        <v>84.979348882410093</v>
      </c>
      <c r="F12" s="5">
        <f t="shared" si="1"/>
        <v>77.480271355392489</v>
      </c>
      <c r="H12" s="47"/>
    </row>
    <row r="13" spans="1:50" s="2" customFormat="1" ht="15.75" x14ac:dyDescent="0.25">
      <c r="A13" s="19" t="s">
        <v>8</v>
      </c>
      <c r="B13" s="3">
        <f>[1]район!B12+[1]поселения!B10</f>
        <v>8828.4</v>
      </c>
      <c r="C13" s="3">
        <f>[1]район!C12+[1]поселения!C10</f>
        <v>7864.3</v>
      </c>
      <c r="D13" s="3">
        <f>[1]поселения!D10+[1]район!D12</f>
        <v>8430.273000000001</v>
      </c>
      <c r="E13" s="4">
        <f t="shared" si="0"/>
        <v>107.1967371539743</v>
      </c>
      <c r="F13" s="5">
        <f t="shared" si="1"/>
        <v>95.490383308413769</v>
      </c>
      <c r="H13" s="47"/>
    </row>
    <row r="14" spans="1:50" s="2" customFormat="1" ht="15.75" customHeight="1" x14ac:dyDescent="0.25">
      <c r="A14" s="19" t="s">
        <v>9</v>
      </c>
      <c r="B14" s="3">
        <f>[1]поселения!B11</f>
        <v>3161.866</v>
      </c>
      <c r="C14" s="3">
        <f>[1]поселения!C11</f>
        <v>1434.52</v>
      </c>
      <c r="D14" s="3">
        <f>[1]поселения!D11</f>
        <v>3183</v>
      </c>
      <c r="E14" s="4">
        <f t="shared" si="0"/>
        <v>221.88606641942948</v>
      </c>
      <c r="F14" s="5">
        <f t="shared" si="1"/>
        <v>100.668402772287</v>
      </c>
    </row>
    <row r="15" spans="1:50" s="2" customFormat="1" ht="15.75" customHeight="1" x14ac:dyDescent="0.25">
      <c r="A15" s="25" t="s">
        <v>10</v>
      </c>
      <c r="B15" s="3">
        <f>[1]поселения!B12</f>
        <v>24325</v>
      </c>
      <c r="C15" s="3">
        <f>[1]поселения!C12</f>
        <v>20189.53</v>
      </c>
      <c r="D15" s="3">
        <f>[1]поселения!D12</f>
        <v>25018.045999999998</v>
      </c>
      <c r="E15" s="4">
        <f t="shared" si="0"/>
        <v>123.91594058900826</v>
      </c>
      <c r="F15" s="5">
        <f>D15/B15*100</f>
        <v>102.84910996916751</v>
      </c>
    </row>
    <row r="16" spans="1:50" s="2" customFormat="1" ht="15" customHeight="1" x14ac:dyDescent="0.25">
      <c r="A16" s="25" t="s">
        <v>11</v>
      </c>
      <c r="B16" s="3">
        <f>[1]поселения!B13+[1]район!B13</f>
        <v>543.29999999999995</v>
      </c>
      <c r="C16" s="3">
        <f>[1]район!C13+[1]поселения!C13</f>
        <v>188.25</v>
      </c>
      <c r="D16" s="3">
        <f>[1]район!D13+[1]поселения!D13</f>
        <v>125.715</v>
      </c>
      <c r="E16" s="4">
        <f t="shared" si="0"/>
        <v>66.7808764940239</v>
      </c>
      <c r="F16" s="5">
        <f>D16/B16*100</f>
        <v>23.139149641082277</v>
      </c>
    </row>
    <row r="17" spans="1:6" s="2" customFormat="1" ht="50.25" hidden="1" customHeight="1" x14ac:dyDescent="0.25">
      <c r="A17" s="19" t="s">
        <v>12</v>
      </c>
      <c r="B17" s="3">
        <f>[1]поселения!B14+[1]район!B14</f>
        <v>0</v>
      </c>
      <c r="C17" s="3">
        <f>[1]район!C14+[1]поселения!C14</f>
        <v>7.9399999999999991E-3</v>
      </c>
      <c r="D17" s="3">
        <f>[1]район!D14+[1]поселения!D14</f>
        <v>0.44999999999999996</v>
      </c>
      <c r="E17" s="4">
        <v>0</v>
      </c>
      <c r="F17" s="5">
        <v>0</v>
      </c>
    </row>
    <row r="18" spans="1:6" s="2" customFormat="1" ht="47.25" x14ac:dyDescent="0.25">
      <c r="A18" s="31" t="s">
        <v>13</v>
      </c>
      <c r="B18" s="3">
        <f>[1]поселения!B15+[1]район!B15</f>
        <v>30973.173999999999</v>
      </c>
      <c r="C18" s="3">
        <f>[1]район!C15+[1]поселения!C15</f>
        <v>26425.02</v>
      </c>
      <c r="D18" s="3">
        <f>[1]район!D15+[1]поселения!D15</f>
        <v>27023.101999999999</v>
      </c>
      <c r="E18" s="4">
        <f t="shared" si="0"/>
        <v>102.26331711385649</v>
      </c>
      <c r="F18" s="5">
        <f t="shared" ref="F18:F23" si="2">D18/B18*100</f>
        <v>87.246796211457038</v>
      </c>
    </row>
    <row r="19" spans="1:6" s="2" customFormat="1" ht="31.5" x14ac:dyDescent="0.25">
      <c r="A19" s="31" t="s">
        <v>14</v>
      </c>
      <c r="B19" s="3">
        <f>[1]район!B16</f>
        <v>14479</v>
      </c>
      <c r="C19" s="3">
        <f>[1]район!C16</f>
        <v>13979.1</v>
      </c>
      <c r="D19" s="3">
        <f>[1]район!D16</f>
        <v>894.86400000000003</v>
      </c>
      <c r="E19" s="4">
        <f t="shared" si="0"/>
        <v>6.4014421529283005</v>
      </c>
      <c r="F19" s="5">
        <f t="shared" si="2"/>
        <v>6.1804268250569789</v>
      </c>
    </row>
    <row r="20" spans="1:6" s="2" customFormat="1" ht="33" customHeight="1" x14ac:dyDescent="0.25">
      <c r="A20" s="31" t="s">
        <v>15</v>
      </c>
      <c r="B20" s="3">
        <f>[1]поселения!B16+[1]район!B17</f>
        <v>73619.930000000008</v>
      </c>
      <c r="C20" s="3">
        <f>[1]поселения!C16+[1]район!C17</f>
        <v>19631.28</v>
      </c>
      <c r="D20" s="3">
        <f>[1]район!D17+[1]поселения!D16</f>
        <v>74540.895000000004</v>
      </c>
      <c r="E20" s="4">
        <f t="shared" si="0"/>
        <v>379.70471105297264</v>
      </c>
      <c r="F20" s="5">
        <f t="shared" si="2"/>
        <v>101.25097239293761</v>
      </c>
    </row>
    <row r="21" spans="1:6" s="2" customFormat="1" ht="30.75" customHeight="1" x14ac:dyDescent="0.25">
      <c r="A21" s="31" t="s">
        <v>16</v>
      </c>
      <c r="B21" s="3">
        <f>[1]поселения!B17+[1]район!B18</f>
        <v>2331.34</v>
      </c>
      <c r="C21" s="3">
        <f>[1]район!C18+[1]поселения!C17</f>
        <v>3053.46</v>
      </c>
      <c r="D21" s="3">
        <f>[1]район!D18+[1]поселения!D17</f>
        <v>2077.634</v>
      </c>
      <c r="E21" s="4">
        <f t="shared" si="0"/>
        <v>68.041958958034485</v>
      </c>
      <c r="F21" s="5">
        <f t="shared" si="2"/>
        <v>89.117589026053679</v>
      </c>
    </row>
    <row r="22" spans="1:6" s="2" customFormat="1" ht="15.75" x14ac:dyDescent="0.25">
      <c r="A22" s="25" t="s">
        <v>17</v>
      </c>
      <c r="B22" s="3">
        <f>[1]район!B19+[1]поселения!B18</f>
        <v>1758.08</v>
      </c>
      <c r="C22" s="3">
        <f>[1]район!C19+[1]поселения!C18</f>
        <v>5296.59</v>
      </c>
      <c r="D22" s="3">
        <f>[1]район!D19+[1]поселения!D18</f>
        <v>1721.5649999999998</v>
      </c>
      <c r="E22" s="4">
        <f t="shared" si="0"/>
        <v>32.503270972455859</v>
      </c>
      <c r="F22" s="5">
        <f t="shared" si="2"/>
        <v>97.923018292682912</v>
      </c>
    </row>
    <row r="23" spans="1:6" s="2" customFormat="1" ht="15.75" x14ac:dyDescent="0.25">
      <c r="A23" s="25" t="s">
        <v>18</v>
      </c>
      <c r="B23" s="3">
        <f>[1]поселения!B19+[1]район!B20</f>
        <v>485.52499999999998</v>
      </c>
      <c r="C23" s="3">
        <f>[1]район!C20+[1]поселения!C19</f>
        <v>647.24</v>
      </c>
      <c r="D23" s="3">
        <f>[1]район!D20+[1]поселения!D19</f>
        <v>637.56500000000005</v>
      </c>
      <c r="E23" s="4">
        <f t="shared" si="0"/>
        <v>98.505191273716093</v>
      </c>
      <c r="F23" s="5">
        <f t="shared" si="2"/>
        <v>131.31455640801198</v>
      </c>
    </row>
    <row r="24" spans="1:6" s="2" customFormat="1" ht="15.75" x14ac:dyDescent="0.25">
      <c r="A24" s="25" t="s">
        <v>19</v>
      </c>
      <c r="B24" s="3">
        <f>[1]район!B21+[1]поселения!B20</f>
        <v>0</v>
      </c>
      <c r="C24" s="3">
        <f>[1]район!C21+[1]поселения!C20</f>
        <v>23.4</v>
      </c>
      <c r="D24" s="3">
        <f>[1]район!D21+[1]поселения!D20</f>
        <v>545.5</v>
      </c>
      <c r="E24" s="4">
        <f t="shared" si="0"/>
        <v>2331.1965811965815</v>
      </c>
      <c r="F24" s="5">
        <v>0</v>
      </c>
    </row>
    <row r="25" spans="1:6" s="2" customFormat="1" ht="15" customHeight="1" x14ac:dyDescent="0.25">
      <c r="A25" s="6" t="s">
        <v>20</v>
      </c>
      <c r="B25" s="7">
        <f>B26+B27+B28+B29+B31+B32+B33</f>
        <v>707959.72800000012</v>
      </c>
      <c r="C25" s="7">
        <f>SUM(C26:C33)</f>
        <v>753214.81</v>
      </c>
      <c r="D25" s="7">
        <f>SUM(D26:D33)</f>
        <v>519763.08800000005</v>
      </c>
      <c r="E25" s="8">
        <f>D25/C25%</f>
        <v>69.005957012449088</v>
      </c>
      <c r="F25" s="9">
        <f t="shared" ref="F25:F37" si="3">D25/B25*100</f>
        <v>73.417041597597759</v>
      </c>
    </row>
    <row r="26" spans="1:6" s="2" customFormat="1" ht="15.75" x14ac:dyDescent="0.25">
      <c r="A26" s="10" t="s">
        <v>21</v>
      </c>
      <c r="B26" s="13">
        <f>[1]район!B23</f>
        <v>377538.65299999999</v>
      </c>
      <c r="C26" s="13">
        <f>[1]район!C23</f>
        <v>301942.03000000003</v>
      </c>
      <c r="D26" s="13">
        <f>[1]район!D23</f>
        <v>323162.19300000003</v>
      </c>
      <c r="E26" s="74">
        <f>D26/C26%</f>
        <v>107.02789306940807</v>
      </c>
      <c r="F26" s="75">
        <f t="shared" si="3"/>
        <v>85.597114476116971</v>
      </c>
    </row>
    <row r="27" spans="1:6" s="2" customFormat="1" ht="15.75" x14ac:dyDescent="0.25">
      <c r="A27" s="11" t="s">
        <v>22</v>
      </c>
      <c r="B27" s="13">
        <f>[1]район!B24</f>
        <v>320642.90700000001</v>
      </c>
      <c r="C27" s="13">
        <f>[1]район!C24</f>
        <v>419544.36099999998</v>
      </c>
      <c r="D27" s="13">
        <f>[1]район!D24</f>
        <v>189214.60500000001</v>
      </c>
      <c r="E27" s="74">
        <f>D27/C27%</f>
        <v>45.100023403722986</v>
      </c>
      <c r="F27" s="75">
        <f t="shared" si="3"/>
        <v>59.011005972447727</v>
      </c>
    </row>
    <row r="28" spans="1:6" s="2" customFormat="1" ht="15" customHeight="1" x14ac:dyDescent="0.25">
      <c r="A28" s="10" t="s">
        <v>23</v>
      </c>
      <c r="B28" s="13">
        <f>[1]район!B25</f>
        <v>0</v>
      </c>
      <c r="C28" s="13">
        <f>[1]район!C25</f>
        <v>8398.5</v>
      </c>
      <c r="D28" s="13">
        <f>[1]район!D25</f>
        <v>0</v>
      </c>
      <c r="E28" s="74">
        <f>D28/C28%</f>
        <v>0</v>
      </c>
      <c r="F28" s="75">
        <v>0</v>
      </c>
    </row>
    <row r="29" spans="1:6" s="2" customFormat="1" ht="24.75" customHeight="1" x14ac:dyDescent="0.25">
      <c r="A29" s="12" t="s">
        <v>24</v>
      </c>
      <c r="B29" s="13">
        <v>2355</v>
      </c>
      <c r="C29" s="13">
        <v>5269</v>
      </c>
      <c r="D29" s="13">
        <v>-40</v>
      </c>
      <c r="E29" s="74">
        <f>D29/C29%</f>
        <v>-0.75915733535775287</v>
      </c>
      <c r="F29" s="75">
        <f t="shared" si="3"/>
        <v>-1.6985138004246285</v>
      </c>
    </row>
    <row r="30" spans="1:6" s="2" customFormat="1" ht="1.5" hidden="1" customHeight="1" x14ac:dyDescent="0.25">
      <c r="A30" s="14" t="s">
        <v>25</v>
      </c>
      <c r="B30" s="76"/>
      <c r="C30" s="76">
        <f>[1]район!C27</f>
        <v>0</v>
      </c>
      <c r="D30" s="13">
        <f>[1]район!D27</f>
        <v>0</v>
      </c>
      <c r="E30" s="15"/>
      <c r="F30" s="16"/>
    </row>
    <row r="31" spans="1:6" s="2" customFormat="1" ht="15.75" x14ac:dyDescent="0.25">
      <c r="A31" s="17" t="s">
        <v>26</v>
      </c>
      <c r="B31" s="18">
        <f>[1]поселения!B26+[1]район!B28</f>
        <v>8259.5</v>
      </c>
      <c r="C31" s="13">
        <f>[1]район!C28+[1]поселения!C26</f>
        <v>2327</v>
      </c>
      <c r="D31" s="13">
        <f>[1]район!D28+[1]поселения!D26</f>
        <v>8262.5220000000008</v>
      </c>
      <c r="E31" s="15">
        <f>D31/C31%</f>
        <v>355.07185217017621</v>
      </c>
      <c r="F31" s="16">
        <f t="shared" si="3"/>
        <v>100.03658817119681</v>
      </c>
    </row>
    <row r="32" spans="1:6" s="2" customFormat="1" ht="62.25" customHeight="1" x14ac:dyDescent="0.25">
      <c r="A32" s="19" t="s">
        <v>27</v>
      </c>
      <c r="B32" s="18">
        <v>33.39</v>
      </c>
      <c r="C32" s="18">
        <v>19530.113000000001</v>
      </c>
      <c r="D32" s="18">
        <v>33.49</v>
      </c>
      <c r="E32" s="15">
        <f>D32/C32%</f>
        <v>0.17147878253443799</v>
      </c>
      <c r="F32" s="16">
        <v>100</v>
      </c>
    </row>
    <row r="33" spans="1:8" s="2" customFormat="1" ht="31.5" x14ac:dyDescent="0.25">
      <c r="A33" s="19" t="s">
        <v>28</v>
      </c>
      <c r="B33" s="18">
        <f>[1]район!B30</f>
        <v>-869.72199999999998</v>
      </c>
      <c r="C33" s="20">
        <f>[1]район!C30</f>
        <v>-3796.194</v>
      </c>
      <c r="D33" s="20">
        <f>[1]район!D30</f>
        <v>-869.72199999999998</v>
      </c>
      <c r="E33" s="15">
        <f>D33/C33%</f>
        <v>22.910367594490694</v>
      </c>
      <c r="F33" s="16">
        <f t="shared" si="3"/>
        <v>100</v>
      </c>
    </row>
    <row r="34" spans="1:8" s="2" customFormat="1" ht="22.5" customHeight="1" x14ac:dyDescent="0.25">
      <c r="A34" s="6" t="s">
        <v>29</v>
      </c>
      <c r="B34" s="21">
        <f>B25+B8</f>
        <v>1106982.0130000003</v>
      </c>
      <c r="C34" s="21">
        <f>C25+C8</f>
        <v>1079711.0179400002</v>
      </c>
      <c r="D34" s="21">
        <f>D25+D8</f>
        <v>899402.7570000001</v>
      </c>
      <c r="E34" s="8">
        <f>D34/C34%</f>
        <v>83.300322221031564</v>
      </c>
      <c r="F34" s="9">
        <f t="shared" si="3"/>
        <v>81.248181672126222</v>
      </c>
    </row>
    <row r="35" spans="1:8" s="2" customFormat="1" ht="15.75" x14ac:dyDescent="0.25">
      <c r="A35" s="6" t="s">
        <v>30</v>
      </c>
      <c r="B35" s="21"/>
      <c r="C35" s="21"/>
      <c r="D35" s="21"/>
      <c r="E35" s="8"/>
      <c r="F35" s="9"/>
    </row>
    <row r="36" spans="1:8" s="2" customFormat="1" ht="18.75" customHeight="1" x14ac:dyDescent="0.25">
      <c r="A36" s="6" t="s">
        <v>31</v>
      </c>
      <c r="B36" s="22">
        <f>B72</f>
        <v>229194</v>
      </c>
      <c r="C36" s="7">
        <f>C72</f>
        <v>319029.45199999999</v>
      </c>
      <c r="D36" s="7">
        <f>D72</f>
        <v>107464</v>
      </c>
      <c r="E36" s="8">
        <f>D36/C36%</f>
        <v>33.684664323718927</v>
      </c>
      <c r="F36" s="9">
        <f t="shared" si="3"/>
        <v>46.887789383666238</v>
      </c>
    </row>
    <row r="37" spans="1:8" s="2" customFormat="1" ht="20.25" customHeight="1" x14ac:dyDescent="0.25">
      <c r="A37" s="6" t="s">
        <v>32</v>
      </c>
      <c r="B37" s="21">
        <f>B34+B36</f>
        <v>1336176.0130000003</v>
      </c>
      <c r="C37" s="21">
        <f>C34+C36</f>
        <v>1398740.4699400002</v>
      </c>
      <c r="D37" s="21">
        <f>D34+D36</f>
        <v>1006866.7570000001</v>
      </c>
      <c r="E37" s="8">
        <f>D37/C37%</f>
        <v>71.983815342326537</v>
      </c>
      <c r="F37" s="9">
        <f t="shared" si="3"/>
        <v>75.354350564890723</v>
      </c>
    </row>
    <row r="38" spans="1:8" s="2" customFormat="1" ht="24.75" customHeight="1" x14ac:dyDescent="0.25">
      <c r="A38" s="6" t="s">
        <v>33</v>
      </c>
      <c r="B38" s="7"/>
      <c r="C38" s="7"/>
      <c r="D38" s="23"/>
      <c r="E38" s="8"/>
      <c r="F38" s="24"/>
    </row>
    <row r="39" spans="1:8" s="2" customFormat="1" ht="20.25" customHeight="1" x14ac:dyDescent="0.25">
      <c r="A39" s="25" t="s">
        <v>34</v>
      </c>
      <c r="B39" s="3">
        <v>124985.06200000001</v>
      </c>
      <c r="C39" s="3">
        <v>116058.33</v>
      </c>
      <c r="D39" s="3">
        <v>109639.738</v>
      </c>
      <c r="E39" s="4">
        <f t="shared" ref="E39:E74" si="4">D39/C39%</f>
        <v>94.469512011761665</v>
      </c>
      <c r="F39" s="16">
        <f t="shared" ref="F39:F55" si="5">D39/B39*100</f>
        <v>87.722273562579829</v>
      </c>
    </row>
    <row r="40" spans="1:8" s="2" customFormat="1" ht="4.9000000000000004" hidden="1" customHeight="1" x14ac:dyDescent="0.25">
      <c r="A40" s="26" t="s">
        <v>35</v>
      </c>
      <c r="B40" s="77"/>
      <c r="C40" s="27"/>
      <c r="D40" s="27"/>
      <c r="E40" s="28"/>
      <c r="F40" s="29"/>
    </row>
    <row r="41" spans="1:8" s="2" customFormat="1" ht="4.9000000000000004" hidden="1" customHeight="1" x14ac:dyDescent="0.25">
      <c r="A41" s="26" t="s">
        <v>36</v>
      </c>
      <c r="B41" s="77"/>
      <c r="C41" s="27"/>
      <c r="D41" s="27"/>
      <c r="E41" s="28"/>
      <c r="F41" s="29"/>
    </row>
    <row r="42" spans="1:8" s="2" customFormat="1" ht="15.75" x14ac:dyDescent="0.25">
      <c r="A42" s="19" t="s">
        <v>37</v>
      </c>
      <c r="B42" s="3">
        <v>2395.8000000000002</v>
      </c>
      <c r="C42" s="3">
        <v>2071.1970000000001</v>
      </c>
      <c r="D42" s="3">
        <v>2146.1909999999998</v>
      </c>
      <c r="E42" s="4">
        <f>D42/C42%</f>
        <v>103.62080478100343</v>
      </c>
      <c r="F42" s="5">
        <f t="shared" si="5"/>
        <v>89.581392436764318</v>
      </c>
    </row>
    <row r="43" spans="1:8" s="2" customFormat="1" ht="15.75" hidden="1" customHeight="1" x14ac:dyDescent="0.25">
      <c r="A43" s="26" t="s">
        <v>35</v>
      </c>
      <c r="B43" s="77">
        <f>[1]поселения!B36</f>
        <v>0</v>
      </c>
      <c r="C43" s="27">
        <f>[2]поселения!C36</f>
        <v>0</v>
      </c>
      <c r="D43" s="27">
        <f>[1]поселения!D36</f>
        <v>0</v>
      </c>
      <c r="E43" s="4"/>
      <c r="F43" s="29"/>
    </row>
    <row r="44" spans="1:8" s="2" customFormat="1" ht="30.75" customHeight="1" x14ac:dyDescent="0.25">
      <c r="A44" s="19" t="s">
        <v>38</v>
      </c>
      <c r="B44" s="3">
        <v>12763.736999999999</v>
      </c>
      <c r="C44" s="3">
        <v>5732.4780000000001</v>
      </c>
      <c r="D44" s="3">
        <v>9832.0360000000001</v>
      </c>
      <c r="E44" s="4">
        <f t="shared" si="4"/>
        <v>171.5145875832406</v>
      </c>
      <c r="F44" s="16">
        <f t="shared" si="5"/>
        <v>77.031013722705197</v>
      </c>
    </row>
    <row r="45" spans="1:8" s="2" customFormat="1" ht="15" hidden="1" customHeight="1" x14ac:dyDescent="0.25">
      <c r="A45" s="26" t="s">
        <v>35</v>
      </c>
      <c r="B45" s="77">
        <f>[1]район!B40+[1]поселения!B39</f>
        <v>0</v>
      </c>
      <c r="C45" s="27">
        <f>[2]район!C40+[2]поселения!C39</f>
        <v>0</v>
      </c>
      <c r="D45" s="27">
        <f>[1]район!D40+[1]поселения!D39</f>
        <v>0</v>
      </c>
      <c r="E45" s="28" t="e">
        <f t="shared" si="4"/>
        <v>#DIV/0!</v>
      </c>
      <c r="F45" s="29" t="e">
        <f t="shared" si="5"/>
        <v>#DIV/0!</v>
      </c>
    </row>
    <row r="46" spans="1:8" s="2" customFormat="1" ht="15.75" hidden="1" customHeight="1" x14ac:dyDescent="0.25">
      <c r="A46" s="26" t="s">
        <v>36</v>
      </c>
      <c r="B46" s="77">
        <f>[1]район!B41+[1]поселения!B40</f>
        <v>0</v>
      </c>
      <c r="C46" s="27">
        <f>[2]район!C41+[2]поселения!C40</f>
        <v>0</v>
      </c>
      <c r="D46" s="27">
        <f>[1]район!D41+[1]поселения!D40</f>
        <v>0</v>
      </c>
      <c r="E46" s="28" t="e">
        <f t="shared" si="4"/>
        <v>#DIV/0!</v>
      </c>
      <c r="F46" s="29" t="e">
        <f t="shared" si="5"/>
        <v>#DIV/0!</v>
      </c>
    </row>
    <row r="47" spans="1:8" s="2" customFormat="1" ht="24" customHeight="1" x14ac:dyDescent="0.25">
      <c r="A47" s="25" t="s">
        <v>39</v>
      </c>
      <c r="B47" s="3">
        <v>51651.254000000001</v>
      </c>
      <c r="C47" s="3">
        <v>37965.347999999998</v>
      </c>
      <c r="D47" s="3">
        <v>44346.667000000001</v>
      </c>
      <c r="E47" s="4">
        <f t="shared" si="4"/>
        <v>116.80827211171619</v>
      </c>
      <c r="F47" s="16">
        <f t="shared" si="5"/>
        <v>85.857870943462473</v>
      </c>
      <c r="H47" s="48"/>
    </row>
    <row r="48" spans="1:8" s="2" customFormat="1" ht="15.75" hidden="1" customHeight="1" x14ac:dyDescent="0.25">
      <c r="A48" s="26" t="s">
        <v>35</v>
      </c>
      <c r="B48" s="77">
        <f>[1]район!B43+[1]поселения!B42</f>
        <v>0</v>
      </c>
      <c r="C48" s="27">
        <f>[2]район!C43+[2]поселения!C42</f>
        <v>0</v>
      </c>
      <c r="D48" s="27">
        <f>[1]район!D43+[1]поселения!D42</f>
        <v>0</v>
      </c>
      <c r="E48" s="28">
        <v>0</v>
      </c>
      <c r="F48" s="29">
        <v>0</v>
      </c>
    </row>
    <row r="49" spans="1:7" s="2" customFormat="1" ht="47.25" hidden="1" customHeight="1" x14ac:dyDescent="0.25">
      <c r="A49" s="30" t="s">
        <v>40</v>
      </c>
      <c r="B49" s="77">
        <f>[1]район!B44+[1]поселения!B43</f>
        <v>0</v>
      </c>
      <c r="C49" s="27">
        <f>[2]район!C44+[2]поселения!C43</f>
        <v>0</v>
      </c>
      <c r="D49" s="27">
        <f>[1]район!D44+[1]поселения!D43</f>
        <v>0</v>
      </c>
      <c r="E49" s="28">
        <v>0</v>
      </c>
      <c r="F49" s="29">
        <v>0</v>
      </c>
    </row>
    <row r="50" spans="1:7" s="2" customFormat="1" ht="16.5" customHeight="1" x14ac:dyDescent="0.25">
      <c r="A50" s="25" t="s">
        <v>41</v>
      </c>
      <c r="B50" s="3">
        <v>218405.245</v>
      </c>
      <c r="C50" s="3">
        <v>300195.75199999998</v>
      </c>
      <c r="D50" s="3">
        <f>81724.475</f>
        <v>81724.475000000006</v>
      </c>
      <c r="E50" s="15">
        <f t="shared" si="4"/>
        <v>27.223728002653417</v>
      </c>
      <c r="F50" s="16">
        <f t="shared" si="5"/>
        <v>37.418732778143678</v>
      </c>
    </row>
    <row r="51" spans="1:7" s="2" customFormat="1" ht="15" hidden="1" customHeight="1" x14ac:dyDescent="0.25">
      <c r="A51" s="26" t="s">
        <v>35</v>
      </c>
      <c r="B51" s="77">
        <f>[1]район!B46+[1]поселения!B45</f>
        <v>0</v>
      </c>
      <c r="C51" s="27">
        <f>[2]район!C46+[2]поселения!C45</f>
        <v>0</v>
      </c>
      <c r="D51" s="27">
        <f>[1]район!D46+[1]поселения!D45</f>
        <v>0</v>
      </c>
      <c r="E51" s="28" t="e">
        <f t="shared" si="4"/>
        <v>#DIV/0!</v>
      </c>
      <c r="F51" s="29" t="e">
        <f t="shared" si="5"/>
        <v>#DIV/0!</v>
      </c>
    </row>
    <row r="52" spans="1:7" s="2" customFormat="1" ht="42.6" hidden="1" customHeight="1" x14ac:dyDescent="0.25">
      <c r="A52" s="30" t="s">
        <v>42</v>
      </c>
      <c r="B52" s="77">
        <f>[1]район!B47+[1]поселения!B46</f>
        <v>0</v>
      </c>
      <c r="C52" s="27">
        <f>[2]район!C47+[2]поселения!C46</f>
        <v>0</v>
      </c>
      <c r="D52" s="27">
        <f>[1]район!D47+[1]поселения!D46</f>
        <v>0</v>
      </c>
      <c r="E52" s="28" t="e">
        <f t="shared" si="4"/>
        <v>#DIV/0!</v>
      </c>
      <c r="F52" s="29" t="e">
        <f t="shared" si="5"/>
        <v>#DIV/0!</v>
      </c>
    </row>
    <row r="53" spans="1:7" s="2" customFormat="1" ht="13.15" hidden="1" customHeight="1" x14ac:dyDescent="0.25">
      <c r="A53" s="31" t="s">
        <v>43</v>
      </c>
      <c r="B53" s="78">
        <f>[1]район!B48+[1]поселения!B47</f>
        <v>0</v>
      </c>
      <c r="C53" s="3">
        <f>[2]район!C48+[2]поселения!C47</f>
        <v>0</v>
      </c>
      <c r="D53" s="3">
        <f>[1]район!D48+[1]поселения!D47</f>
        <v>0</v>
      </c>
      <c r="E53" s="4">
        <v>0</v>
      </c>
      <c r="F53" s="16">
        <v>0</v>
      </c>
    </row>
    <row r="54" spans="1:7" s="2" customFormat="1" ht="16.149999999999999" hidden="1" customHeight="1" x14ac:dyDescent="0.25">
      <c r="A54" s="30" t="s">
        <v>44</v>
      </c>
      <c r="B54" s="77">
        <f>[1]район!B49+[1]поселения!B48</f>
        <v>0</v>
      </c>
      <c r="C54" s="27">
        <f>[2]район!C49+[2]поселения!C48</f>
        <v>0</v>
      </c>
      <c r="D54" s="27">
        <f>[1]район!D49+[1]поселения!D48</f>
        <v>0</v>
      </c>
      <c r="E54" s="28">
        <v>0</v>
      </c>
      <c r="F54" s="29">
        <v>0</v>
      </c>
    </row>
    <row r="55" spans="1:7" s="2" customFormat="1" ht="15.75" x14ac:dyDescent="0.25">
      <c r="A55" s="25" t="s">
        <v>45</v>
      </c>
      <c r="B55" s="3">
        <v>582899.00199999998</v>
      </c>
      <c r="C55" s="3">
        <v>490003.56199999998</v>
      </c>
      <c r="D55" s="3">
        <v>503944.95799999998</v>
      </c>
      <c r="E55" s="4">
        <f t="shared" si="4"/>
        <v>102.84516217455578</v>
      </c>
      <c r="F55" s="16">
        <f t="shared" si="5"/>
        <v>86.454935807215534</v>
      </c>
      <c r="G55" s="49"/>
    </row>
    <row r="56" spans="1:7" s="2" customFormat="1" ht="17.25" hidden="1" customHeight="1" x14ac:dyDescent="0.25">
      <c r="A56" s="26" t="s">
        <v>46</v>
      </c>
      <c r="B56" s="77"/>
      <c r="C56" s="27"/>
      <c r="D56" s="27"/>
      <c r="E56" s="28"/>
      <c r="F56" s="16"/>
    </row>
    <row r="57" spans="1:7" s="2" customFormat="1" ht="15.75" hidden="1" customHeight="1" x14ac:dyDescent="0.25">
      <c r="A57" s="26" t="s">
        <v>47</v>
      </c>
      <c r="B57" s="77">
        <f>[1]район!B52+[1]поселения!B50</f>
        <v>0</v>
      </c>
      <c r="C57" s="27">
        <f>[2]район!C52</f>
        <v>0</v>
      </c>
      <c r="D57" s="27">
        <f>[1]район!D52</f>
        <v>0</v>
      </c>
      <c r="E57" s="28" t="e">
        <f t="shared" si="4"/>
        <v>#DIV/0!</v>
      </c>
      <c r="F57" s="29" t="e">
        <f t="shared" ref="F57:F74" si="6">D57/B57*100</f>
        <v>#DIV/0!</v>
      </c>
    </row>
    <row r="58" spans="1:7" s="2" customFormat="1" ht="15.75" hidden="1" customHeight="1" x14ac:dyDescent="0.25">
      <c r="A58" s="26" t="s">
        <v>36</v>
      </c>
      <c r="B58" s="77">
        <f>[1]район!B53+[1]поселения!B51</f>
        <v>0</v>
      </c>
      <c r="C58" s="27">
        <f>[2]район!C56+[2]поселения!C51</f>
        <v>0</v>
      </c>
      <c r="D58" s="27">
        <f>[1]район!D56+[1]поселения!D51</f>
        <v>0</v>
      </c>
      <c r="E58" s="28" t="e">
        <f t="shared" si="4"/>
        <v>#DIV/0!</v>
      </c>
      <c r="F58" s="29" t="e">
        <f t="shared" si="6"/>
        <v>#DIV/0!</v>
      </c>
    </row>
    <row r="59" spans="1:7" s="2" customFormat="1" ht="21" customHeight="1" x14ac:dyDescent="0.25">
      <c r="A59" s="19" t="s">
        <v>48</v>
      </c>
      <c r="B59" s="3">
        <v>111794.905</v>
      </c>
      <c r="C59" s="3">
        <v>69592.906000000003</v>
      </c>
      <c r="D59" s="3">
        <v>101543.02099999999</v>
      </c>
      <c r="E59" s="4">
        <f t="shared" si="4"/>
        <v>145.91001703535701</v>
      </c>
      <c r="F59" s="16">
        <f t="shared" si="6"/>
        <v>90.829739512726448</v>
      </c>
      <c r="G59" s="50"/>
    </row>
    <row r="60" spans="1:7" s="2" customFormat="1" ht="21" hidden="1" customHeight="1" x14ac:dyDescent="0.25">
      <c r="A60" s="32" t="s">
        <v>49</v>
      </c>
      <c r="B60" s="77">
        <f>[1]район!B55+[1]поселения!B53</f>
        <v>0</v>
      </c>
      <c r="C60" s="27">
        <f>[2]район!C55+[2]поселения!C53</f>
        <v>0</v>
      </c>
      <c r="D60" s="27">
        <f>[1]район!D55+[1]поселения!D53</f>
        <v>0</v>
      </c>
      <c r="E60" s="28">
        <v>0</v>
      </c>
      <c r="F60" s="29">
        <v>0</v>
      </c>
    </row>
    <row r="61" spans="1:7" s="2" customFormat="1" ht="21" hidden="1" customHeight="1" x14ac:dyDescent="0.25">
      <c r="A61" s="26" t="s">
        <v>36</v>
      </c>
      <c r="B61" s="77">
        <v>0</v>
      </c>
      <c r="C61" s="27">
        <f>[2]район!C56+[2]поселения!C54</f>
        <v>11</v>
      </c>
      <c r="D61" s="27">
        <f>[1]район!D56+[1]поселения!D54</f>
        <v>0</v>
      </c>
      <c r="E61" s="28">
        <f t="shared" si="4"/>
        <v>0</v>
      </c>
      <c r="F61" s="29" t="e">
        <f t="shared" si="6"/>
        <v>#DIV/0!</v>
      </c>
    </row>
    <row r="62" spans="1:7" s="2" customFormat="1" ht="1.5" hidden="1" customHeight="1" x14ac:dyDescent="0.25">
      <c r="A62" s="25" t="s">
        <v>50</v>
      </c>
      <c r="B62" s="78">
        <f>[1]район!B57</f>
        <v>0</v>
      </c>
      <c r="C62" s="3">
        <f>[2]район!C57</f>
        <v>0</v>
      </c>
      <c r="D62" s="3">
        <f>[1]район!D57</f>
        <v>0</v>
      </c>
      <c r="E62" s="4" t="e">
        <f t="shared" si="4"/>
        <v>#DIV/0!</v>
      </c>
      <c r="F62" s="16" t="e">
        <f t="shared" si="6"/>
        <v>#DIV/0!</v>
      </c>
    </row>
    <row r="63" spans="1:7" s="2" customFormat="1" ht="15.75" hidden="1" customHeight="1" x14ac:dyDescent="0.25">
      <c r="A63" s="32" t="s">
        <v>51</v>
      </c>
      <c r="B63" s="77">
        <f>[1]район!B58</f>
        <v>0</v>
      </c>
      <c r="C63" s="27">
        <f>[2]район!C58+[2]поселения!C56</f>
        <v>0</v>
      </c>
      <c r="D63" s="27">
        <f>[1]район!D58+[1]поселения!D56</f>
        <v>0</v>
      </c>
      <c r="E63" s="28" t="e">
        <f t="shared" si="4"/>
        <v>#DIV/0!</v>
      </c>
      <c r="F63" s="29" t="e">
        <f t="shared" si="6"/>
        <v>#DIV/0!</v>
      </c>
    </row>
    <row r="64" spans="1:7" s="2" customFormat="1" ht="19.899999999999999" hidden="1" customHeight="1" x14ac:dyDescent="0.25">
      <c r="A64" s="26" t="s">
        <v>36</v>
      </c>
      <c r="B64" s="77">
        <f>[1]район!B59+[1]поселения!B57</f>
        <v>0</v>
      </c>
      <c r="C64" s="27">
        <f>[2]район!C59+[2]поселения!C57</f>
        <v>0</v>
      </c>
      <c r="D64" s="27">
        <f>[1]район!D59+[1]поселения!D57</f>
        <v>0</v>
      </c>
      <c r="E64" s="28">
        <v>0</v>
      </c>
      <c r="F64" s="29">
        <v>0</v>
      </c>
    </row>
    <row r="65" spans="1:9" s="2" customFormat="1" ht="15.75" x14ac:dyDescent="0.25">
      <c r="A65" s="17" t="s">
        <v>52</v>
      </c>
      <c r="B65" s="3">
        <f>[1]район!B60+[1]поселения!B58</f>
        <v>53788.288</v>
      </c>
      <c r="C65" s="3">
        <v>38776.589999999997</v>
      </c>
      <c r="D65" s="3">
        <v>40356.951999999997</v>
      </c>
      <c r="E65" s="4">
        <f t="shared" si="4"/>
        <v>104.07555692751734</v>
      </c>
      <c r="F65" s="16">
        <f t="shared" si="6"/>
        <v>75.029255439399748</v>
      </c>
    </row>
    <row r="66" spans="1:9" s="2" customFormat="1" ht="20.25" customHeight="1" x14ac:dyDescent="0.25">
      <c r="A66" s="17" t="s">
        <v>53</v>
      </c>
      <c r="B66" s="3">
        <v>4873.78</v>
      </c>
      <c r="C66" s="3">
        <v>4489.3739999999998</v>
      </c>
      <c r="D66" s="3">
        <v>4326.4750000000004</v>
      </c>
      <c r="E66" s="4">
        <f t="shared" si="4"/>
        <v>96.371454015637823</v>
      </c>
      <c r="F66" s="16">
        <f t="shared" si="6"/>
        <v>88.77042049497517</v>
      </c>
    </row>
    <row r="67" spans="1:9" s="2" customFormat="1" ht="18" customHeight="1" x14ac:dyDescent="0.25">
      <c r="A67" s="79" t="s">
        <v>54</v>
      </c>
      <c r="B67" s="3">
        <f>[1]район!B62+[1]поселения!B61</f>
        <v>1300</v>
      </c>
      <c r="C67" s="3">
        <f>[1]район!C62</f>
        <v>229.553</v>
      </c>
      <c r="D67" s="3">
        <f>[1]район!D62+[1]поселения!D61</f>
        <v>0</v>
      </c>
      <c r="E67" s="4">
        <v>0</v>
      </c>
      <c r="F67" s="16">
        <f t="shared" si="6"/>
        <v>0</v>
      </c>
    </row>
    <row r="68" spans="1:9" s="2" customFormat="1" ht="18" customHeight="1" x14ac:dyDescent="0.25">
      <c r="A68" s="17" t="s">
        <v>55</v>
      </c>
      <c r="B68" s="3">
        <f>[1]поселения!B60</f>
        <v>0</v>
      </c>
      <c r="C68" s="3">
        <f>[2]поселения!C60</f>
        <v>0</v>
      </c>
      <c r="D68" s="3">
        <f>[1]поселения!D60</f>
        <v>0</v>
      </c>
      <c r="E68" s="4">
        <v>0</v>
      </c>
      <c r="F68" s="16">
        <v>0</v>
      </c>
    </row>
    <row r="69" spans="1:9" s="2" customFormat="1" ht="19.5" customHeight="1" x14ac:dyDescent="0.25">
      <c r="A69" s="17" t="s">
        <v>56</v>
      </c>
      <c r="B69" s="3">
        <v>0</v>
      </c>
      <c r="C69" s="3">
        <v>0</v>
      </c>
      <c r="D69" s="3">
        <v>0</v>
      </c>
      <c r="E69" s="4">
        <v>0</v>
      </c>
      <c r="F69" s="16">
        <v>0</v>
      </c>
    </row>
    <row r="70" spans="1:9" s="2" customFormat="1" ht="18.75" customHeight="1" x14ac:dyDescent="0.25">
      <c r="A70" s="33" t="s">
        <v>57</v>
      </c>
      <c r="B70" s="22">
        <f>B69+B67+B66+B65+B62+B59+B55+B53+B50+B47+B44+B39+B42+B68</f>
        <v>1164857.0729999999</v>
      </c>
      <c r="C70" s="22">
        <f>C69+C67+C66+C65+C62+C59+C55+C53+C50+C47+C44+C39+C42+C68</f>
        <v>1065115.0899999999</v>
      </c>
      <c r="D70" s="22">
        <f>D69+D67+D66+D65+D62+D59+D55+D53+D50+D47+D44+D39+D42+D68</f>
        <v>897860.51299999992</v>
      </c>
      <c r="E70" s="7">
        <f t="shared" si="4"/>
        <v>84.297041834230328</v>
      </c>
      <c r="F70" s="34">
        <f t="shared" si="6"/>
        <v>77.079028304101655</v>
      </c>
    </row>
    <row r="71" spans="1:9" s="2" customFormat="1" ht="15.75" x14ac:dyDescent="0.25">
      <c r="A71" s="6" t="s">
        <v>30</v>
      </c>
      <c r="B71" s="22"/>
      <c r="C71" s="7"/>
      <c r="D71" s="7"/>
      <c r="E71" s="7"/>
      <c r="F71" s="34"/>
    </row>
    <row r="72" spans="1:9" s="2" customFormat="1" ht="17.25" customHeight="1" x14ac:dyDescent="0.25">
      <c r="A72" s="6" t="s">
        <v>31</v>
      </c>
      <c r="B72" s="22">
        <v>229194</v>
      </c>
      <c r="C72" s="7">
        <v>319029.45199999999</v>
      </c>
      <c r="D72" s="7">
        <v>107464</v>
      </c>
      <c r="E72" s="7">
        <f t="shared" si="4"/>
        <v>33.684664323718927</v>
      </c>
      <c r="F72" s="34">
        <f t="shared" si="6"/>
        <v>46.887789383666238</v>
      </c>
    </row>
    <row r="73" spans="1:9" s="2" customFormat="1" ht="19.5" customHeight="1" x14ac:dyDescent="0.25">
      <c r="A73" s="6" t="s">
        <v>58</v>
      </c>
      <c r="B73" s="22">
        <f>B70+B72</f>
        <v>1394051.0729999999</v>
      </c>
      <c r="C73" s="22">
        <f>C70+C72</f>
        <v>1384144.5419999999</v>
      </c>
      <c r="D73" s="22">
        <f>D70+D72</f>
        <v>1005324.5129999999</v>
      </c>
      <c r="E73" s="7">
        <f t="shared" si="4"/>
        <v>72.63146893223815</v>
      </c>
      <c r="F73" s="34">
        <f t="shared" si="6"/>
        <v>72.115328661276394</v>
      </c>
    </row>
    <row r="74" spans="1:9" s="2" customFormat="1" ht="48.75" customHeight="1" x14ac:dyDescent="0.25">
      <c r="A74" s="35" t="s">
        <v>59</v>
      </c>
      <c r="B74" s="36">
        <f>B34-B70</f>
        <v>-57875.05999999959</v>
      </c>
      <c r="C74" s="36">
        <f>C34-C70</f>
        <v>14595.927940000314</v>
      </c>
      <c r="D74" s="36">
        <f>D34-D70</f>
        <v>1542.2440000001807</v>
      </c>
      <c r="E74" s="3">
        <f t="shared" si="4"/>
        <v>10.56626208583589</v>
      </c>
      <c r="F74" s="36">
        <f t="shared" si="6"/>
        <v>-2.6647816866197487</v>
      </c>
      <c r="I74" s="51"/>
    </row>
    <row r="75" spans="1:9" s="2" customFormat="1" ht="20.25" customHeight="1" x14ac:dyDescent="0.25">
      <c r="A75" s="37" t="s">
        <v>60</v>
      </c>
      <c r="B75" s="73">
        <f>SUM(B76:B79)</f>
        <v>57875.268000000004</v>
      </c>
      <c r="C75" s="73">
        <f>SUM(C76:C79)</f>
        <v>-14596.103999999999</v>
      </c>
      <c r="D75" s="73">
        <f>SUM(D76:D79)</f>
        <v>-1541.5500000000029</v>
      </c>
      <c r="E75" s="73">
        <f>D75/C75%</f>
        <v>10.561379940839027</v>
      </c>
      <c r="F75" s="80">
        <f>D75/B75*100</f>
        <v>-2.6635729790486722</v>
      </c>
    </row>
    <row r="76" spans="1:9" s="2" customFormat="1" ht="31.5" x14ac:dyDescent="0.25">
      <c r="A76" s="38" t="s">
        <v>61</v>
      </c>
      <c r="B76" s="39">
        <f>[1]район!B67+[1]поселения!B66</f>
        <v>48712.9</v>
      </c>
      <c r="C76" s="39">
        <f>[1]район!C67+[1]поселения!C66</f>
        <v>0</v>
      </c>
      <c r="D76" s="39">
        <f>[1]район!D67+[1]поселения!D66</f>
        <v>0</v>
      </c>
      <c r="E76" s="81">
        <v>0</v>
      </c>
      <c r="F76" s="82">
        <f>D76/B76*100</f>
        <v>0</v>
      </c>
    </row>
    <row r="77" spans="1:9" s="2" customFormat="1" ht="30" customHeight="1" x14ac:dyDescent="0.25">
      <c r="A77" s="38" t="s">
        <v>62</v>
      </c>
      <c r="B77" s="39">
        <f>[1]район!B68+[1]поселения!B67</f>
        <v>-31712.9</v>
      </c>
      <c r="C77" s="39">
        <f>[1]район!C68+[1]поселения!C67</f>
        <v>-20000</v>
      </c>
      <c r="D77" s="39">
        <f>[1]район!D68+[1]поселения!D67</f>
        <v>0</v>
      </c>
      <c r="E77" s="81">
        <v>0</v>
      </c>
      <c r="F77" s="82">
        <f>D77/B77*100</f>
        <v>0</v>
      </c>
    </row>
    <row r="78" spans="1:9" s="2" customFormat="1" ht="30" customHeight="1" x14ac:dyDescent="0.25">
      <c r="A78" s="32" t="s">
        <v>63</v>
      </c>
      <c r="B78" s="81">
        <f>[1]район!B69+[1]поселения!B68</f>
        <v>40875.268000000004</v>
      </c>
      <c r="C78" s="39">
        <f>[1]район!C69+[1]поселения!C68</f>
        <v>-24450.131999999998</v>
      </c>
      <c r="D78" s="39">
        <v>-54651</v>
      </c>
      <c r="E78" s="81">
        <f>D78/C78%</f>
        <v>223.52026565746152</v>
      </c>
      <c r="F78" s="82">
        <f>D78/B78*100</f>
        <v>-133.70187566721273</v>
      </c>
      <c r="H78" s="39"/>
    </row>
    <row r="79" spans="1:9" s="2" customFormat="1" ht="33" customHeight="1" x14ac:dyDescent="0.25">
      <c r="A79" s="40" t="s">
        <v>64</v>
      </c>
      <c r="B79" s="39">
        <f>[1]район!B70</f>
        <v>0</v>
      </c>
      <c r="C79" s="81">
        <f>[1]район!C70</f>
        <v>29854.027999999998</v>
      </c>
      <c r="D79" s="81">
        <f>[1]район!D70</f>
        <v>53109.45</v>
      </c>
      <c r="E79" s="81">
        <f>D79/C79%</f>
        <v>177.89709984863683</v>
      </c>
      <c r="F79" s="82">
        <v>0</v>
      </c>
    </row>
    <row r="80" spans="1:9" s="2" customFormat="1" ht="15.75" x14ac:dyDescent="0.25">
      <c r="B80" s="41"/>
      <c r="C80" s="42"/>
      <c r="D80" s="43"/>
      <c r="E80" s="44"/>
      <c r="F80" s="45"/>
    </row>
    <row r="81" spans="1:6" ht="15.75" x14ac:dyDescent="0.25">
      <c r="A81" s="83"/>
      <c r="B81" s="83"/>
      <c r="C81" s="84"/>
      <c r="D81" s="85"/>
      <c r="E81" s="44"/>
      <c r="F81" s="46"/>
    </row>
    <row r="82" spans="1:6" ht="15.75" x14ac:dyDescent="0.25">
      <c r="A82" s="83"/>
      <c r="B82" s="86"/>
      <c r="C82" s="83"/>
      <c r="D82" s="87"/>
      <c r="E82" s="44"/>
    </row>
    <row r="83" spans="1:6" ht="15.75" x14ac:dyDescent="0.25">
      <c r="A83" s="83"/>
      <c r="B83" s="86"/>
      <c r="C83" s="83"/>
      <c r="D83" s="87"/>
      <c r="E83" s="44"/>
    </row>
    <row r="84" spans="1:6" ht="15.75" x14ac:dyDescent="0.25">
      <c r="A84" s="88"/>
      <c r="B84" s="88"/>
      <c r="C84" s="83"/>
      <c r="D84" s="87"/>
      <c r="E84" s="44"/>
    </row>
    <row r="85" spans="1:6" ht="15.75" x14ac:dyDescent="0.25">
      <c r="A85" s="86"/>
      <c r="B85" s="86"/>
      <c r="C85" s="89"/>
      <c r="D85" s="89"/>
      <c r="E85" s="90"/>
    </row>
    <row r="86" spans="1:6" ht="15.75" x14ac:dyDescent="0.25">
      <c r="A86" s="91"/>
      <c r="B86" s="91"/>
      <c r="C86" s="92"/>
      <c r="D86" s="93"/>
      <c r="E86" s="1"/>
    </row>
    <row r="87" spans="1:6" x14ac:dyDescent="0.25">
      <c r="C87" s="94"/>
      <c r="D87" s="91"/>
      <c r="E87" s="95"/>
    </row>
  </sheetData>
  <mergeCells count="3">
    <mergeCell ref="A1:F1"/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2017-12-21T11:40:27Z</dcterms:modified>
</cp:coreProperties>
</file>