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D80" i="1" l="1"/>
  <c r="E80" i="1" s="1"/>
  <c r="C80" i="1"/>
  <c r="B80" i="1"/>
  <c r="E79" i="1"/>
  <c r="D79" i="1"/>
  <c r="F79" i="1" s="1"/>
  <c r="B79" i="1"/>
  <c r="B78" i="1"/>
  <c r="F78" i="1" s="1"/>
  <c r="B77" i="1"/>
  <c r="F77" i="1" s="1"/>
  <c r="C76" i="1"/>
  <c r="B76" i="1"/>
  <c r="D75" i="1"/>
  <c r="F75" i="1" s="1"/>
  <c r="B75" i="1"/>
  <c r="D74" i="1"/>
  <c r="F74" i="1" s="1"/>
  <c r="C74" i="1"/>
  <c r="B74" i="1"/>
  <c r="C68" i="1"/>
  <c r="D67" i="1"/>
  <c r="B67" i="1"/>
  <c r="F67" i="1" s="1"/>
  <c r="E66" i="1"/>
  <c r="D66" i="1"/>
  <c r="F66" i="1" s="1"/>
  <c r="B66" i="1"/>
  <c r="B69" i="1" s="1"/>
  <c r="B72" i="1" s="1"/>
  <c r="F65" i="1"/>
  <c r="E65" i="1"/>
  <c r="F64" i="1"/>
  <c r="E64" i="1"/>
  <c r="C64" i="1"/>
  <c r="F63" i="1"/>
  <c r="C63" i="1"/>
  <c r="E63" i="1" s="1"/>
  <c r="F62" i="1"/>
  <c r="E62" i="1"/>
  <c r="C62" i="1"/>
  <c r="F61" i="1"/>
  <c r="C61" i="1"/>
  <c r="E61" i="1" s="1"/>
  <c r="F60" i="1"/>
  <c r="E60" i="1"/>
  <c r="C60" i="1"/>
  <c r="F59" i="1"/>
  <c r="E59" i="1"/>
  <c r="F58" i="1"/>
  <c r="C58" i="1"/>
  <c r="E58" i="1" s="1"/>
  <c r="F57" i="1"/>
  <c r="E57" i="1"/>
  <c r="C57" i="1"/>
  <c r="F56" i="1"/>
  <c r="E56" i="1"/>
  <c r="D55" i="1"/>
  <c r="E55" i="1" s="1"/>
  <c r="B55" i="1"/>
  <c r="F54" i="1"/>
  <c r="C54" i="1"/>
  <c r="E54" i="1" s="1"/>
  <c r="C53" i="1"/>
  <c r="F52" i="1"/>
  <c r="C52" i="1"/>
  <c r="E52" i="1" s="1"/>
  <c r="F51" i="1"/>
  <c r="E51" i="1"/>
  <c r="C51" i="1"/>
  <c r="F50" i="1"/>
  <c r="C50" i="1"/>
  <c r="E50" i="1" s="1"/>
  <c r="F49" i="1"/>
  <c r="E49" i="1"/>
  <c r="C49" i="1"/>
  <c r="F48" i="1"/>
  <c r="C48" i="1"/>
  <c r="E48" i="1" s="1"/>
  <c r="F47" i="1"/>
  <c r="E47" i="1"/>
  <c r="F46" i="1"/>
  <c r="E46" i="1"/>
  <c r="C46" i="1"/>
  <c r="F45" i="1"/>
  <c r="C45" i="1"/>
  <c r="E45" i="1" s="1"/>
  <c r="F44" i="1"/>
  <c r="E44" i="1"/>
  <c r="F43" i="1"/>
  <c r="E43" i="1"/>
  <c r="C43" i="1"/>
  <c r="C69" i="1" s="1"/>
  <c r="C72" i="1" s="1"/>
  <c r="D42" i="1"/>
  <c r="E42" i="1" s="1"/>
  <c r="B42" i="1"/>
  <c r="F41" i="1"/>
  <c r="E41" i="1"/>
  <c r="F40" i="1"/>
  <c r="E40" i="1"/>
  <c r="F39" i="1"/>
  <c r="E39" i="1"/>
  <c r="D36" i="1"/>
  <c r="C36" i="1"/>
  <c r="B36" i="1"/>
  <c r="F33" i="1"/>
  <c r="E33" i="1"/>
  <c r="F32" i="1"/>
  <c r="E32" i="1"/>
  <c r="E31" i="1"/>
  <c r="D31" i="1"/>
  <c r="B31" i="1"/>
  <c r="B25" i="1" s="1"/>
  <c r="F30" i="1"/>
  <c r="E30" i="1"/>
  <c r="C30" i="1"/>
  <c r="F29" i="1"/>
  <c r="E29" i="1"/>
  <c r="D28" i="1"/>
  <c r="B28" i="1"/>
  <c r="F27" i="1"/>
  <c r="D27" i="1"/>
  <c r="E27" i="1" s="1"/>
  <c r="B27" i="1"/>
  <c r="F26" i="1"/>
  <c r="D26" i="1"/>
  <c r="E26" i="1" s="1"/>
  <c r="B26" i="1"/>
  <c r="C25" i="1"/>
  <c r="C34" i="1" s="1"/>
  <c r="C37" i="1" s="1"/>
  <c r="D24" i="1"/>
  <c r="C24" i="1"/>
  <c r="E24" i="1" s="1"/>
  <c r="B24" i="1"/>
  <c r="D23" i="1"/>
  <c r="F23" i="1" s="1"/>
  <c r="C23" i="1"/>
  <c r="B23" i="1"/>
  <c r="D22" i="1"/>
  <c r="F22" i="1" s="1"/>
  <c r="C22" i="1"/>
  <c r="E22" i="1" s="1"/>
  <c r="B22" i="1"/>
  <c r="D21" i="1"/>
  <c r="E21" i="1" s="1"/>
  <c r="C21" i="1"/>
  <c r="B21" i="1"/>
  <c r="E20" i="1"/>
  <c r="D20" i="1"/>
  <c r="F20" i="1" s="1"/>
  <c r="C20" i="1"/>
  <c r="B20" i="1"/>
  <c r="D19" i="1"/>
  <c r="E19" i="1" s="1"/>
  <c r="C19" i="1"/>
  <c r="B19" i="1"/>
  <c r="F19" i="1" s="1"/>
  <c r="D18" i="1"/>
  <c r="F18" i="1" s="1"/>
  <c r="C18" i="1"/>
  <c r="E18" i="1" s="1"/>
  <c r="B18" i="1"/>
  <c r="D17" i="1"/>
  <c r="E17" i="1" s="1"/>
  <c r="C17" i="1"/>
  <c r="B17" i="1"/>
  <c r="E16" i="1"/>
  <c r="D16" i="1"/>
  <c r="F16" i="1" s="1"/>
  <c r="C16" i="1"/>
  <c r="B16" i="1"/>
  <c r="D15" i="1"/>
  <c r="E15" i="1" s="1"/>
  <c r="C15" i="1"/>
  <c r="B15" i="1"/>
  <c r="F15" i="1" s="1"/>
  <c r="D14" i="1"/>
  <c r="F14" i="1" s="1"/>
  <c r="C14" i="1"/>
  <c r="E14" i="1" s="1"/>
  <c r="B14" i="1"/>
  <c r="D13" i="1"/>
  <c r="E13" i="1" s="1"/>
  <c r="C13" i="1"/>
  <c r="B13" i="1"/>
  <c r="E12" i="1"/>
  <c r="D12" i="1"/>
  <c r="F12" i="1" s="1"/>
  <c r="C12" i="1"/>
  <c r="B12" i="1"/>
  <c r="D11" i="1"/>
  <c r="E11" i="1" s="1"/>
  <c r="C11" i="1"/>
  <c r="B11" i="1"/>
  <c r="F11" i="1" s="1"/>
  <c r="D10" i="1"/>
  <c r="F10" i="1" s="1"/>
  <c r="C10" i="1"/>
  <c r="E10" i="1" s="1"/>
  <c r="B10" i="1"/>
  <c r="D9" i="1"/>
  <c r="E9" i="1" s="1"/>
  <c r="C9" i="1"/>
  <c r="B9" i="1"/>
  <c r="B8" i="1" s="1"/>
  <c r="C8" i="1"/>
  <c r="A3" i="1"/>
  <c r="B34" i="1" l="1"/>
  <c r="B37" i="1" s="1"/>
  <c r="B73" i="1" s="1"/>
  <c r="F9" i="1"/>
  <c r="F13" i="1"/>
  <c r="F17" i="1"/>
  <c r="F21" i="1"/>
  <c r="F42" i="1"/>
  <c r="F55" i="1"/>
  <c r="D8" i="1"/>
  <c r="E23" i="1"/>
  <c r="D25" i="1"/>
  <c r="F31" i="1"/>
  <c r="E74" i="1"/>
  <c r="D69" i="1"/>
  <c r="D72" i="1" s="1"/>
  <c r="E25" i="1" l="1"/>
  <c r="D34" i="1"/>
  <c r="F8" i="1"/>
  <c r="E8" i="1"/>
  <c r="D73" i="1" l="1"/>
  <c r="D37" i="1"/>
  <c r="F73" i="1" l="1"/>
  <c r="E73" i="1"/>
</calcChain>
</file>

<file path=xl/comments1.xml><?xml version="1.0" encoding="utf-8"?>
<comments xmlns="http://schemas.openxmlformats.org/spreadsheetml/2006/main">
  <authors>
    <author>Автор</author>
  </authors>
  <commentList>
    <comment ref="B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строка доходов в 317 форме 2 02 49999 05 0000 151 +2 02 45159 00 0000 151 - суммы, которые возвращают поседения
</t>
        </r>
      </text>
    </comment>
    <comment ref="B7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вр500 по району+вр 500 по поселениям </t>
        </r>
      </text>
    </comment>
    <comment ref="D71" authorId="0">
      <text>
        <r>
          <rPr>
            <b/>
            <sz val="9"/>
            <color indexed="81"/>
            <rFont val="Tahoma"/>
            <family val="2"/>
            <charset val="204"/>
          </rPr>
          <t>500 вр по району+500вр по поселениям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<sst xmlns="http://schemas.openxmlformats.org/spreadsheetml/2006/main" count="81" uniqueCount="71">
  <si>
    <t>Консолидированный отчет</t>
  </si>
  <si>
    <t xml:space="preserve">       ИСПОЛНЕНИЕ  БЮДЖЕТА  МО  "ПРИМОРСКИЙ  МУНИЦИПАЛЬНЫЙ  РАЙОН"</t>
  </si>
  <si>
    <t>тыс. руб.</t>
  </si>
  <si>
    <t xml:space="preserve"> Д О Х О Д Ы  НАЛОГОВЫЕ  и  НЕНАЛОГОВЫЕ</t>
  </si>
  <si>
    <t>Налог на доходы физ.лиц</t>
  </si>
  <si>
    <t>Акцизы</t>
  </si>
  <si>
    <t>Налог, взимаемый  в связи с применением патентной системы налогообложения</t>
  </si>
  <si>
    <t>Единый налог на вмененный доход</t>
  </si>
  <si>
    <t>Единый сельскохозяйственный налог</t>
  </si>
  <si>
    <t>Налог на имущество физ.лиц</t>
  </si>
  <si>
    <t>Земельный налог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</si>
  <si>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</si>
  <si>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</si>
  <si>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имущества,находящегося в гос.и муниципальной собственности</t>
  </si>
  <si>
    <t>Плата за негативное воздействие на окруж.среду</t>
  </si>
  <si>
    <t>Доходы от продажи материальных и нематериальных активов</t>
  </si>
  <si>
    <t>Доходы от оказания платных услуг и компенсации затрат государства</t>
  </si>
  <si>
    <t>Штрафные санкции,возмещение ущерба</t>
  </si>
  <si>
    <t xml:space="preserve">Прочие неналоговые доходы  </t>
  </si>
  <si>
    <t>Невыясненные платежи</t>
  </si>
  <si>
    <t>Безвозмездные перечисления</t>
  </si>
  <si>
    <t xml:space="preserve">   - Субвенции</t>
  </si>
  <si>
    <t xml:space="preserve">   -Субсидии</t>
  </si>
  <si>
    <t xml:space="preserve">   - Дотации</t>
  </si>
  <si>
    <t>-Иные межбюджетные трансферты</t>
  </si>
  <si>
    <t xml:space="preserve">   -Безвозмезд из бюджетов других уровней</t>
  </si>
  <si>
    <t>Прочие безвозмездные</t>
  </si>
  <si>
    <t>Доходы от возврата остатков субсидий, субвенций и иных межбюджетных трансфертов прошлых лет</t>
  </si>
  <si>
    <t>Возврат остатков субсидий и субвенций прошлых лет</t>
  </si>
  <si>
    <t xml:space="preserve">И Т О Г О   Д О Х О Д О В </t>
  </si>
  <si>
    <t>справочно:</t>
  </si>
  <si>
    <t>В Н У Т Р Е Н Н И Е  О Б О Р О Т Ы</t>
  </si>
  <si>
    <t>В С Е Г О  ДОХОДОВ С ОБОРОТАМИ</t>
  </si>
  <si>
    <t xml:space="preserve">            Р А С Х О Д Ы</t>
  </si>
  <si>
    <t>Общегосударственные вопросы</t>
  </si>
  <si>
    <t xml:space="preserve">в т.ч а)  оплата труда     </t>
  </si>
  <si>
    <t>б)увеличение стоим. основных средств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</si>
  <si>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</si>
  <si>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</si>
  <si>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</si>
  <si>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б)  безвозмездные перечисления государственным муниципальным организациям</t>
  </si>
  <si>
    <t>Жилищно-коммунальное   хоз-во</t>
  </si>
  <si>
    <t xml:space="preserve"> безвозмездные перечисления государственным и муниципальным организациям</t>
  </si>
  <si>
    <t>Охрана окружающей среды</t>
  </si>
  <si>
    <t>увеличение стоимости основных средств</t>
  </si>
  <si>
    <t>Образование</t>
  </si>
  <si>
    <t>в том числе :</t>
  </si>
  <si>
    <t xml:space="preserve">                  а) оплата труда</t>
  </si>
  <si>
    <t>Культура и кинематография</t>
  </si>
  <si>
    <t>в т.ч.         а) оплата труда</t>
  </si>
  <si>
    <t xml:space="preserve">Здравоохранение </t>
  </si>
  <si>
    <t>в т.ч.        а) оплата труда</t>
  </si>
  <si>
    <t>Социальная политика</t>
  </si>
  <si>
    <t>Физическая культура и спорт</t>
  </si>
  <si>
    <t>Обслуживание муниципального долга</t>
  </si>
  <si>
    <t>Межбюджетные трансферты</t>
  </si>
  <si>
    <t>И Т О Г О  Р А С Х О Д О В</t>
  </si>
  <si>
    <t>В С Е Г О  РАСХОДОВ С ОБОРОТАМИ</t>
  </si>
  <si>
    <t>Превышение доходов над расходами (+),  дефицит (-)</t>
  </si>
  <si>
    <t>Источники покрытия дефицита</t>
  </si>
  <si>
    <t xml:space="preserve"> - получение кредитов по кредитным договорам</t>
  </si>
  <si>
    <t xml:space="preserve"> - погашение кредитов по кредитным договорам</t>
  </si>
  <si>
    <t xml:space="preserve"> - изменение остатков средств бюджета</t>
  </si>
  <si>
    <t xml:space="preserve"> - иные источники внутреннего
 финансирования</t>
  </si>
  <si>
    <t xml:space="preserve"> - получение бюджетных кредитов </t>
  </si>
  <si>
    <t xml:space="preserve"> - погашение бюджетных кредитов </t>
  </si>
  <si>
    <t>План на 2018г.</t>
  </si>
  <si>
    <t>%  вып. к 2017 г</t>
  </si>
  <si>
    <t>% вып. к плану      2018 г</t>
  </si>
  <si>
    <t>Исполнено на 1.12.2017 г.</t>
  </si>
  <si>
    <t>Исполнено на 1.12.2018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</si>
</sst>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i/>
      <sz val="13"/>
      <name val="Arial Cyr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</font>
    <font>
      <i/>
      <sz val="10"/>
      <name val="Times New Roman"/>
      <family val="1"/>
      <charset val="204"/>
    </font>
    <font>
      <sz val="10"/>
      <color rgb="FFFF0000"/>
      <name val="Arial Cyr"/>
      <family val="2"/>
      <charset val="204"/>
    </font>
    <font>
      <b/>
      <i/>
      <sz val="12"/>
      <color rgb="FFFF0000"/>
      <name val="Times New Roman"/>
      <family val="1"/>
    </font>
    <font>
      <i/>
      <sz val="11"/>
      <name val="Times New Roman"/>
      <family val="1"/>
    </font>
    <font>
      <b/>
      <sz val="12"/>
      <color rgb="FFFF0000"/>
      <name val="Times New Roman"/>
      <family val="1"/>
      <charset val="204"/>
    </font>
    <font>
      <b/>
      <sz val="10"/>
      <name val="Arial Cyr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NumberFormat="1" applyFont="1" applyFill="1" applyBorder="1" applyAlignment="1" applyProtection="1">
      <protection locked="0"/>
    </xf>
    <xf numFmtId="0" fontId="0" fillId="0" borderId="0" xfId="0" applyFill="1"/>
    <xf numFmtId="3" fontId="3" fillId="0" borderId="1" xfId="0" applyNumberFormat="1" applyFont="1" applyFill="1" applyBorder="1" applyAlignment="1" applyProtection="1"/>
    <xf numFmtId="1" fontId="3" fillId="0" borderId="1" xfId="0" applyNumberFormat="1" applyFont="1" applyFill="1" applyBorder="1" applyAlignment="1" applyProtection="1"/>
    <xf numFmtId="1" fontId="3" fillId="0" borderId="1" xfId="0" applyNumberFormat="1" applyFont="1" applyFill="1" applyBorder="1"/>
    <xf numFmtId="0" fontId="8" fillId="0" borderId="1" xfId="0" applyNumberFormat="1" applyFont="1" applyFill="1" applyBorder="1" applyAlignment="1" applyProtection="1"/>
    <xf numFmtId="3" fontId="8" fillId="0" borderId="1" xfId="0" applyNumberFormat="1" applyFont="1" applyFill="1" applyBorder="1" applyAlignment="1" applyProtection="1"/>
    <xf numFmtId="1" fontId="8" fillId="0" borderId="1" xfId="0" applyNumberFormat="1" applyFont="1" applyFill="1" applyBorder="1" applyAlignment="1" applyProtection="1"/>
    <xf numFmtId="1" fontId="8" fillId="0" borderId="1" xfId="0" applyNumberFormat="1" applyFont="1" applyFill="1" applyBorder="1"/>
    <xf numFmtId="0" fontId="9" fillId="0" borderId="1" xfId="0" applyNumberFormat="1" applyFont="1" applyFill="1" applyBorder="1" applyAlignment="1" applyProtection="1">
      <protection locked="0"/>
    </xf>
    <xf numFmtId="0" fontId="9" fillId="0" borderId="1" xfId="0" applyNumberFormat="1" applyFont="1" applyFill="1" applyBorder="1" applyAlignment="1" applyProtection="1"/>
    <xf numFmtId="49" fontId="9" fillId="0" borderId="1" xfId="0" applyNumberFormat="1" applyFont="1" applyFill="1" applyBorder="1" applyAlignment="1" applyProtection="1">
      <protection locked="0"/>
    </xf>
    <xf numFmtId="3" fontId="9" fillId="0" borderId="1" xfId="0" applyNumberFormat="1" applyFont="1" applyFill="1" applyBorder="1" applyAlignment="1" applyProtection="1">
      <protection locked="0"/>
    </xf>
    <xf numFmtId="0" fontId="10" fillId="0" borderId="1" xfId="0" applyNumberFormat="1" applyFont="1" applyFill="1" applyBorder="1" applyAlignment="1" applyProtection="1">
      <protection locked="0"/>
    </xf>
    <xf numFmtId="1" fontId="9" fillId="0" borderId="1" xfId="0" applyNumberFormat="1" applyFont="1" applyFill="1" applyBorder="1"/>
    <xf numFmtId="0" fontId="9" fillId="0" borderId="1" xfId="0" applyFont="1" applyFill="1" applyBorder="1"/>
    <xf numFmtId="3" fontId="9" fillId="0" borderId="1" xfId="0" applyNumberFormat="1" applyFont="1" applyFill="1" applyBorder="1"/>
    <xf numFmtId="0" fontId="3" fillId="0" borderId="1" xfId="0" applyNumberFormat="1" applyFont="1" applyFill="1" applyBorder="1" applyAlignment="1" applyProtection="1">
      <alignment wrapText="1"/>
    </xf>
    <xf numFmtId="3" fontId="9" fillId="0" borderId="1" xfId="0" applyNumberFormat="1" applyFont="1" applyFill="1" applyBorder="1" applyAlignment="1" applyProtection="1"/>
    <xf numFmtId="3" fontId="8" fillId="0" borderId="1" xfId="0" applyNumberFormat="1" applyFont="1" applyFill="1" applyBorder="1" applyAlignment="1" applyProtection="1">
      <protection locked="0"/>
    </xf>
    <xf numFmtId="3" fontId="8" fillId="0" borderId="1" xfId="0" applyNumberFormat="1" applyFont="1" applyFill="1" applyBorder="1" applyAlignment="1" applyProtection="1">
      <alignment wrapText="1"/>
    </xf>
    <xf numFmtId="3" fontId="11" fillId="0" borderId="1" xfId="0" applyNumberFormat="1" applyFont="1" applyFill="1" applyBorder="1"/>
    <xf numFmtId="1" fontId="12" fillId="0" borderId="1" xfId="0" applyNumberFormat="1" applyFont="1" applyFill="1" applyBorder="1"/>
    <xf numFmtId="0" fontId="3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3" fontId="2" fillId="0" borderId="1" xfId="0" applyNumberFormat="1" applyFont="1" applyFill="1" applyBorder="1" applyAlignment="1" applyProtection="1"/>
    <xf numFmtId="0" fontId="13" fillId="0" borderId="1" xfId="0" applyNumberFormat="1" applyFont="1" applyFill="1" applyBorder="1" applyAlignment="1" applyProtection="1">
      <alignment wrapText="1"/>
    </xf>
    <xf numFmtId="0" fontId="9" fillId="0" borderId="1" xfId="0" applyNumberFormat="1" applyFont="1" applyFill="1" applyBorder="1" applyAlignment="1" applyProtection="1">
      <alignment wrapText="1"/>
    </xf>
    <xf numFmtId="0" fontId="2" fillId="0" borderId="1" xfId="0" applyFont="1" applyFill="1" applyBorder="1"/>
    <xf numFmtId="0" fontId="14" fillId="0" borderId="1" xfId="0" applyNumberFormat="1" applyFont="1" applyFill="1" applyBorder="1" applyAlignment="1" applyProtection="1"/>
    <xf numFmtId="3" fontId="8" fillId="0" borderId="1" xfId="0" applyNumberFormat="1" applyFont="1" applyFill="1" applyBorder="1"/>
    <xf numFmtId="0" fontId="5" fillId="0" borderId="1" xfId="0" applyNumberFormat="1" applyFont="1" applyFill="1" applyBorder="1" applyAlignment="1" applyProtection="1">
      <alignment wrapText="1"/>
      <protection locked="0"/>
    </xf>
    <xf numFmtId="3" fontId="3" fillId="0" borderId="1" xfId="0" applyNumberFormat="1" applyFont="1" applyFill="1" applyBorder="1"/>
    <xf numFmtId="0" fontId="5" fillId="0" borderId="1" xfId="0" applyFont="1" applyFill="1" applyBorder="1"/>
    <xf numFmtId="0" fontId="2" fillId="0" borderId="1" xfId="0" applyNumberFormat="1" applyFont="1" applyFill="1" applyBorder="1" applyAlignment="1" applyProtection="1">
      <alignment wrapText="1"/>
      <protection locked="0"/>
    </xf>
    <xf numFmtId="3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Fill="1" applyBorder="1" applyAlignment="1" applyProtection="1">
      <protection locked="0"/>
    </xf>
    <xf numFmtId="1" fontId="2" fillId="0" borderId="0" xfId="0" applyNumberFormat="1" applyFont="1" applyFill="1" applyBorder="1" applyAlignment="1" applyProtection="1">
      <protection locked="0"/>
    </xf>
    <xf numFmtId="1" fontId="3" fillId="0" borderId="0" xfId="0" applyNumberFormat="1" applyFont="1" applyFill="1" applyBorder="1" applyAlignment="1" applyProtection="1"/>
    <xf numFmtId="1" fontId="3" fillId="0" borderId="0" xfId="0" applyNumberFormat="1" applyFont="1" applyFill="1" applyBorder="1"/>
    <xf numFmtId="0" fontId="0" fillId="0" borderId="0" xfId="0" applyFill="1" applyBorder="1"/>
    <xf numFmtId="1" fontId="0" fillId="0" borderId="0" xfId="0" applyNumberFormat="1" applyFill="1"/>
    <xf numFmtId="0" fontId="8" fillId="0" borderId="0" xfId="0" applyNumberFormat="1" applyFont="1" applyFill="1" applyBorder="1" applyAlignment="1" applyProtection="1">
      <alignment wrapText="1"/>
    </xf>
    <xf numFmtId="164" fontId="0" fillId="0" borderId="0" xfId="0" applyNumberFormat="1" applyFill="1"/>
    <xf numFmtId="3" fontId="15" fillId="0" borderId="0" xfId="0" applyNumberFormat="1" applyFont="1" applyFill="1"/>
    <xf numFmtId="3" fontId="0" fillId="0" borderId="0" xfId="0" applyNumberFormat="1" applyFill="1"/>
    <xf numFmtId="0" fontId="5" fillId="0" borderId="2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>
      <protection locked="0"/>
    </xf>
    <xf numFmtId="1" fontId="4" fillId="0" borderId="2" xfId="0" applyNumberFormat="1" applyFont="1" applyFill="1" applyBorder="1" applyAlignment="1" applyProtection="1">
      <protection locked="0"/>
    </xf>
    <xf numFmtId="0" fontId="3" fillId="0" borderId="2" xfId="0" applyNumberFormat="1" applyFont="1" applyFill="1" applyBorder="1" applyAlignment="1" applyProtection="1">
      <alignment horizontal="right"/>
      <protection locked="0"/>
    </xf>
    <xf numFmtId="0" fontId="6" fillId="0" borderId="3" xfId="0" applyNumberFormat="1" applyFont="1" applyFill="1" applyBorder="1" applyAlignment="1" applyProtection="1">
      <protection locked="0"/>
    </xf>
    <xf numFmtId="0" fontId="7" fillId="0" borderId="4" xfId="0" applyNumberFormat="1" applyFont="1" applyFill="1" applyBorder="1" applyAlignment="1" applyProtection="1">
      <alignment horizontal="center" vertical="top"/>
      <protection locked="0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3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center"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8" fillId="0" borderId="10" xfId="0" applyNumberFormat="1" applyFont="1" applyFill="1" applyBorder="1" applyAlignment="1" applyProtection="1">
      <alignment horizontal="center" wrapText="1"/>
    </xf>
    <xf numFmtId="3" fontId="16" fillId="0" borderId="1" xfId="0" applyNumberFormat="1" applyFont="1" applyFill="1" applyBorder="1" applyAlignment="1" applyProtection="1"/>
    <xf numFmtId="1" fontId="17" fillId="0" borderId="1" xfId="0" applyNumberFormat="1" applyFont="1" applyFill="1" applyBorder="1" applyAlignment="1" applyProtection="1"/>
    <xf numFmtId="1" fontId="17" fillId="0" borderId="1" xfId="0" applyNumberFormat="1" applyFont="1" applyFill="1" applyBorder="1"/>
    <xf numFmtId="0" fontId="9" fillId="0" borderId="12" xfId="0" applyFont="1" applyFill="1" applyBorder="1"/>
    <xf numFmtId="0" fontId="2" fillId="0" borderId="0" xfId="0" applyFont="1" applyFill="1" applyBorder="1"/>
    <xf numFmtId="0" fontId="18" fillId="0" borderId="0" xfId="0" applyFont="1" applyFill="1" applyBorder="1"/>
    <xf numFmtId="1" fontId="18" fillId="0" borderId="0" xfId="0" applyNumberFormat="1" applyFont="1" applyFill="1" applyBorder="1"/>
    <xf numFmtId="0" fontId="2" fillId="0" borderId="0" xfId="0" applyFont="1" applyFill="1"/>
    <xf numFmtId="1" fontId="2" fillId="0" borderId="0" xfId="0" applyNumberFormat="1" applyFont="1" applyFill="1"/>
    <xf numFmtId="0" fontId="3" fillId="0" borderId="0" xfId="0" applyFont="1" applyFill="1"/>
    <xf numFmtId="0" fontId="5" fillId="0" borderId="0" xfId="0" applyFont="1" applyFill="1" applyBorder="1"/>
    <xf numFmtId="0" fontId="5" fillId="0" borderId="0" xfId="0" applyNumberFormat="1" applyFont="1" applyFill="1" applyBorder="1" applyAlignment="1" applyProtection="1">
      <protection locked="0"/>
    </xf>
    <xf numFmtId="0" fontId="6" fillId="0" borderId="0" xfId="0" applyFont="1" applyFill="1"/>
    <xf numFmtId="0" fontId="4" fillId="0" borderId="0" xfId="0" applyFont="1" applyFill="1" applyBorder="1"/>
    <xf numFmtId="0" fontId="4" fillId="0" borderId="0" xfId="0" applyFont="1" applyFill="1"/>
    <xf numFmtId="0" fontId="6" fillId="0" borderId="0" xfId="0" applyFont="1" applyFill="1" applyBorder="1"/>
    <xf numFmtId="0" fontId="6" fillId="0" borderId="0" xfId="0" applyNumberFormat="1" applyFont="1" applyFill="1" applyBorder="1" applyAlignment="1" applyProtection="1">
      <protection locked="0"/>
    </xf>
    <xf numFmtId="3" fontId="5" fillId="0" borderId="1" xfId="0" applyNumberFormat="1" applyFont="1" applyFill="1" applyBorder="1" applyAlignment="1" applyProtection="1">
      <protection locked="0"/>
    </xf>
    <xf numFmtId="3" fontId="8" fillId="2" borderId="1" xfId="0" applyNumberFormat="1" applyFont="1" applyFill="1" applyBorder="1" applyAlignment="1" applyProtection="1">
      <alignment wrapText="1"/>
    </xf>
    <xf numFmtId="3" fontId="2" fillId="0" borderId="0" xfId="0" applyNumberFormat="1" applyFont="1" applyFill="1" applyBorder="1"/>
    <xf numFmtId="0" fontId="4" fillId="0" borderId="6" xfId="0" applyNumberFormat="1" applyFont="1" applyFill="1" applyBorder="1" applyAlignment="1" applyProtection="1">
      <alignment horizontal="center"/>
    </xf>
    <xf numFmtId="3" fontId="8" fillId="0" borderId="11" xfId="0" applyNumberFormat="1" applyFont="1" applyFill="1" applyBorder="1" applyAlignment="1" applyProtection="1"/>
    <xf numFmtId="3" fontId="21" fillId="0" borderId="1" xfId="0" applyNumberFormat="1" applyFont="1" applyFill="1" applyBorder="1" applyAlignment="1" applyProtection="1"/>
    <xf numFmtId="3" fontId="22" fillId="0" borderId="1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</xf>
    <xf numFmtId="3" fontId="9" fillId="3" borderId="1" xfId="0" applyNumberFormat="1" applyFont="1" applyFill="1" applyBorder="1" applyAlignment="1" applyProtection="1">
      <protection locked="0"/>
    </xf>
    <xf numFmtId="3" fontId="2" fillId="3" borderId="1" xfId="0" applyNumberFormat="1" applyFont="1" applyFill="1" applyBorder="1" applyAlignment="1" applyProtection="1"/>
    <xf numFmtId="3" fontId="3" fillId="3" borderId="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87;&#1088;&#1072;&#1074;&#1082;&#1080;%20&#1087;&#1086;%20&#1080;&#1089;&#1087;&#1086;&#1083;&#1085;&#1077;&#1085;&#1080;&#1102;%202017/11_&#1057;&#1055;&#1056;&#1040;&#1042;&#1050;&#1040;%20&#1085;&#1072;%201%20&#1085;&#1086;&#1103;&#1073;&#1088;&#1103;%202017%20_%20&#1082;&#1086;&#1085;&#1089;&#1086;&#1083;&#1080;&#1076;&#1072;&#1094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87;&#1088;&#1072;&#1074;&#1082;&#1080;%20&#1087;&#1086;%20&#1080;&#1089;&#1087;&#1086;&#1083;&#1085;&#1077;&#1085;&#1080;&#1102;%202018/12_&#1057;&#1055;&#1056;&#1040;&#1042;&#1050;&#1040;%20&#1085;&#1072;%201%20&#1076;&#1077;&#1082;&#1072;&#1073;&#1088;&#1103;%202018%20_%20&#1082;&#1086;&#1085;&#1089;&#1086;&#1083;&#1080;&#1076;&#1072;&#1094;&#1080;&#110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87;&#1088;&#1072;&#1074;&#1082;&#1080;%20&#1087;&#1086;%20&#1080;&#1089;&#1087;&#1086;&#1083;&#1085;&#1077;&#1085;&#1080;&#1102;%202017/12_&#1057;&#1055;&#1056;&#1040;&#1042;&#1050;&#1040;%20&#1085;&#1072;%201%20&#1076;&#1077;&#1082;&#1072;&#1073;&#1088;&#1103;%202017%20_%20&#1082;&#1086;&#1085;&#1089;&#1086;&#1083;&#1080;&#1076;&#1072;&#1094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йон"/>
      <sheetName val="поселения"/>
      <sheetName val="свод"/>
      <sheetName val="Депутаты"/>
    </sheetNames>
    <sheetDataSet>
      <sheetData sheetId="0">
        <row r="56">
          <cell r="C56">
            <v>0</v>
          </cell>
        </row>
        <row r="67">
          <cell r="C67">
            <v>0</v>
          </cell>
        </row>
      </sheetData>
      <sheetData sheetId="1">
        <row r="40">
          <cell r="C40">
            <v>0</v>
          </cell>
        </row>
        <row r="53">
          <cell r="C53">
            <v>0</v>
          </cell>
        </row>
        <row r="54">
          <cell r="C54">
            <v>0</v>
          </cell>
        </row>
        <row r="60">
          <cell r="C60">
            <v>0</v>
          </cell>
        </row>
        <row r="66">
          <cell r="C66">
            <v>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йон"/>
      <sheetName val="поселения"/>
      <sheetName val="свод"/>
      <sheetName val="Депутаты"/>
    </sheetNames>
    <sheetDataSet>
      <sheetData sheetId="0">
        <row r="3">
          <cell r="A3" t="str">
            <v xml:space="preserve">на  1 декабря 2018 года </v>
          </cell>
        </row>
        <row r="8">
          <cell r="B8">
            <v>236421.7</v>
          </cell>
          <cell r="C8">
            <v>202687.4</v>
          </cell>
          <cell r="D8">
            <v>208996.405</v>
          </cell>
        </row>
        <row r="9">
          <cell r="B9">
            <v>15757.9</v>
          </cell>
          <cell r="C9">
            <v>14768.1</v>
          </cell>
          <cell r="D9">
            <v>15332.565000000001</v>
          </cell>
        </row>
        <row r="10">
          <cell r="B10">
            <v>180</v>
          </cell>
          <cell r="C10">
            <v>114.16</v>
          </cell>
          <cell r="D10">
            <v>248.44800000000001</v>
          </cell>
        </row>
        <row r="11">
          <cell r="B11">
            <v>5579.1</v>
          </cell>
          <cell r="C11">
            <v>5596.4</v>
          </cell>
          <cell r="D11">
            <v>5729.326</v>
          </cell>
        </row>
        <row r="12">
          <cell r="B12">
            <v>9537</v>
          </cell>
          <cell r="C12">
            <v>5901.1930000000002</v>
          </cell>
          <cell r="D12">
            <v>9486.7489999999998</v>
          </cell>
        </row>
        <row r="13">
          <cell r="B13">
            <v>93</v>
          </cell>
          <cell r="C13">
            <v>7.3</v>
          </cell>
          <cell r="D13">
            <v>114.3</v>
          </cell>
        </row>
        <row r="14">
          <cell r="B14">
            <v>0</v>
          </cell>
          <cell r="C14">
            <v>0.35</v>
          </cell>
          <cell r="D14">
            <v>3.8E-3</v>
          </cell>
        </row>
        <row r="15">
          <cell r="B15">
            <v>13285.3</v>
          </cell>
          <cell r="C15">
            <v>10136.799999999999</v>
          </cell>
          <cell r="D15">
            <v>14038.897000000001</v>
          </cell>
        </row>
        <row r="16">
          <cell r="B16">
            <v>3643</v>
          </cell>
          <cell r="C16">
            <v>894.86400000000003</v>
          </cell>
          <cell r="D16">
            <v>5045.8509999999997</v>
          </cell>
        </row>
        <row r="17">
          <cell r="B17">
            <v>10031</v>
          </cell>
          <cell r="C17">
            <v>67931.438999999998</v>
          </cell>
          <cell r="D17">
            <v>11500.424000000001</v>
          </cell>
        </row>
        <row r="18">
          <cell r="B18">
            <v>771.8</v>
          </cell>
          <cell r="C18">
            <v>68.299000000000007</v>
          </cell>
          <cell r="D18">
            <v>771.91600000000005</v>
          </cell>
        </row>
        <row r="19">
          <cell r="B19">
            <v>1526</v>
          </cell>
          <cell r="C19">
            <v>1256.2249999999999</v>
          </cell>
          <cell r="D19">
            <v>1383.595</v>
          </cell>
        </row>
        <row r="20">
          <cell r="B20">
            <v>0</v>
          </cell>
          <cell r="C20">
            <v>0</v>
          </cell>
          <cell r="D20">
            <v>0</v>
          </cell>
        </row>
        <row r="21">
          <cell r="B21">
            <v>0</v>
          </cell>
          <cell r="C21">
            <v>539.1</v>
          </cell>
          <cell r="D21">
            <v>2.1</v>
          </cell>
        </row>
        <row r="23">
          <cell r="B23">
            <v>418609</v>
          </cell>
          <cell r="D23">
            <v>348863</v>
          </cell>
        </row>
        <row r="24">
          <cell r="B24">
            <v>456906.3</v>
          </cell>
          <cell r="D24">
            <v>201874</v>
          </cell>
        </row>
        <row r="25">
          <cell r="B25">
            <v>0</v>
          </cell>
          <cell r="D25">
            <v>0</v>
          </cell>
        </row>
        <row r="28">
          <cell r="B28">
            <v>3735</v>
          </cell>
          <cell r="D28">
            <v>3635</v>
          </cell>
        </row>
        <row r="50">
          <cell r="B50">
            <v>739807.5</v>
          </cell>
          <cell r="D50">
            <v>576594.4</v>
          </cell>
        </row>
        <row r="61">
          <cell r="B61">
            <v>4434.6000000000004</v>
          </cell>
          <cell r="D61">
            <v>4210.3999999999996</v>
          </cell>
        </row>
        <row r="62">
          <cell r="B62">
            <v>750</v>
          </cell>
          <cell r="D62">
            <v>323</v>
          </cell>
        </row>
        <row r="67">
          <cell r="B67">
            <v>25000</v>
          </cell>
          <cell r="D67">
            <v>25000</v>
          </cell>
        </row>
        <row r="68">
          <cell r="B68">
            <v>0</v>
          </cell>
        </row>
        <row r="69">
          <cell r="B69">
            <v>33407</v>
          </cell>
        </row>
        <row r="70">
          <cell r="B70">
            <v>-33407</v>
          </cell>
        </row>
        <row r="71">
          <cell r="B71">
            <v>46580.7</v>
          </cell>
          <cell r="D71">
            <v>-13050</v>
          </cell>
        </row>
        <row r="72">
          <cell r="D72">
            <v>32390.400000000001</v>
          </cell>
        </row>
      </sheetData>
      <sheetData sheetId="1">
        <row r="8">
          <cell r="B8">
            <v>14551.177</v>
          </cell>
          <cell r="C8">
            <v>12275</v>
          </cell>
          <cell r="D8">
            <v>12664.573</v>
          </cell>
        </row>
        <row r="9">
          <cell r="B9">
            <v>0</v>
          </cell>
          <cell r="C9">
            <v>0</v>
          </cell>
          <cell r="D9">
            <v>0</v>
          </cell>
        </row>
        <row r="10">
          <cell r="B10">
            <v>4090.36</v>
          </cell>
          <cell r="C10">
            <v>2529.08</v>
          </cell>
          <cell r="D10">
            <v>4065.7489999999998</v>
          </cell>
        </row>
        <row r="11">
          <cell r="B11">
            <v>4377.2299999999996</v>
          </cell>
          <cell r="C11">
            <v>3183</v>
          </cell>
          <cell r="D11">
            <v>3348.0859999999998</v>
          </cell>
        </row>
        <row r="12">
          <cell r="B12">
            <v>30300.643</v>
          </cell>
          <cell r="C12">
            <v>25018.045999999998</v>
          </cell>
          <cell r="D12">
            <v>27074.062000000002</v>
          </cell>
        </row>
        <row r="13">
          <cell r="B13">
            <v>165.1</v>
          </cell>
          <cell r="C13">
            <v>118.41500000000001</v>
          </cell>
          <cell r="D13">
            <v>112.395</v>
          </cell>
        </row>
        <row r="14">
          <cell r="B14">
            <v>0.4</v>
          </cell>
          <cell r="C14">
            <v>0.1</v>
          </cell>
          <cell r="D14">
            <v>0.44500000000000001</v>
          </cell>
        </row>
        <row r="15">
          <cell r="B15">
            <v>20035.043000000001</v>
          </cell>
          <cell r="C15">
            <v>16886.302</v>
          </cell>
          <cell r="D15">
            <v>17986.249</v>
          </cell>
        </row>
        <row r="16">
          <cell r="B16">
            <v>14508.290999999999</v>
          </cell>
          <cell r="C16">
            <v>6609.4560000000001</v>
          </cell>
          <cell r="D16">
            <v>12830.665000000001</v>
          </cell>
        </row>
        <row r="17">
          <cell r="B17">
            <v>8905.7090000000007</v>
          </cell>
          <cell r="C17">
            <v>2009.335</v>
          </cell>
          <cell r="D17">
            <v>8649.4249999999993</v>
          </cell>
        </row>
        <row r="18">
          <cell r="B18">
            <v>189675.08900000001</v>
          </cell>
          <cell r="C18">
            <v>465.34</v>
          </cell>
          <cell r="D18">
            <v>233.61600000000001</v>
          </cell>
        </row>
        <row r="19">
          <cell r="B19">
            <v>562.24400000000003</v>
          </cell>
          <cell r="C19">
            <v>637.56500000000005</v>
          </cell>
          <cell r="D19">
            <v>360.34500000000003</v>
          </cell>
        </row>
        <row r="20">
          <cell r="B20">
            <v>0</v>
          </cell>
          <cell r="C20">
            <v>6.4</v>
          </cell>
          <cell r="D20">
            <v>29.202000000000002</v>
          </cell>
        </row>
        <row r="26">
          <cell r="B26">
            <v>1343</v>
          </cell>
          <cell r="D26">
            <v>1343</v>
          </cell>
        </row>
        <row r="35">
          <cell r="B35">
            <v>2675</v>
          </cell>
          <cell r="D35">
            <v>2085.9</v>
          </cell>
        </row>
        <row r="49">
          <cell r="B49">
            <v>384.2</v>
          </cell>
          <cell r="D49">
            <v>340</v>
          </cell>
        </row>
        <row r="59">
          <cell r="B59">
            <v>788.9</v>
          </cell>
          <cell r="D59">
            <v>632</v>
          </cell>
        </row>
        <row r="67">
          <cell r="B67">
            <v>23986.400000000001</v>
          </cell>
          <cell r="D67">
            <v>2944.3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йон"/>
      <sheetName val="поселения"/>
      <sheetName val="свод"/>
      <sheetName val="Депутаты"/>
    </sheetNames>
    <sheetDataSet>
      <sheetData sheetId="0">
        <row r="56">
          <cell r="C56">
            <v>0</v>
          </cell>
        </row>
      </sheetData>
      <sheetData sheetId="1">
        <row r="40">
          <cell r="C40">
            <v>0</v>
          </cell>
        </row>
        <row r="43">
          <cell r="C43">
            <v>0</v>
          </cell>
        </row>
        <row r="45">
          <cell r="C45">
            <v>0</v>
          </cell>
        </row>
        <row r="51">
          <cell r="C51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88"/>
  <sheetViews>
    <sheetView tabSelected="1" workbookViewId="0">
      <selection activeCell="H8" sqref="H8"/>
    </sheetView>
  </sheetViews>
  <sheetFormatPr defaultRowHeight="15" x14ac:dyDescent="0.25"/>
  <cols>
    <col min="1" max="1" width="42.42578125" style="2" customWidth="1"/>
    <col min="2" max="2" width="12.140625" style="2" customWidth="1"/>
    <col min="3" max="3" width="12.85546875" style="2" customWidth="1"/>
    <col min="4" max="4" width="12" style="2" customWidth="1"/>
    <col min="5" max="5" width="9.7109375" style="2" customWidth="1"/>
    <col min="6" max="6" width="9.5703125" style="2" customWidth="1"/>
    <col min="7" max="7" width="11.140625" style="2" customWidth="1"/>
  </cols>
  <sheetData>
    <row r="1" spans="1:50" s="2" customFormat="1" ht="30.75" customHeight="1" x14ac:dyDescent="0.25">
      <c r="A1" s="87" t="s">
        <v>0</v>
      </c>
      <c r="B1" s="87"/>
      <c r="C1" s="87"/>
      <c r="D1" s="87"/>
      <c r="E1" s="87"/>
      <c r="F1" s="87"/>
    </row>
    <row r="2" spans="1:50" s="2" customFormat="1" ht="15.75" x14ac:dyDescent="0.25">
      <c r="A2" s="88" t="s">
        <v>1</v>
      </c>
      <c r="B2" s="88"/>
      <c r="C2" s="88"/>
      <c r="D2" s="88"/>
      <c r="E2" s="88"/>
      <c r="F2" s="88"/>
    </row>
    <row r="3" spans="1:50" s="2" customFormat="1" ht="15.75" x14ac:dyDescent="0.25">
      <c r="A3" s="89" t="str">
        <f>[2]район!A3</f>
        <v xml:space="preserve">на  1 декабря 2018 года </v>
      </c>
      <c r="B3" s="89"/>
      <c r="C3" s="89"/>
      <c r="D3" s="89"/>
      <c r="E3" s="89"/>
      <c r="F3" s="89"/>
    </row>
    <row r="4" spans="1:50" s="2" customFormat="1" ht="8.25" customHeight="1" x14ac:dyDescent="0.25">
      <c r="A4" s="1"/>
      <c r="B4" s="1"/>
      <c r="C4" s="1"/>
      <c r="D4" s="1"/>
      <c r="E4" s="1"/>
    </row>
    <row r="5" spans="1:50" s="2" customFormat="1" ht="15.75" x14ac:dyDescent="0.25">
      <c r="A5" s="49"/>
      <c r="B5" s="49"/>
      <c r="C5" s="50"/>
      <c r="D5" s="51"/>
      <c r="F5" s="52" t="s">
        <v>2</v>
      </c>
    </row>
    <row r="6" spans="1:50" s="2" customFormat="1" ht="36" x14ac:dyDescent="0.25">
      <c r="A6" s="53"/>
      <c r="B6" s="54" t="s">
        <v>66</v>
      </c>
      <c r="C6" s="55" t="s">
        <v>69</v>
      </c>
      <c r="D6" s="56" t="s">
        <v>70</v>
      </c>
      <c r="E6" s="57" t="s">
        <v>67</v>
      </c>
      <c r="F6" s="58" t="s">
        <v>68</v>
      </c>
    </row>
    <row r="7" spans="1:50" s="2" customFormat="1" ht="14.25" customHeight="1" x14ac:dyDescent="0.25">
      <c r="A7" s="59">
        <v>1</v>
      </c>
      <c r="B7" s="60">
        <v>2</v>
      </c>
      <c r="C7" s="61">
        <v>3</v>
      </c>
      <c r="D7" s="59">
        <v>4</v>
      </c>
      <c r="E7" s="60">
        <v>5</v>
      </c>
      <c r="F7" s="83">
        <v>6</v>
      </c>
      <c r="AS7" s="43"/>
      <c r="AT7" s="43"/>
      <c r="AU7" s="43"/>
      <c r="AV7" s="43"/>
      <c r="AW7" s="43"/>
      <c r="AX7" s="43"/>
    </row>
    <row r="8" spans="1:50" s="2" customFormat="1" ht="37.5" customHeight="1" x14ac:dyDescent="0.25">
      <c r="A8" s="62" t="s">
        <v>3</v>
      </c>
      <c r="B8" s="84">
        <f>SUM(B9:B24)</f>
        <v>583997.08599999989</v>
      </c>
      <c r="C8" s="84">
        <f>SUM(C9:C24)</f>
        <v>379639.66900000005</v>
      </c>
      <c r="D8" s="84">
        <f>SUM(D9:D24)</f>
        <v>360005.39180000004</v>
      </c>
      <c r="E8" s="8">
        <f>D8/C8*100</f>
        <v>94.82818082427525</v>
      </c>
      <c r="F8" s="9">
        <f>D8/B8*100</f>
        <v>61.645066461855613</v>
      </c>
      <c r="AS8" s="43"/>
      <c r="AT8" s="43"/>
      <c r="AU8" s="43"/>
      <c r="AV8" s="43"/>
      <c r="AW8" s="43"/>
      <c r="AX8" s="43"/>
    </row>
    <row r="9" spans="1:50" s="2" customFormat="1" ht="15.75" x14ac:dyDescent="0.25">
      <c r="A9" s="24" t="s">
        <v>4</v>
      </c>
      <c r="B9" s="63">
        <f>[2]район!B8+[2]поселения!B8</f>
        <v>250972.87700000001</v>
      </c>
      <c r="C9" s="63">
        <f>[2]район!C8+[2]поселения!C8</f>
        <v>214962.4</v>
      </c>
      <c r="D9" s="63">
        <f>[2]район!D8+[2]поселения!D8</f>
        <v>221660.978</v>
      </c>
      <c r="E9" s="4">
        <f>D9/C9*100</f>
        <v>103.1161626405362</v>
      </c>
      <c r="F9" s="5">
        <f t="shared" ref="F9:F23" si="0">D9/B9*100</f>
        <v>88.320690526251568</v>
      </c>
    </row>
    <row r="10" spans="1:50" s="2" customFormat="1" ht="15.75" x14ac:dyDescent="0.25">
      <c r="A10" s="24" t="s">
        <v>5</v>
      </c>
      <c r="B10" s="63">
        <f>[2]район!B9+[2]поселения!B9</f>
        <v>15757.9</v>
      </c>
      <c r="C10" s="63">
        <f>[2]район!C9+[2]поселения!C9</f>
        <v>14768.1</v>
      </c>
      <c r="D10" s="63">
        <f>[2]район!D9+[2]поселения!D9</f>
        <v>15332.565000000001</v>
      </c>
      <c r="E10" s="4">
        <f t="shared" ref="E10:E33" si="1">D10/C10*100</f>
        <v>103.8221910740041</v>
      </c>
      <c r="F10" s="5">
        <f t="shared" si="0"/>
        <v>97.300814194784849</v>
      </c>
    </row>
    <row r="11" spans="1:50" s="2" customFormat="1" ht="45.75" customHeight="1" x14ac:dyDescent="0.25">
      <c r="A11" s="18" t="s">
        <v>6</v>
      </c>
      <c r="B11" s="63">
        <f>[2]район!B10</f>
        <v>180</v>
      </c>
      <c r="C11" s="63">
        <f>[2]район!C10</f>
        <v>114.16</v>
      </c>
      <c r="D11" s="63">
        <f>[2]район!D10</f>
        <v>248.44800000000001</v>
      </c>
      <c r="E11" s="4">
        <f t="shared" si="1"/>
        <v>217.63139453398739</v>
      </c>
      <c r="F11" s="5">
        <f t="shared" si="0"/>
        <v>138.02666666666667</v>
      </c>
    </row>
    <row r="12" spans="1:50" s="2" customFormat="1" ht="15.75" x14ac:dyDescent="0.25">
      <c r="A12" s="18" t="s">
        <v>7</v>
      </c>
      <c r="B12" s="3">
        <f>[2]район!B11</f>
        <v>5579.1</v>
      </c>
      <c r="C12" s="3">
        <f>[2]район!C11</f>
        <v>5596.4</v>
      </c>
      <c r="D12" s="3">
        <f>[2]район!D11</f>
        <v>5729.326</v>
      </c>
      <c r="E12" s="4">
        <f t="shared" si="1"/>
        <v>102.37520548924309</v>
      </c>
      <c r="F12" s="5">
        <f t="shared" si="0"/>
        <v>102.69265652166119</v>
      </c>
      <c r="H12" s="44"/>
    </row>
    <row r="13" spans="1:50" s="2" customFormat="1" ht="15.75" x14ac:dyDescent="0.25">
      <c r="A13" s="18" t="s">
        <v>8</v>
      </c>
      <c r="B13" s="3">
        <f>[2]район!B12+[2]поселения!B10</f>
        <v>13627.36</v>
      </c>
      <c r="C13" s="3">
        <f>[2]район!C12+[2]поселения!C10</f>
        <v>8430.273000000001</v>
      </c>
      <c r="D13" s="3">
        <f>[2]район!D12+[2]поселения!D10</f>
        <v>13552.498</v>
      </c>
      <c r="E13" s="4">
        <f t="shared" si="1"/>
        <v>160.75989472701534</v>
      </c>
      <c r="F13" s="5">
        <f t="shared" si="0"/>
        <v>99.450649282032614</v>
      </c>
      <c r="H13" s="44"/>
    </row>
    <row r="14" spans="1:50" s="2" customFormat="1" ht="15.75" customHeight="1" x14ac:dyDescent="0.25">
      <c r="A14" s="18" t="s">
        <v>9</v>
      </c>
      <c r="B14" s="3">
        <f>[2]поселения!B11</f>
        <v>4377.2299999999996</v>
      </c>
      <c r="C14" s="3">
        <f>[2]поселения!C11</f>
        <v>3183</v>
      </c>
      <c r="D14" s="3">
        <f>[2]поселения!D11</f>
        <v>3348.0859999999998</v>
      </c>
      <c r="E14" s="4">
        <f t="shared" si="1"/>
        <v>105.18649073201382</v>
      </c>
      <c r="F14" s="5">
        <f t="shared" si="0"/>
        <v>76.488692620675636</v>
      </c>
    </row>
    <row r="15" spans="1:50" s="2" customFormat="1" ht="15.75" customHeight="1" x14ac:dyDescent="0.25">
      <c r="A15" s="24" t="s">
        <v>10</v>
      </c>
      <c r="B15" s="3">
        <f>[2]поселения!B12</f>
        <v>30300.643</v>
      </c>
      <c r="C15" s="3">
        <f>[2]поселения!C12</f>
        <v>25018.045999999998</v>
      </c>
      <c r="D15" s="3">
        <f>[2]поселения!D12</f>
        <v>27074.062000000002</v>
      </c>
      <c r="E15" s="4">
        <f t="shared" si="1"/>
        <v>108.21813182372438</v>
      </c>
      <c r="F15" s="5">
        <f t="shared" si="0"/>
        <v>89.351443796093704</v>
      </c>
    </row>
    <row r="16" spans="1:50" s="2" customFormat="1" ht="15" customHeight="1" x14ac:dyDescent="0.25">
      <c r="A16" s="24" t="s">
        <v>11</v>
      </c>
      <c r="B16" s="3">
        <f>[2]район!B13+[2]поселения!B13</f>
        <v>258.10000000000002</v>
      </c>
      <c r="C16" s="3">
        <f>[2]район!C13+[2]поселения!C13</f>
        <v>125.715</v>
      </c>
      <c r="D16" s="3">
        <f>[2]район!D13+[2]поселения!D13</f>
        <v>226.69499999999999</v>
      </c>
      <c r="E16" s="4">
        <f t="shared" si="1"/>
        <v>180.32454361054766</v>
      </c>
      <c r="F16" s="5">
        <f t="shared" si="0"/>
        <v>87.832235567609445</v>
      </c>
    </row>
    <row r="17" spans="1:6" s="2" customFormat="1" ht="50.25" hidden="1" customHeight="1" x14ac:dyDescent="0.25">
      <c r="A17" s="18" t="s">
        <v>12</v>
      </c>
      <c r="B17" s="3">
        <f>[2]район!B14+[2]поселения!B14</f>
        <v>0.4</v>
      </c>
      <c r="C17" s="3">
        <f>[2]район!C14+[2]поселения!C14</f>
        <v>0.44999999999999996</v>
      </c>
      <c r="D17" s="3">
        <f>[2]район!D14+[2]поселения!D14</f>
        <v>0.44880000000000003</v>
      </c>
      <c r="E17" s="4">
        <f t="shared" si="1"/>
        <v>99.733333333333348</v>
      </c>
      <c r="F17" s="5">
        <f t="shared" si="0"/>
        <v>112.20000000000002</v>
      </c>
    </row>
    <row r="18" spans="1:6" s="2" customFormat="1" ht="47.25" x14ac:dyDescent="0.25">
      <c r="A18" s="28" t="s">
        <v>13</v>
      </c>
      <c r="B18" s="3">
        <f>[2]район!B15+[2]поселения!B15</f>
        <v>33320.343000000001</v>
      </c>
      <c r="C18" s="3">
        <f>[2]район!C15+[2]поселения!C15</f>
        <v>27023.101999999999</v>
      </c>
      <c r="D18" s="3">
        <f>[2]район!D15+[2]поселения!D15</f>
        <v>32025.146000000001</v>
      </c>
      <c r="E18" s="4">
        <f t="shared" si="1"/>
        <v>118.51025096970733</v>
      </c>
      <c r="F18" s="5">
        <f t="shared" si="0"/>
        <v>96.112894155981536</v>
      </c>
    </row>
    <row r="19" spans="1:6" s="2" customFormat="1" ht="31.5" x14ac:dyDescent="0.25">
      <c r="A19" s="28" t="s">
        <v>14</v>
      </c>
      <c r="B19" s="3">
        <f>[2]район!B16</f>
        <v>3643</v>
      </c>
      <c r="C19" s="3">
        <f>[2]район!C16</f>
        <v>894.86400000000003</v>
      </c>
      <c r="D19" s="3">
        <f>[2]район!D16</f>
        <v>5045.8509999999997</v>
      </c>
      <c r="E19" s="4">
        <f t="shared" si="1"/>
        <v>563.86791735950942</v>
      </c>
      <c r="F19" s="5">
        <f t="shared" si="0"/>
        <v>138.50812517156189</v>
      </c>
    </row>
    <row r="20" spans="1:6" s="2" customFormat="1" ht="33" customHeight="1" x14ac:dyDescent="0.25">
      <c r="A20" s="28" t="s">
        <v>15</v>
      </c>
      <c r="B20" s="3">
        <f>[2]район!B17+[2]поселения!B16</f>
        <v>24539.290999999997</v>
      </c>
      <c r="C20" s="3">
        <f>[2]район!C17+[2]поселения!C16</f>
        <v>74540.895000000004</v>
      </c>
      <c r="D20" s="3">
        <f>[2]район!D17+[2]поселения!D16</f>
        <v>24331.089</v>
      </c>
      <c r="E20" s="4">
        <f t="shared" si="1"/>
        <v>32.641262222569232</v>
      </c>
      <c r="F20" s="5">
        <f t="shared" si="0"/>
        <v>99.151556579201923</v>
      </c>
    </row>
    <row r="21" spans="1:6" s="2" customFormat="1" ht="30.75" customHeight="1" x14ac:dyDescent="0.25">
      <c r="A21" s="28" t="s">
        <v>16</v>
      </c>
      <c r="B21" s="3">
        <f>[2]район!B18+[2]поселения!B17</f>
        <v>9677.509</v>
      </c>
      <c r="C21" s="3">
        <f>[2]район!C18+[2]поселения!C17</f>
        <v>2077.634</v>
      </c>
      <c r="D21" s="3">
        <f>[2]район!D18+[2]поселения!D17</f>
        <v>9421.3409999999985</v>
      </c>
      <c r="E21" s="4">
        <f t="shared" si="1"/>
        <v>453.46490286547095</v>
      </c>
      <c r="F21" s="5">
        <f t="shared" si="0"/>
        <v>97.352955187125104</v>
      </c>
    </row>
    <row r="22" spans="1:6" s="2" customFormat="1" ht="15.75" x14ac:dyDescent="0.25">
      <c r="A22" s="24" t="s">
        <v>17</v>
      </c>
      <c r="B22" s="3">
        <f>[2]район!B19+[2]поселения!B18</f>
        <v>191201.08900000001</v>
      </c>
      <c r="C22" s="3">
        <f>[2]район!C19+[2]поселения!C18</f>
        <v>1721.5649999999998</v>
      </c>
      <c r="D22" s="3">
        <f>[2]район!D19+[2]поселения!D18</f>
        <v>1617.211</v>
      </c>
      <c r="E22" s="4">
        <f t="shared" si="1"/>
        <v>93.938422307609656</v>
      </c>
      <c r="F22" s="5">
        <f t="shared" si="0"/>
        <v>0.8458168352796358</v>
      </c>
    </row>
    <row r="23" spans="1:6" s="2" customFormat="1" ht="15.75" x14ac:dyDescent="0.25">
      <c r="A23" s="24" t="s">
        <v>18</v>
      </c>
      <c r="B23" s="3">
        <f>[2]район!B20+[2]поселения!B19</f>
        <v>562.24400000000003</v>
      </c>
      <c r="C23" s="3">
        <f>[2]район!C20+[2]поселения!C19</f>
        <v>637.56500000000005</v>
      </c>
      <c r="D23" s="3">
        <f>[2]район!D20+[2]поселения!D19</f>
        <v>360.34500000000003</v>
      </c>
      <c r="E23" s="4">
        <f t="shared" si="1"/>
        <v>56.518943166579092</v>
      </c>
      <c r="F23" s="5">
        <f t="shared" si="0"/>
        <v>64.090501632743084</v>
      </c>
    </row>
    <row r="24" spans="1:6" s="2" customFormat="1" ht="15.75" x14ac:dyDescent="0.25">
      <c r="A24" s="24" t="s">
        <v>19</v>
      </c>
      <c r="B24" s="3">
        <f>[2]район!B21+[2]поселения!B20</f>
        <v>0</v>
      </c>
      <c r="C24" s="3">
        <f>[2]район!C21+[2]поселения!C20</f>
        <v>545.5</v>
      </c>
      <c r="D24" s="3">
        <f>[2]район!D21+[2]поселения!D20</f>
        <v>31.302000000000003</v>
      </c>
      <c r="E24" s="4">
        <f t="shared" si="1"/>
        <v>5.7382218148487629</v>
      </c>
      <c r="F24" s="5"/>
    </row>
    <row r="25" spans="1:6" s="2" customFormat="1" ht="15" customHeight="1" x14ac:dyDescent="0.25">
      <c r="A25" s="6" t="s">
        <v>20</v>
      </c>
      <c r="B25" s="7">
        <f>B26+B27+B28+B29+B31+B32+B33</f>
        <v>1002395.5</v>
      </c>
      <c r="C25" s="7">
        <f>SUM(C26:C33)</f>
        <v>519763.49</v>
      </c>
      <c r="D25" s="7">
        <f>SUM(D26:D33)</f>
        <v>593258</v>
      </c>
      <c r="E25" s="8">
        <f t="shared" si="1"/>
        <v>114.1399908639216</v>
      </c>
      <c r="F25" s="9">
        <v>49.781811853511563</v>
      </c>
    </row>
    <row r="26" spans="1:6" s="2" customFormat="1" ht="15.75" x14ac:dyDescent="0.25">
      <c r="A26" s="10" t="s">
        <v>21</v>
      </c>
      <c r="B26" s="80">
        <f>[2]район!B23</f>
        <v>418609</v>
      </c>
      <c r="C26" s="13">
        <v>323162</v>
      </c>
      <c r="D26" s="80">
        <f>[2]район!D23</f>
        <v>348863</v>
      </c>
      <c r="E26" s="64">
        <f t="shared" si="1"/>
        <v>107.95297714459002</v>
      </c>
      <c r="F26" s="65">
        <f>D26/B26*100</f>
        <v>83.338628648691255</v>
      </c>
    </row>
    <row r="27" spans="1:6" s="2" customFormat="1" ht="15.75" x14ac:dyDescent="0.25">
      <c r="A27" s="11" t="s">
        <v>22</v>
      </c>
      <c r="B27" s="80">
        <f>[2]район!B24</f>
        <v>456906.3</v>
      </c>
      <c r="C27" s="13">
        <v>189215</v>
      </c>
      <c r="D27" s="80">
        <f>[2]район!D24</f>
        <v>201874</v>
      </c>
      <c r="E27" s="64">
        <f t="shared" si="1"/>
        <v>106.69027296990197</v>
      </c>
      <c r="F27" s="65">
        <f t="shared" ref="F27:F33" si="2">D27/B27*100</f>
        <v>44.182800718659387</v>
      </c>
    </row>
    <row r="28" spans="1:6" s="2" customFormat="1" ht="15" customHeight="1" x14ac:dyDescent="0.25">
      <c r="A28" s="10" t="s">
        <v>23</v>
      </c>
      <c r="B28" s="80">
        <f>[2]район!B25</f>
        <v>0</v>
      </c>
      <c r="C28" s="13">
        <v>0</v>
      </c>
      <c r="D28" s="80">
        <f>[2]район!D25</f>
        <v>0</v>
      </c>
      <c r="E28" s="64">
        <v>0</v>
      </c>
      <c r="F28" s="65">
        <v>0</v>
      </c>
    </row>
    <row r="29" spans="1:6" s="2" customFormat="1" ht="24.75" customHeight="1" x14ac:dyDescent="0.25">
      <c r="A29" s="12" t="s">
        <v>24</v>
      </c>
      <c r="B29" s="13">
        <v>125189.2</v>
      </c>
      <c r="C29" s="13">
        <v>-40</v>
      </c>
      <c r="D29" s="13">
        <v>40930</v>
      </c>
      <c r="E29" s="64">
        <f t="shared" si="1"/>
        <v>-102325</v>
      </c>
      <c r="F29" s="65">
        <f t="shared" si="2"/>
        <v>32.694513584238898</v>
      </c>
    </row>
    <row r="30" spans="1:6" s="2" customFormat="1" ht="1.5" hidden="1" customHeight="1" x14ac:dyDescent="0.25">
      <c r="A30" s="14" t="s">
        <v>25</v>
      </c>
      <c r="B30" s="90"/>
      <c r="C30" s="13">
        <f>[3]район!C27</f>
        <v>0</v>
      </c>
      <c r="D30" s="13">
        <v>0</v>
      </c>
      <c r="E30" s="64" t="e">
        <f t="shared" si="1"/>
        <v>#DIV/0!</v>
      </c>
      <c r="F30" s="65" t="e">
        <f t="shared" si="2"/>
        <v>#DIV/0!</v>
      </c>
    </row>
    <row r="31" spans="1:6" s="2" customFormat="1" ht="15.75" x14ac:dyDescent="0.25">
      <c r="A31" s="16" t="s">
        <v>26</v>
      </c>
      <c r="B31" s="17">
        <f>[2]район!B28+[2]поселения!B26</f>
        <v>5078</v>
      </c>
      <c r="C31" s="13">
        <v>8263</v>
      </c>
      <c r="D31" s="13">
        <f>[2]район!D28+[2]поселения!D26</f>
        <v>4978</v>
      </c>
      <c r="E31" s="64">
        <f t="shared" si="1"/>
        <v>60.244463269998796</v>
      </c>
      <c r="F31" s="65">
        <f t="shared" si="2"/>
        <v>98.030720756203223</v>
      </c>
    </row>
    <row r="32" spans="1:6" s="2" customFormat="1" ht="62.25" customHeight="1" x14ac:dyDescent="0.25">
      <c r="A32" s="18" t="s">
        <v>27</v>
      </c>
      <c r="B32" s="17">
        <v>20</v>
      </c>
      <c r="C32" s="17">
        <v>33.49</v>
      </c>
      <c r="D32" s="17">
        <v>20</v>
      </c>
      <c r="E32" s="64">
        <f t="shared" si="1"/>
        <v>59.719319199761124</v>
      </c>
      <c r="F32" s="65">
        <f t="shared" si="2"/>
        <v>100</v>
      </c>
    </row>
    <row r="33" spans="1:8" s="2" customFormat="1" ht="31.5" x14ac:dyDescent="0.25">
      <c r="A33" s="18" t="s">
        <v>28</v>
      </c>
      <c r="B33" s="17">
        <v>-3407</v>
      </c>
      <c r="C33" s="19">
        <v>-870</v>
      </c>
      <c r="D33" s="19">
        <v>-3407</v>
      </c>
      <c r="E33" s="64">
        <f t="shared" si="1"/>
        <v>391.60919540229884</v>
      </c>
      <c r="F33" s="65">
        <f t="shared" si="2"/>
        <v>100</v>
      </c>
    </row>
    <row r="34" spans="1:8" s="2" customFormat="1" ht="22.5" customHeight="1" x14ac:dyDescent="0.25">
      <c r="A34" s="6" t="s">
        <v>29</v>
      </c>
      <c r="B34" s="20">
        <f>B25+B8</f>
        <v>1586392.5859999999</v>
      </c>
      <c r="C34" s="20">
        <f>C25+C8</f>
        <v>899403.15899999999</v>
      </c>
      <c r="D34" s="20">
        <f>D25+D8</f>
        <v>953263.3918000001</v>
      </c>
      <c r="E34" s="8">
        <v>105.651756563878</v>
      </c>
      <c r="F34" s="9">
        <v>49.03199287460189</v>
      </c>
    </row>
    <row r="35" spans="1:8" s="2" customFormat="1" ht="15.75" x14ac:dyDescent="0.25">
      <c r="A35" s="6" t="s">
        <v>30</v>
      </c>
      <c r="B35" s="20"/>
      <c r="C35" s="20"/>
      <c r="D35" s="20"/>
      <c r="E35" s="8"/>
      <c r="F35" s="9"/>
    </row>
    <row r="36" spans="1:8" s="2" customFormat="1" ht="18.75" customHeight="1" x14ac:dyDescent="0.25">
      <c r="A36" s="6" t="s">
        <v>31</v>
      </c>
      <c r="B36" s="21">
        <f>B71</f>
        <v>296266.5</v>
      </c>
      <c r="C36" s="7">
        <f>C71</f>
        <v>107464</v>
      </c>
      <c r="D36" s="7">
        <f>D71</f>
        <v>90095.1</v>
      </c>
      <c r="E36" s="8">
        <v>67.471209431471621</v>
      </c>
      <c r="F36" s="9">
        <v>22.835233990764383</v>
      </c>
    </row>
    <row r="37" spans="1:8" s="2" customFormat="1" ht="20.25" customHeight="1" x14ac:dyDescent="0.25">
      <c r="A37" s="6" t="s">
        <v>32</v>
      </c>
      <c r="B37" s="20">
        <f>B36+B34</f>
        <v>1882659.0859999999</v>
      </c>
      <c r="C37" s="20">
        <f>C34+C36</f>
        <v>1006867.159</v>
      </c>
      <c r="D37" s="20">
        <f>D36+D34</f>
        <v>1043358.4918000001</v>
      </c>
      <c r="E37" s="8">
        <v>101.42417182606823</v>
      </c>
      <c r="F37" s="9">
        <v>45.211509593534778</v>
      </c>
    </row>
    <row r="38" spans="1:8" s="2" customFormat="1" ht="24.75" customHeight="1" x14ac:dyDescent="0.25">
      <c r="A38" s="6" t="s">
        <v>33</v>
      </c>
      <c r="B38" s="7"/>
      <c r="C38" s="22"/>
      <c r="D38" s="22"/>
      <c r="E38" s="8"/>
      <c r="F38" s="23"/>
    </row>
    <row r="39" spans="1:8" s="2" customFormat="1" ht="20.25" customHeight="1" x14ac:dyDescent="0.25">
      <c r="A39" s="24" t="s">
        <v>34</v>
      </c>
      <c r="B39" s="3">
        <v>135298.29999999999</v>
      </c>
      <c r="C39" s="3">
        <v>109639.738</v>
      </c>
      <c r="D39" s="3">
        <v>118964</v>
      </c>
      <c r="E39" s="4">
        <f>D39/C39*100</f>
        <v>108.50445483552689</v>
      </c>
      <c r="F39" s="15">
        <f>D39/B39*100</f>
        <v>87.927194946277979</v>
      </c>
    </row>
    <row r="40" spans="1:8" s="2" customFormat="1" ht="4.9000000000000004" hidden="1" customHeight="1" x14ac:dyDescent="0.25">
      <c r="A40" s="25" t="s">
        <v>35</v>
      </c>
      <c r="B40" s="91"/>
      <c r="C40" s="26"/>
      <c r="D40" s="91"/>
      <c r="E40" s="4" t="e">
        <f t="shared" ref="E40:E66" si="3">D40/C40*100</f>
        <v>#DIV/0!</v>
      </c>
      <c r="F40" s="15" t="e">
        <f t="shared" ref="F40:F67" si="4">D40/B40*100</f>
        <v>#DIV/0!</v>
      </c>
    </row>
    <row r="41" spans="1:8" s="2" customFormat="1" ht="4.9000000000000004" hidden="1" customHeight="1" x14ac:dyDescent="0.25">
      <c r="A41" s="25" t="s">
        <v>36</v>
      </c>
      <c r="B41" s="91"/>
      <c r="C41" s="26"/>
      <c r="D41" s="91"/>
      <c r="E41" s="4" t="e">
        <f t="shared" si="3"/>
        <v>#DIV/0!</v>
      </c>
      <c r="F41" s="15" t="e">
        <f t="shared" si="4"/>
        <v>#DIV/0!</v>
      </c>
    </row>
    <row r="42" spans="1:8" s="2" customFormat="1" ht="15.75" x14ac:dyDescent="0.25">
      <c r="A42" s="18" t="s">
        <v>37</v>
      </c>
      <c r="B42" s="3">
        <f>[2]поселения!B35</f>
        <v>2675</v>
      </c>
      <c r="C42" s="3">
        <v>2146.1909999999998</v>
      </c>
      <c r="D42" s="3">
        <f>[2]поселения!D35</f>
        <v>2085.9</v>
      </c>
      <c r="E42" s="4">
        <f t="shared" si="3"/>
        <v>97.190790568034274</v>
      </c>
      <c r="F42" s="15">
        <f t="shared" si="4"/>
        <v>77.977570093457942</v>
      </c>
    </row>
    <row r="43" spans="1:8" s="2" customFormat="1" ht="15.75" hidden="1" customHeight="1" x14ac:dyDescent="0.25">
      <c r="A43" s="25" t="s">
        <v>35</v>
      </c>
      <c r="B43" s="91"/>
      <c r="C43" s="26">
        <f>[3]поселения!C36</f>
        <v>0</v>
      </c>
      <c r="D43" s="91"/>
      <c r="E43" s="4" t="e">
        <f t="shared" si="3"/>
        <v>#DIV/0!</v>
      </c>
      <c r="F43" s="15" t="e">
        <f t="shared" si="4"/>
        <v>#DIV/0!</v>
      </c>
    </row>
    <row r="44" spans="1:8" s="2" customFormat="1" ht="30.75" customHeight="1" x14ac:dyDescent="0.25">
      <c r="A44" s="18" t="s">
        <v>38</v>
      </c>
      <c r="B44" s="3">
        <v>20729.3</v>
      </c>
      <c r="C44" s="3">
        <v>9832.0360000000001</v>
      </c>
      <c r="D44" s="3">
        <v>16047.1</v>
      </c>
      <c r="E44" s="4">
        <f t="shared" si="3"/>
        <v>163.21238042659729</v>
      </c>
      <c r="F44" s="15">
        <f t="shared" si="4"/>
        <v>77.412647798044318</v>
      </c>
    </row>
    <row r="45" spans="1:8" s="2" customFormat="1" ht="15" hidden="1" customHeight="1" x14ac:dyDescent="0.25">
      <c r="A45" s="25" t="s">
        <v>35</v>
      </c>
      <c r="B45" s="91"/>
      <c r="C45" s="26">
        <f>[3]район!C40+[3]поселения!C39</f>
        <v>0</v>
      </c>
      <c r="D45" s="91"/>
      <c r="E45" s="4" t="e">
        <f t="shared" si="3"/>
        <v>#DIV/0!</v>
      </c>
      <c r="F45" s="15" t="e">
        <f t="shared" si="4"/>
        <v>#DIV/0!</v>
      </c>
    </row>
    <row r="46" spans="1:8" s="2" customFormat="1" ht="15.75" hidden="1" customHeight="1" x14ac:dyDescent="0.25">
      <c r="A46" s="25" t="s">
        <v>36</v>
      </c>
      <c r="B46" s="91"/>
      <c r="C46" s="26">
        <f>[3]район!C41+[3]поселения!C40</f>
        <v>0</v>
      </c>
      <c r="D46" s="91"/>
      <c r="E46" s="4" t="e">
        <f t="shared" si="3"/>
        <v>#DIV/0!</v>
      </c>
      <c r="F46" s="15" t="e">
        <f t="shared" si="4"/>
        <v>#DIV/0!</v>
      </c>
    </row>
    <row r="47" spans="1:8" s="2" customFormat="1" ht="24" customHeight="1" x14ac:dyDescent="0.25">
      <c r="A47" s="24" t="s">
        <v>39</v>
      </c>
      <c r="B47" s="3">
        <v>73967.8</v>
      </c>
      <c r="C47" s="3">
        <v>44346.667000000001</v>
      </c>
      <c r="D47" s="3">
        <v>54998.2</v>
      </c>
      <c r="E47" s="4">
        <f t="shared" si="3"/>
        <v>124.01879040875833</v>
      </c>
      <c r="F47" s="15">
        <f t="shared" si="4"/>
        <v>74.354246036788979</v>
      </c>
      <c r="H47" s="45"/>
    </row>
    <row r="48" spans="1:8" s="2" customFormat="1" ht="15.75" hidden="1" customHeight="1" x14ac:dyDescent="0.25">
      <c r="A48" s="25" t="s">
        <v>35</v>
      </c>
      <c r="B48" s="91"/>
      <c r="C48" s="26">
        <f>[3]район!C43+[3]поселения!C42</f>
        <v>0</v>
      </c>
      <c r="D48" s="91"/>
      <c r="E48" s="4" t="e">
        <f t="shared" si="3"/>
        <v>#DIV/0!</v>
      </c>
      <c r="F48" s="15" t="e">
        <f t="shared" si="4"/>
        <v>#DIV/0!</v>
      </c>
    </row>
    <row r="49" spans="1:7" s="2" customFormat="1" ht="47.25" hidden="1" customHeight="1" x14ac:dyDescent="0.25">
      <c r="A49" s="27" t="s">
        <v>40</v>
      </c>
      <c r="B49" s="91"/>
      <c r="C49" s="26">
        <f>[3]район!C44+[3]поселения!C43</f>
        <v>0</v>
      </c>
      <c r="D49" s="91"/>
      <c r="E49" s="4" t="e">
        <f t="shared" si="3"/>
        <v>#DIV/0!</v>
      </c>
      <c r="F49" s="15" t="e">
        <f t="shared" si="4"/>
        <v>#DIV/0!</v>
      </c>
    </row>
    <row r="50" spans="1:7" s="2" customFormat="1" ht="16.5" customHeight="1" x14ac:dyDescent="0.25">
      <c r="A50" s="24" t="s">
        <v>41</v>
      </c>
      <c r="B50" s="3">
        <v>520176.3</v>
      </c>
      <c r="C50" s="3">
        <f>81724.475</f>
        <v>81724.475000000006</v>
      </c>
      <c r="D50" s="3">
        <v>83305.5</v>
      </c>
      <c r="E50" s="4">
        <f t="shared" si="3"/>
        <v>101.93457957362222</v>
      </c>
      <c r="F50" s="15">
        <f t="shared" si="4"/>
        <v>16.014858808446292</v>
      </c>
    </row>
    <row r="51" spans="1:7" s="2" customFormat="1" ht="15" hidden="1" customHeight="1" x14ac:dyDescent="0.25">
      <c r="A51" s="25" t="s">
        <v>35</v>
      </c>
      <c r="B51" s="91"/>
      <c r="C51" s="26">
        <f>[3]район!C46+[3]поселения!C45</f>
        <v>0</v>
      </c>
      <c r="D51" s="91"/>
      <c r="E51" s="4" t="e">
        <f t="shared" si="3"/>
        <v>#DIV/0!</v>
      </c>
      <c r="F51" s="15" t="e">
        <f t="shared" si="4"/>
        <v>#DIV/0!</v>
      </c>
    </row>
    <row r="52" spans="1:7" s="2" customFormat="1" ht="42.6" hidden="1" customHeight="1" x14ac:dyDescent="0.25">
      <c r="A52" s="27" t="s">
        <v>42</v>
      </c>
      <c r="B52" s="91"/>
      <c r="C52" s="26">
        <f>[3]район!C47+[3]поселения!C46</f>
        <v>0</v>
      </c>
      <c r="D52" s="91"/>
      <c r="E52" s="4" t="e">
        <f t="shared" si="3"/>
        <v>#DIV/0!</v>
      </c>
      <c r="F52" s="15" t="e">
        <f t="shared" si="4"/>
        <v>#DIV/0!</v>
      </c>
    </row>
    <row r="53" spans="1:7" s="2" customFormat="1" ht="13.15" hidden="1" customHeight="1" x14ac:dyDescent="0.25">
      <c r="A53" s="28" t="s">
        <v>43</v>
      </c>
      <c r="B53" s="3">
        <v>5985</v>
      </c>
      <c r="C53" s="3">
        <f>[3]район!C48+[3]поселения!C47</f>
        <v>0</v>
      </c>
      <c r="D53" s="3"/>
      <c r="E53" s="4">
        <v>0</v>
      </c>
      <c r="F53" s="15">
        <v>0</v>
      </c>
    </row>
    <row r="54" spans="1:7" s="2" customFormat="1" ht="16.149999999999999" hidden="1" customHeight="1" x14ac:dyDescent="0.25">
      <c r="A54" s="27" t="s">
        <v>44</v>
      </c>
      <c r="B54" s="91"/>
      <c r="C54" s="26">
        <f>[3]район!C49+[3]поселения!C48</f>
        <v>0</v>
      </c>
      <c r="D54" s="91"/>
      <c r="E54" s="4" t="e">
        <f t="shared" si="3"/>
        <v>#DIV/0!</v>
      </c>
      <c r="F54" s="15" t="e">
        <f t="shared" si="4"/>
        <v>#DIV/0!</v>
      </c>
    </row>
    <row r="55" spans="1:7" s="2" customFormat="1" ht="15.75" x14ac:dyDescent="0.25">
      <c r="A55" s="24" t="s">
        <v>45</v>
      </c>
      <c r="B55" s="3">
        <f>[2]район!B50+[2]поселения!B49</f>
        <v>740191.7</v>
      </c>
      <c r="C55" s="3">
        <v>503944.95799999998</v>
      </c>
      <c r="D55" s="3">
        <f>[2]район!D50+[2]поселения!D49</f>
        <v>576934.40000000002</v>
      </c>
      <c r="E55" s="4">
        <f t="shared" si="3"/>
        <v>114.48361390292948</v>
      </c>
      <c r="F55" s="15">
        <f t="shared" si="4"/>
        <v>77.943916420570517</v>
      </c>
      <c r="G55" s="46"/>
    </row>
    <row r="56" spans="1:7" s="2" customFormat="1" ht="17.25" hidden="1" customHeight="1" x14ac:dyDescent="0.25">
      <c r="A56" s="25" t="s">
        <v>46</v>
      </c>
      <c r="B56" s="91"/>
      <c r="C56" s="26"/>
      <c r="D56" s="91"/>
      <c r="E56" s="4" t="e">
        <f t="shared" si="3"/>
        <v>#DIV/0!</v>
      </c>
      <c r="F56" s="15" t="e">
        <f t="shared" si="4"/>
        <v>#DIV/0!</v>
      </c>
    </row>
    <row r="57" spans="1:7" s="2" customFormat="1" ht="15.75" hidden="1" customHeight="1" x14ac:dyDescent="0.25">
      <c r="A57" s="25" t="s">
        <v>47</v>
      </c>
      <c r="B57" s="91"/>
      <c r="C57" s="26">
        <f>[3]район!C52</f>
        <v>0</v>
      </c>
      <c r="D57" s="91"/>
      <c r="E57" s="4" t="e">
        <f t="shared" si="3"/>
        <v>#DIV/0!</v>
      </c>
      <c r="F57" s="15" t="e">
        <f t="shared" si="4"/>
        <v>#DIV/0!</v>
      </c>
    </row>
    <row r="58" spans="1:7" s="2" customFormat="1" ht="15.75" hidden="1" customHeight="1" x14ac:dyDescent="0.25">
      <c r="A58" s="25" t="s">
        <v>36</v>
      </c>
      <c r="B58" s="91"/>
      <c r="C58" s="26">
        <f>[3]район!C56+[3]поселения!C51</f>
        <v>0</v>
      </c>
      <c r="D58" s="91"/>
      <c r="E58" s="4" t="e">
        <f t="shared" si="3"/>
        <v>#DIV/0!</v>
      </c>
      <c r="F58" s="15" t="e">
        <f t="shared" si="4"/>
        <v>#DIV/0!</v>
      </c>
    </row>
    <row r="59" spans="1:7" s="2" customFormat="1" ht="21" customHeight="1" x14ac:dyDescent="0.25">
      <c r="A59" s="18" t="s">
        <v>48</v>
      </c>
      <c r="B59" s="3">
        <v>120934.6</v>
      </c>
      <c r="C59" s="3">
        <v>101543.02099999999</v>
      </c>
      <c r="D59" s="3">
        <v>101657.1</v>
      </c>
      <c r="E59" s="4">
        <f t="shared" si="3"/>
        <v>100.11234548556519</v>
      </c>
      <c r="F59" s="15">
        <f t="shared" si="4"/>
        <v>84.059566079517353</v>
      </c>
      <c r="G59" s="47"/>
    </row>
    <row r="60" spans="1:7" s="2" customFormat="1" ht="21" hidden="1" customHeight="1" x14ac:dyDescent="0.25">
      <c r="A60" s="29" t="s">
        <v>49</v>
      </c>
      <c r="B60" s="91"/>
      <c r="C60" s="26">
        <f>[1]район!C55+[1]поселения!C53</f>
        <v>0</v>
      </c>
      <c r="D60" s="91"/>
      <c r="E60" s="4" t="e">
        <f t="shared" si="3"/>
        <v>#DIV/0!</v>
      </c>
      <c r="F60" s="15" t="e">
        <f t="shared" si="4"/>
        <v>#DIV/0!</v>
      </c>
    </row>
    <row r="61" spans="1:7" s="2" customFormat="1" ht="21" hidden="1" customHeight="1" x14ac:dyDescent="0.25">
      <c r="A61" s="25" t="s">
        <v>36</v>
      </c>
      <c r="B61" s="91"/>
      <c r="C61" s="26">
        <f>[1]район!C56+[1]поселения!C54</f>
        <v>0</v>
      </c>
      <c r="D61" s="91"/>
      <c r="E61" s="4" t="e">
        <f t="shared" si="3"/>
        <v>#DIV/0!</v>
      </c>
      <c r="F61" s="15" t="e">
        <f t="shared" si="4"/>
        <v>#DIV/0!</v>
      </c>
    </row>
    <row r="62" spans="1:7" s="2" customFormat="1" ht="1.5" hidden="1" customHeight="1" x14ac:dyDescent="0.25">
      <c r="A62" s="24" t="s">
        <v>50</v>
      </c>
      <c r="B62" s="92"/>
      <c r="C62" s="3">
        <f>[1]район!C57</f>
        <v>0</v>
      </c>
      <c r="D62" s="92"/>
      <c r="E62" s="4" t="e">
        <f t="shared" si="3"/>
        <v>#DIV/0!</v>
      </c>
      <c r="F62" s="15" t="e">
        <f t="shared" si="4"/>
        <v>#DIV/0!</v>
      </c>
    </row>
    <row r="63" spans="1:7" s="2" customFormat="1" ht="15.75" hidden="1" customHeight="1" x14ac:dyDescent="0.25">
      <c r="A63" s="29" t="s">
        <v>51</v>
      </c>
      <c r="B63" s="91"/>
      <c r="C63" s="26">
        <f>[1]район!C58+[1]поселения!C56</f>
        <v>0</v>
      </c>
      <c r="D63" s="91"/>
      <c r="E63" s="4" t="e">
        <f t="shared" si="3"/>
        <v>#DIV/0!</v>
      </c>
      <c r="F63" s="15" t="e">
        <f t="shared" si="4"/>
        <v>#DIV/0!</v>
      </c>
    </row>
    <row r="64" spans="1:7" s="2" customFormat="1" ht="19.899999999999999" hidden="1" customHeight="1" x14ac:dyDescent="0.25">
      <c r="A64" s="25" t="s">
        <v>36</v>
      </c>
      <c r="B64" s="91"/>
      <c r="C64" s="26">
        <f>[1]район!C59+[1]поселения!C57</f>
        <v>0</v>
      </c>
      <c r="D64" s="91"/>
      <c r="E64" s="4" t="e">
        <f t="shared" si="3"/>
        <v>#DIV/0!</v>
      </c>
      <c r="F64" s="15" t="e">
        <f t="shared" si="4"/>
        <v>#DIV/0!</v>
      </c>
    </row>
    <row r="65" spans="1:9" s="2" customFormat="1" ht="15.75" x14ac:dyDescent="0.25">
      <c r="A65" s="16" t="s">
        <v>52</v>
      </c>
      <c r="B65" s="3">
        <v>56028.3</v>
      </c>
      <c r="C65" s="3">
        <v>40356.951999999997</v>
      </c>
      <c r="D65" s="3">
        <v>41390.400000000001</v>
      </c>
      <c r="E65" s="4">
        <f t="shared" si="3"/>
        <v>102.56076821658881</v>
      </c>
      <c r="F65" s="15">
        <f t="shared" si="4"/>
        <v>73.874095769459359</v>
      </c>
    </row>
    <row r="66" spans="1:9" s="2" customFormat="1" ht="20.25" customHeight="1" x14ac:dyDescent="0.25">
      <c r="A66" s="16" t="s">
        <v>53</v>
      </c>
      <c r="B66" s="3">
        <f>[2]район!B61+[2]поселения!B59</f>
        <v>5223.5</v>
      </c>
      <c r="C66" s="3">
        <v>4326.4750000000004</v>
      </c>
      <c r="D66" s="3">
        <f>[2]район!D61+[2]поселения!D59</f>
        <v>4842.3999999999996</v>
      </c>
      <c r="E66" s="4">
        <f t="shared" si="3"/>
        <v>111.92483488290119</v>
      </c>
      <c r="F66" s="15">
        <f t="shared" si="4"/>
        <v>92.704125586292704</v>
      </c>
    </row>
    <row r="67" spans="1:9" s="2" customFormat="1" ht="18" customHeight="1" x14ac:dyDescent="0.25">
      <c r="A67" s="66" t="s">
        <v>54</v>
      </c>
      <c r="B67" s="3">
        <f>[2]район!B62</f>
        <v>750</v>
      </c>
      <c r="C67" s="3">
        <v>0</v>
      </c>
      <c r="D67" s="3">
        <f>[2]район!D62</f>
        <v>323</v>
      </c>
      <c r="E67" s="4">
        <v>0</v>
      </c>
      <c r="F67" s="15">
        <f t="shared" si="4"/>
        <v>43.066666666666663</v>
      </c>
    </row>
    <row r="68" spans="1:9" s="2" customFormat="1" ht="18" customHeight="1" x14ac:dyDescent="0.25">
      <c r="A68" s="16" t="s">
        <v>55</v>
      </c>
      <c r="B68" s="3">
        <v>0</v>
      </c>
      <c r="C68" s="3">
        <f>[1]поселения!C60</f>
        <v>0</v>
      </c>
      <c r="D68" s="3">
        <v>0</v>
      </c>
      <c r="E68" s="4">
        <v>0</v>
      </c>
      <c r="F68" s="15">
        <v>0</v>
      </c>
    </row>
    <row r="69" spans="1:9" s="2" customFormat="1" ht="19.5" customHeight="1" x14ac:dyDescent="0.25">
      <c r="A69" s="30" t="s">
        <v>56</v>
      </c>
      <c r="B69" s="21">
        <f>SUM(B39:B68)</f>
        <v>1681959.8</v>
      </c>
      <c r="C69" s="81">
        <f>SUM(C39:C68)</f>
        <v>897860.51299999992</v>
      </c>
      <c r="D69" s="21">
        <f>SUM(D39:D68)</f>
        <v>1000548.0000000001</v>
      </c>
      <c r="E69" s="7">
        <v>112.1942097655761</v>
      </c>
      <c r="F69" s="31">
        <v>48.01963418465931</v>
      </c>
    </row>
    <row r="70" spans="1:9" s="2" customFormat="1" ht="18.75" customHeight="1" x14ac:dyDescent="0.25">
      <c r="A70" s="6" t="s">
        <v>30</v>
      </c>
      <c r="B70" s="21"/>
      <c r="C70" s="21"/>
      <c r="D70" s="7"/>
      <c r="E70" s="7"/>
      <c r="F70" s="31"/>
    </row>
    <row r="71" spans="1:9" s="2" customFormat="1" ht="15.75" x14ac:dyDescent="0.25">
      <c r="A71" s="6" t="s">
        <v>31</v>
      </c>
      <c r="B71" s="21">
        <v>296266.5</v>
      </c>
      <c r="C71" s="7">
        <v>107464</v>
      </c>
      <c r="D71" s="7">
        <v>90095.1</v>
      </c>
      <c r="E71" s="7">
        <v>67.471209431471621</v>
      </c>
      <c r="F71" s="31">
        <v>22.835233990764383</v>
      </c>
    </row>
    <row r="72" spans="1:9" s="2" customFormat="1" ht="17.25" customHeight="1" x14ac:dyDescent="0.25">
      <c r="A72" s="6" t="s">
        <v>57</v>
      </c>
      <c r="B72" s="21">
        <f>B71+B69</f>
        <v>1978226.3</v>
      </c>
      <c r="C72" s="21">
        <f>C69+C71</f>
        <v>1005324.5129999999</v>
      </c>
      <c r="D72" s="21">
        <f>D71+D69</f>
        <v>1090643.1000000001</v>
      </c>
      <c r="E72" s="7">
        <v>107.15475485528333</v>
      </c>
      <c r="F72" s="31">
        <v>44.534776081461551</v>
      </c>
    </row>
    <row r="73" spans="1:9" s="2" customFormat="1" ht="32.25" customHeight="1" x14ac:dyDescent="0.25">
      <c r="A73" s="32" t="s">
        <v>58</v>
      </c>
      <c r="B73" s="33">
        <f>B37-B72</f>
        <v>-95567.214000000153</v>
      </c>
      <c r="C73" s="33">
        <v>1542</v>
      </c>
      <c r="D73" s="33">
        <f>D34-D69</f>
        <v>-47284.608200000017</v>
      </c>
      <c r="E73" s="3">
        <f>D73/C73*100</f>
        <v>-3066.4467055771738</v>
      </c>
      <c r="F73" s="33">
        <f>D73/B73*100</f>
        <v>49.477855658740808</v>
      </c>
    </row>
    <row r="74" spans="1:9" s="2" customFormat="1" ht="48.75" customHeight="1" x14ac:dyDescent="0.25">
      <c r="A74" s="34" t="s">
        <v>59</v>
      </c>
      <c r="B74" s="63">
        <f>B75+B77+B78+B79</f>
        <v>95567.1</v>
      </c>
      <c r="C74" s="63">
        <f>SUM(C75:C80)</f>
        <v>-1542</v>
      </c>
      <c r="D74" s="63">
        <f>D75+D77+D78+D79+D80</f>
        <v>47284.7</v>
      </c>
      <c r="E74" s="3">
        <f t="shared" ref="E74:E80" si="5">D74/C74*100</f>
        <v>-3066.4526588845652</v>
      </c>
      <c r="F74" s="33">
        <f t="shared" ref="F74:F79" si="6">D74/B74*100</f>
        <v>49.478010738005018</v>
      </c>
      <c r="I74" s="48"/>
    </row>
    <row r="75" spans="1:9" s="2" customFormat="1" ht="20.25" customHeight="1" x14ac:dyDescent="0.25">
      <c r="A75" s="35" t="s">
        <v>60</v>
      </c>
      <c r="B75" s="36">
        <f>[2]район!B67</f>
        <v>25000</v>
      </c>
      <c r="C75" s="36"/>
      <c r="D75" s="36">
        <f>[2]район!D67</f>
        <v>25000</v>
      </c>
      <c r="E75" s="26">
        <v>0</v>
      </c>
      <c r="F75" s="36">
        <f t="shared" si="6"/>
        <v>100</v>
      </c>
    </row>
    <row r="76" spans="1:9" s="2" customFormat="1" ht="31.5" x14ac:dyDescent="0.25">
      <c r="A76" s="35" t="s">
        <v>61</v>
      </c>
      <c r="B76" s="36">
        <f>[2]район!B68</f>
        <v>0</v>
      </c>
      <c r="C76" s="36">
        <f>[1]район!C67+[1]поселения!C66</f>
        <v>0</v>
      </c>
      <c r="D76" s="36">
        <v>0</v>
      </c>
      <c r="E76" s="26">
        <v>0</v>
      </c>
      <c r="F76" s="36">
        <v>0</v>
      </c>
    </row>
    <row r="77" spans="1:9" s="2" customFormat="1" ht="30" customHeight="1" x14ac:dyDescent="0.25">
      <c r="A77" s="35" t="s">
        <v>64</v>
      </c>
      <c r="B77" s="36">
        <f>[2]район!B69</f>
        <v>33407</v>
      </c>
      <c r="C77" s="36"/>
      <c r="D77" s="36">
        <v>22000</v>
      </c>
      <c r="E77" s="26">
        <v>0</v>
      </c>
      <c r="F77" s="36">
        <f>D77/B77*100</f>
        <v>65.85446163977609</v>
      </c>
    </row>
    <row r="78" spans="1:9" s="2" customFormat="1" ht="30" customHeight="1" x14ac:dyDescent="0.25">
      <c r="A78" s="35" t="s">
        <v>65</v>
      </c>
      <c r="B78" s="36">
        <f>[2]район!B70</f>
        <v>-33407</v>
      </c>
      <c r="C78" s="85"/>
      <c r="D78" s="36">
        <v>-22000</v>
      </c>
      <c r="E78" s="26">
        <v>0</v>
      </c>
      <c r="F78" s="36">
        <f t="shared" si="6"/>
        <v>65.85446163977609</v>
      </c>
      <c r="H78" s="82"/>
    </row>
    <row r="79" spans="1:9" s="2" customFormat="1" ht="33" customHeight="1" x14ac:dyDescent="0.25">
      <c r="A79" s="29" t="s">
        <v>62</v>
      </c>
      <c r="B79" s="36">
        <f>[2]район!B71+[2]поселения!B67</f>
        <v>70567.100000000006</v>
      </c>
      <c r="C79" s="36">
        <v>-54651</v>
      </c>
      <c r="D79" s="36">
        <f>[2]район!D71+[2]поселения!D67</f>
        <v>-10105.700000000001</v>
      </c>
      <c r="E79" s="26">
        <f t="shared" si="5"/>
        <v>18.491335931638947</v>
      </c>
      <c r="F79" s="36">
        <f t="shared" si="6"/>
        <v>-14.320696188450425</v>
      </c>
    </row>
    <row r="80" spans="1:9" s="2" customFormat="1" ht="31.5" x14ac:dyDescent="0.25">
      <c r="A80" s="37" t="s">
        <v>63</v>
      </c>
      <c r="B80" s="36">
        <f>[2]район!B72</f>
        <v>0</v>
      </c>
      <c r="C80" s="85">
        <f>53109</f>
        <v>53109</v>
      </c>
      <c r="D80" s="86">
        <f>[2]район!D72</f>
        <v>32390.400000000001</v>
      </c>
      <c r="E80" s="26">
        <f t="shared" si="5"/>
        <v>60.988533017002766</v>
      </c>
      <c r="F80" s="36">
        <v>0</v>
      </c>
    </row>
    <row r="81" spans="1:6" ht="15.75" x14ac:dyDescent="0.25">
      <c r="B81" s="38"/>
      <c r="C81" s="39"/>
      <c r="D81" s="40"/>
      <c r="E81" s="41"/>
      <c r="F81" s="42"/>
    </row>
    <row r="82" spans="1:6" ht="15.75" x14ac:dyDescent="0.25">
      <c r="A82" s="67"/>
      <c r="B82" s="67"/>
      <c r="C82" s="68"/>
      <c r="D82" s="69"/>
      <c r="E82" s="41"/>
      <c r="F82" s="43"/>
    </row>
    <row r="83" spans="1:6" ht="15.75" x14ac:dyDescent="0.25">
      <c r="A83" s="67"/>
      <c r="B83" s="70"/>
      <c r="C83" s="67"/>
      <c r="D83" s="71"/>
      <c r="E83" s="41"/>
    </row>
    <row r="84" spans="1:6" ht="15.75" x14ac:dyDescent="0.25">
      <c r="A84" s="67"/>
      <c r="B84" s="70"/>
      <c r="C84" s="67"/>
      <c r="D84" s="71"/>
      <c r="E84" s="41"/>
    </row>
    <row r="85" spans="1:6" ht="15.75" x14ac:dyDescent="0.25">
      <c r="A85" s="72"/>
      <c r="B85" s="72"/>
      <c r="C85" s="67"/>
      <c r="D85" s="71"/>
      <c r="E85" s="41"/>
    </row>
    <row r="86" spans="1:6" ht="15.75" x14ac:dyDescent="0.25">
      <c r="A86" s="70"/>
      <c r="B86" s="70"/>
      <c r="C86" s="73"/>
      <c r="D86" s="73"/>
      <c r="E86" s="74"/>
    </row>
    <row r="87" spans="1:6" ht="15.75" x14ac:dyDescent="0.25">
      <c r="A87" s="75"/>
      <c r="B87" s="75"/>
      <c r="C87" s="76"/>
      <c r="D87" s="77"/>
      <c r="E87" s="1"/>
    </row>
    <row r="88" spans="1:6" x14ac:dyDescent="0.25">
      <c r="C88" s="78"/>
      <c r="D88" s="75"/>
      <c r="E88" s="79"/>
    </row>
  </sheetData>
  <mergeCells count="3">
    <mergeCell ref="A1:F1"/>
    <mergeCell ref="A2:F2"/>
    <mergeCell ref="A3:F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2018-12-19T08:13:05Z</dcterms:modified>
</cp:coreProperties>
</file>