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3" sheetId="2" r:id="rId1"/>
    <sheet name="Приложение №5" sheetId="3" r:id="rId2"/>
  </sheets>
  <definedNames>
    <definedName name="_xlnm._FilterDatabase" localSheetId="1" hidden="1">'Приложение №5'!$A$12:$L$442</definedName>
    <definedName name="_xlnm._FilterDatabase" localSheetId="0" hidden="1">Приложение№3!$C$9:$G$634</definedName>
    <definedName name="_xlnm.Print_Titles" localSheetId="0">Приложение№3!$10:$12</definedName>
    <definedName name="_xlnm.Print_Area" localSheetId="1">'Приложение №5'!$A$1:$P$442</definedName>
    <definedName name="_xlnm.Print_Area" localSheetId="0">Приложение№3!$A$1:$R$634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" i="3" l="1"/>
  <c r="D103" i="3" s="1"/>
  <c r="F58" i="2"/>
  <c r="F60" i="2" s="1"/>
  <c r="F59" i="2" l="1"/>
  <c r="D102" i="3"/>
  <c r="P103" i="3" l="1"/>
  <c r="P102" i="3" s="1"/>
  <c r="P101" i="3" s="1"/>
  <c r="P100" i="3" s="1"/>
  <c r="O103" i="3"/>
  <c r="O102" i="3" s="1"/>
  <c r="O101" i="3" s="1"/>
  <c r="O100" i="3" s="1"/>
  <c r="N102" i="3"/>
  <c r="N101" i="3" s="1"/>
  <c r="M102" i="3"/>
  <c r="M101" i="3" s="1"/>
  <c r="R60" i="2"/>
  <c r="R59" i="2" s="1"/>
  <c r="R58" i="2" s="1"/>
  <c r="Q60" i="2"/>
  <c r="Q59" i="2" s="1"/>
  <c r="Q58" i="2" s="1"/>
  <c r="P59" i="2"/>
  <c r="P58" i="2" s="1"/>
  <c r="O59" i="2"/>
  <c r="O58" i="2" s="1"/>
  <c r="O40" i="2" l="1"/>
  <c r="O29" i="2" s="1"/>
  <c r="O13" i="2" s="1"/>
  <c r="O57" i="2"/>
  <c r="Q57" i="2" s="1"/>
  <c r="O41" i="2"/>
  <c r="P41" i="2"/>
  <c r="P40" i="2" s="1"/>
  <c r="P29" i="2" s="1"/>
  <c r="P13" i="2" s="1"/>
  <c r="P57" i="2"/>
  <c r="R57" i="2" s="1"/>
  <c r="N41" i="3"/>
  <c r="N13" i="3" s="1"/>
  <c r="N100" i="3"/>
  <c r="M41" i="3"/>
  <c r="M13" i="3" s="1"/>
  <c r="M100" i="3"/>
  <c r="R357" i="2"/>
  <c r="Q357" i="2"/>
  <c r="P356" i="2" l="1"/>
  <c r="R356" i="2" s="1"/>
  <c r="O356" i="2"/>
  <c r="Q356" i="2" s="1"/>
  <c r="P335" i="2"/>
  <c r="P334" i="2" s="1"/>
  <c r="P333" i="2" s="1"/>
  <c r="P332" i="2" s="1"/>
  <c r="O335" i="2"/>
  <c r="O334" i="2" s="1"/>
  <c r="O333" i="2" s="1"/>
  <c r="N442" i="3"/>
  <c r="M442" i="3"/>
  <c r="P355" i="2" l="1"/>
  <c r="R355" i="2" s="1"/>
  <c r="O355" i="2"/>
  <c r="O332" i="2"/>
  <c r="L364" i="2"/>
  <c r="P354" i="2" l="1"/>
  <c r="Q355" i="2"/>
  <c r="O354" i="2"/>
  <c r="J440" i="3"/>
  <c r="J439" i="3" s="1"/>
  <c r="J438" i="3" s="1"/>
  <c r="J431" i="3" s="1"/>
  <c r="J400" i="3" s="1"/>
  <c r="I440" i="3"/>
  <c r="I439" i="3" s="1"/>
  <c r="I438" i="3" s="1"/>
  <c r="I431" i="3" s="1"/>
  <c r="I400" i="3" s="1"/>
  <c r="J377" i="3"/>
  <c r="J365" i="3" s="1"/>
  <c r="J378" i="3"/>
  <c r="J99" i="3"/>
  <c r="I99" i="3"/>
  <c r="R354" i="2" l="1"/>
  <c r="P349" i="2"/>
  <c r="P331" i="2" s="1"/>
  <c r="P330" i="2" s="1"/>
  <c r="P634" i="2" s="1"/>
  <c r="Q354" i="2"/>
  <c r="O349" i="2"/>
  <c r="O331" i="2" s="1"/>
  <c r="O330" i="2" s="1"/>
  <c r="N640" i="2"/>
  <c r="N642" i="2"/>
  <c r="L642" i="2"/>
  <c r="K364" i="2"/>
  <c r="L455" i="2"/>
  <c r="L454" i="2" s="1"/>
  <c r="L453" i="2" s="1"/>
  <c r="L452" i="2" s="1"/>
  <c r="L433" i="2" s="1"/>
  <c r="L363" i="2"/>
  <c r="L362" i="2" s="1"/>
  <c r="L350" i="2" s="1"/>
  <c r="L349" i="2" s="1"/>
  <c r="L331" i="2" s="1"/>
  <c r="L330" i="2" s="1"/>
  <c r="K363" i="2"/>
  <c r="K362" i="2" s="1"/>
  <c r="K350" i="2" s="1"/>
  <c r="K349" i="2" s="1"/>
  <c r="K331" i="2" s="1"/>
  <c r="K330" i="2" s="1"/>
  <c r="L39" i="2"/>
  <c r="K39" i="2"/>
  <c r="O634" i="2" l="1"/>
  <c r="L50" i="2"/>
  <c r="K50" i="2"/>
  <c r="L55" i="2"/>
  <c r="L54" i="2" s="1"/>
  <c r="K55" i="2"/>
  <c r="K54" i="2" s="1"/>
  <c r="L49" i="2"/>
  <c r="L48" i="2" s="1"/>
  <c r="K49" i="2"/>
  <c r="K48" i="2" s="1"/>
  <c r="L46" i="2"/>
  <c r="L45" i="2" s="1"/>
  <c r="K46" i="2"/>
  <c r="K45" i="2" s="1"/>
  <c r="K41" i="2" l="1"/>
  <c r="K40" i="2" s="1"/>
  <c r="L41" i="2"/>
  <c r="L40" i="2" s="1"/>
  <c r="L99" i="3"/>
  <c r="P99" i="3" s="1"/>
  <c r="K99" i="3"/>
  <c r="O99" i="3" s="1"/>
  <c r="J98" i="3"/>
  <c r="J97" i="3" s="1"/>
  <c r="J41" i="3" s="1"/>
  <c r="I98" i="3"/>
  <c r="K98" i="3" s="1"/>
  <c r="O98" i="3" s="1"/>
  <c r="L20" i="3"/>
  <c r="P20" i="3" s="1"/>
  <c r="K19" i="3"/>
  <c r="O19" i="3" s="1"/>
  <c r="K20" i="3"/>
  <c r="O20" i="3" s="1"/>
  <c r="J19" i="3"/>
  <c r="J18" i="3" s="1"/>
  <c r="J14" i="3" s="1"/>
  <c r="J13" i="3" s="1"/>
  <c r="I19" i="3"/>
  <c r="I18" i="3"/>
  <c r="I14" i="3" s="1"/>
  <c r="M639" i="2"/>
  <c r="M642" i="2" s="1"/>
  <c r="K639" i="2"/>
  <c r="K642" i="2" s="1"/>
  <c r="N415" i="2"/>
  <c r="R415" i="2" s="1"/>
  <c r="M415" i="2"/>
  <c r="Q415" i="2" s="1"/>
  <c r="L414" i="2"/>
  <c r="L413" i="2" s="1"/>
  <c r="K414" i="2"/>
  <c r="M414" i="2" s="1"/>
  <c r="Q414" i="2" s="1"/>
  <c r="N39" i="2"/>
  <c r="R39" i="2" s="1"/>
  <c r="M39" i="2"/>
  <c r="Q39" i="2" s="1"/>
  <c r="L38" i="2"/>
  <c r="L37" i="2" s="1"/>
  <c r="L36" i="2" s="1"/>
  <c r="L35" i="2" s="1"/>
  <c r="N35" i="2" s="1"/>
  <c r="R35" i="2" s="1"/>
  <c r="K38" i="2"/>
  <c r="K37" i="2" s="1"/>
  <c r="K36" i="2" s="1"/>
  <c r="M36" i="2" s="1"/>
  <c r="Q36" i="2" s="1"/>
  <c r="N414" i="2" l="1"/>
  <c r="R414" i="2" s="1"/>
  <c r="L412" i="2"/>
  <c r="L411" i="2" s="1"/>
  <c r="L402" i="2" s="1"/>
  <c r="L386" i="2" s="1"/>
  <c r="N413" i="2"/>
  <c r="R413" i="2" s="1"/>
  <c r="K413" i="2"/>
  <c r="I97" i="3"/>
  <c r="J442" i="3"/>
  <c r="L18" i="3"/>
  <c r="P18" i="3" s="1"/>
  <c r="L97" i="3"/>
  <c r="P97" i="3" s="1"/>
  <c r="L19" i="3"/>
  <c r="P19" i="3" s="1"/>
  <c r="L98" i="3"/>
  <c r="P98" i="3" s="1"/>
  <c r="K18" i="3"/>
  <c r="O18" i="3" s="1"/>
  <c r="L29" i="2"/>
  <c r="L13" i="2" s="1"/>
  <c r="N38" i="2"/>
  <c r="R38" i="2" s="1"/>
  <c r="N36" i="2"/>
  <c r="R36" i="2" s="1"/>
  <c r="K35" i="2"/>
  <c r="M37" i="2"/>
  <c r="Q37" i="2" s="1"/>
  <c r="N37" i="2"/>
  <c r="R37" i="2" s="1"/>
  <c r="M38" i="2"/>
  <c r="Q38" i="2" s="1"/>
  <c r="L634" i="2" l="1"/>
  <c r="K412" i="2"/>
  <c r="K411" i="2" s="1"/>
  <c r="K402" i="2" s="1"/>
  <c r="K386" i="2" s="1"/>
  <c r="M413" i="2"/>
  <c r="Q413" i="2" s="1"/>
  <c r="I41" i="3"/>
  <c r="I13" i="3" s="1"/>
  <c r="I442" i="3" s="1"/>
  <c r="K97" i="3"/>
  <c r="O97" i="3" s="1"/>
  <c r="M35" i="2"/>
  <c r="Q35" i="2" s="1"/>
  <c r="K29" i="2"/>
  <c r="K13" i="2" s="1"/>
  <c r="K634" i="2" l="1"/>
  <c r="M19" i="2"/>
  <c r="Q19" i="2" s="1"/>
  <c r="N19" i="2"/>
  <c r="R19" i="2" s="1"/>
  <c r="M24" i="2"/>
  <c r="Q24" i="2" s="1"/>
  <c r="N24" i="2"/>
  <c r="R24" i="2" s="1"/>
  <c r="M28" i="2"/>
  <c r="Q28" i="2" s="1"/>
  <c r="N28" i="2"/>
  <c r="R28" i="2" s="1"/>
  <c r="M34" i="2"/>
  <c r="Q34" i="2" s="1"/>
  <c r="N34" i="2"/>
  <c r="R34" i="2" s="1"/>
  <c r="M44" i="2"/>
  <c r="Q44" i="2" s="1"/>
  <c r="N44" i="2"/>
  <c r="R44" i="2" s="1"/>
  <c r="M47" i="2"/>
  <c r="Q47" i="2" s="1"/>
  <c r="N47" i="2"/>
  <c r="R47" i="2" s="1"/>
  <c r="M50" i="2"/>
  <c r="Q50" i="2" s="1"/>
  <c r="N50" i="2"/>
  <c r="R50" i="2" s="1"/>
  <c r="M53" i="2"/>
  <c r="Q53" i="2" s="1"/>
  <c r="N53" i="2"/>
  <c r="R53" i="2" s="1"/>
  <c r="M56" i="2"/>
  <c r="Q56" i="2" s="1"/>
  <c r="N56" i="2"/>
  <c r="R56" i="2" s="1"/>
  <c r="M65" i="2"/>
  <c r="Q65" i="2" s="1"/>
  <c r="N65" i="2"/>
  <c r="R65" i="2" s="1"/>
  <c r="M67" i="2"/>
  <c r="Q67" i="2" s="1"/>
  <c r="N67" i="2"/>
  <c r="R67" i="2" s="1"/>
  <c r="M69" i="2"/>
  <c r="Q69" i="2" s="1"/>
  <c r="N69" i="2"/>
  <c r="R69" i="2" s="1"/>
  <c r="M73" i="2"/>
  <c r="Q73" i="2" s="1"/>
  <c r="N73" i="2"/>
  <c r="R73" i="2" s="1"/>
  <c r="M75" i="2"/>
  <c r="Q75" i="2" s="1"/>
  <c r="N75" i="2"/>
  <c r="R75" i="2" s="1"/>
  <c r="M77" i="2"/>
  <c r="Q77" i="2" s="1"/>
  <c r="N77" i="2"/>
  <c r="R77" i="2" s="1"/>
  <c r="M80" i="2"/>
  <c r="Q80" i="2" s="1"/>
  <c r="N80" i="2"/>
  <c r="R80" i="2" s="1"/>
  <c r="M86" i="2"/>
  <c r="Q86" i="2" s="1"/>
  <c r="N86" i="2"/>
  <c r="R86" i="2" s="1"/>
  <c r="M91" i="2"/>
  <c r="Q91" i="2" s="1"/>
  <c r="N91" i="2"/>
  <c r="R91" i="2" s="1"/>
  <c r="M93" i="2"/>
  <c r="Q93" i="2" s="1"/>
  <c r="N93" i="2"/>
  <c r="R93" i="2" s="1"/>
  <c r="M98" i="2"/>
  <c r="Q98" i="2" s="1"/>
  <c r="N98" i="2"/>
  <c r="R98" i="2" s="1"/>
  <c r="M100" i="2"/>
  <c r="Q100" i="2" s="1"/>
  <c r="N100" i="2"/>
  <c r="R100" i="2" s="1"/>
  <c r="M102" i="2"/>
  <c r="Q102" i="2" s="1"/>
  <c r="N102" i="2"/>
  <c r="R102" i="2" s="1"/>
  <c r="M105" i="2"/>
  <c r="Q105" i="2" s="1"/>
  <c r="N105" i="2"/>
  <c r="R105" i="2" s="1"/>
  <c r="M111" i="2"/>
  <c r="Q111" i="2" s="1"/>
  <c r="N111" i="2"/>
  <c r="R111" i="2" s="1"/>
  <c r="M117" i="2"/>
  <c r="Q117" i="2" s="1"/>
  <c r="N117" i="2"/>
  <c r="R117" i="2" s="1"/>
  <c r="M120" i="2"/>
  <c r="Q120" i="2" s="1"/>
  <c r="N120" i="2"/>
  <c r="R120" i="2" s="1"/>
  <c r="M127" i="2"/>
  <c r="Q127" i="2" s="1"/>
  <c r="N127" i="2"/>
  <c r="R127" i="2" s="1"/>
  <c r="M130" i="2"/>
  <c r="Q130" i="2" s="1"/>
  <c r="N130" i="2"/>
  <c r="R130" i="2" s="1"/>
  <c r="M136" i="2"/>
  <c r="Q136" i="2" s="1"/>
  <c r="N136" i="2"/>
  <c r="R136" i="2" s="1"/>
  <c r="M139" i="2"/>
  <c r="Q139" i="2" s="1"/>
  <c r="N139" i="2"/>
  <c r="R139" i="2" s="1"/>
  <c r="M145" i="2"/>
  <c r="Q145" i="2" s="1"/>
  <c r="N145" i="2"/>
  <c r="R145" i="2" s="1"/>
  <c r="M148" i="2"/>
  <c r="Q148" i="2" s="1"/>
  <c r="N148" i="2"/>
  <c r="R148" i="2" s="1"/>
  <c r="M151" i="2"/>
  <c r="Q151" i="2" s="1"/>
  <c r="N151" i="2"/>
  <c r="R151" i="2" s="1"/>
  <c r="M154" i="2"/>
  <c r="Q154" i="2" s="1"/>
  <c r="N154" i="2"/>
  <c r="R154" i="2" s="1"/>
  <c r="M160" i="2"/>
  <c r="Q160" i="2" s="1"/>
  <c r="N160" i="2"/>
  <c r="R160" i="2" s="1"/>
  <c r="M164" i="2"/>
  <c r="Q164" i="2" s="1"/>
  <c r="N164" i="2"/>
  <c r="R164" i="2" s="1"/>
  <c r="M167" i="2"/>
  <c r="Q167" i="2" s="1"/>
  <c r="N167" i="2"/>
  <c r="R167" i="2" s="1"/>
  <c r="M170" i="2"/>
  <c r="Q170" i="2" s="1"/>
  <c r="N170" i="2"/>
  <c r="R170" i="2" s="1"/>
  <c r="M173" i="2"/>
  <c r="Q173" i="2" s="1"/>
  <c r="N173" i="2"/>
  <c r="R173" i="2" s="1"/>
  <c r="M176" i="2"/>
  <c r="Q176" i="2" s="1"/>
  <c r="N176" i="2"/>
  <c r="R176" i="2" s="1"/>
  <c r="M179" i="2"/>
  <c r="Q179" i="2" s="1"/>
  <c r="N179" i="2"/>
  <c r="R179" i="2" s="1"/>
  <c r="M182" i="2"/>
  <c r="Q182" i="2" s="1"/>
  <c r="N182" i="2"/>
  <c r="R182" i="2" s="1"/>
  <c r="M185" i="2"/>
  <c r="Q185" i="2" s="1"/>
  <c r="N185" i="2"/>
  <c r="R185" i="2" s="1"/>
  <c r="M191" i="2"/>
  <c r="Q191" i="2" s="1"/>
  <c r="N191" i="2"/>
  <c r="R191" i="2" s="1"/>
  <c r="M194" i="2"/>
  <c r="Q194" i="2" s="1"/>
  <c r="N194" i="2"/>
  <c r="R194" i="2" s="1"/>
  <c r="M201" i="2"/>
  <c r="Q201" i="2" s="1"/>
  <c r="N201" i="2"/>
  <c r="R201" i="2" s="1"/>
  <c r="M208" i="2"/>
  <c r="Q208" i="2" s="1"/>
  <c r="N208" i="2"/>
  <c r="R208" i="2" s="1"/>
  <c r="M214" i="2"/>
  <c r="Q214" i="2" s="1"/>
  <c r="N214" i="2"/>
  <c r="R214" i="2" s="1"/>
  <c r="M217" i="2"/>
  <c r="Q217" i="2" s="1"/>
  <c r="N217" i="2"/>
  <c r="R217" i="2" s="1"/>
  <c r="M220" i="2"/>
  <c r="Q220" i="2" s="1"/>
  <c r="N220" i="2"/>
  <c r="R220" i="2" s="1"/>
  <c r="M223" i="2"/>
  <c r="Q223" i="2" s="1"/>
  <c r="N223" i="2"/>
  <c r="R223" i="2" s="1"/>
  <c r="M226" i="2"/>
  <c r="Q226" i="2" s="1"/>
  <c r="N226" i="2"/>
  <c r="R226" i="2" s="1"/>
  <c r="N231" i="2"/>
  <c r="R231" i="2" s="1"/>
  <c r="M234" i="2"/>
  <c r="Q234" i="2" s="1"/>
  <c r="N234" i="2"/>
  <c r="R234" i="2" s="1"/>
  <c r="M240" i="2"/>
  <c r="Q240" i="2" s="1"/>
  <c r="N240" i="2"/>
  <c r="R240" i="2" s="1"/>
  <c r="M243" i="2"/>
  <c r="Q243" i="2" s="1"/>
  <c r="N243" i="2"/>
  <c r="R243" i="2" s="1"/>
  <c r="M248" i="2"/>
  <c r="Q248" i="2" s="1"/>
  <c r="N248" i="2"/>
  <c r="R248" i="2" s="1"/>
  <c r="M253" i="2"/>
  <c r="Q253" i="2" s="1"/>
  <c r="N253" i="2"/>
  <c r="R253" i="2" s="1"/>
  <c r="M256" i="2"/>
  <c r="Q256" i="2" s="1"/>
  <c r="N256" i="2"/>
  <c r="R256" i="2" s="1"/>
  <c r="M262" i="2"/>
  <c r="Q262" i="2" s="1"/>
  <c r="N262" i="2"/>
  <c r="R262" i="2" s="1"/>
  <c r="M267" i="2"/>
  <c r="Q267" i="2" s="1"/>
  <c r="N267" i="2"/>
  <c r="R267" i="2" s="1"/>
  <c r="M270" i="2"/>
  <c r="Q270" i="2" s="1"/>
  <c r="N270" i="2"/>
  <c r="R270" i="2" s="1"/>
  <c r="M275" i="2"/>
  <c r="Q275" i="2" s="1"/>
  <c r="N275" i="2"/>
  <c r="R275" i="2" s="1"/>
  <c r="M279" i="2"/>
  <c r="Q279" i="2" s="1"/>
  <c r="N279" i="2"/>
  <c r="R279" i="2" s="1"/>
  <c r="M283" i="2"/>
  <c r="Q283" i="2" s="1"/>
  <c r="N283" i="2"/>
  <c r="R283" i="2" s="1"/>
  <c r="M290" i="2"/>
  <c r="Q290" i="2" s="1"/>
  <c r="N290" i="2"/>
  <c r="R290" i="2" s="1"/>
  <c r="M293" i="2"/>
  <c r="Q293" i="2" s="1"/>
  <c r="N293" i="2"/>
  <c r="R293" i="2" s="1"/>
  <c r="M296" i="2"/>
  <c r="Q296" i="2" s="1"/>
  <c r="N296" i="2"/>
  <c r="R296" i="2" s="1"/>
  <c r="M299" i="2"/>
  <c r="Q299" i="2" s="1"/>
  <c r="N299" i="2"/>
  <c r="R299" i="2" s="1"/>
  <c r="M302" i="2"/>
  <c r="Q302" i="2" s="1"/>
  <c r="N302" i="2"/>
  <c r="R302" i="2" s="1"/>
  <c r="M306" i="2"/>
  <c r="Q306" i="2" s="1"/>
  <c r="N306" i="2"/>
  <c r="R306" i="2" s="1"/>
  <c r="M312" i="2"/>
  <c r="Q312" i="2" s="1"/>
  <c r="N312" i="2"/>
  <c r="R312" i="2" s="1"/>
  <c r="M315" i="2"/>
  <c r="Q315" i="2" s="1"/>
  <c r="N315" i="2"/>
  <c r="R315" i="2" s="1"/>
  <c r="M318" i="2"/>
  <c r="Q318" i="2" s="1"/>
  <c r="N318" i="2"/>
  <c r="R318" i="2" s="1"/>
  <c r="M324" i="2"/>
  <c r="Q324" i="2" s="1"/>
  <c r="N324" i="2"/>
  <c r="R324" i="2" s="1"/>
  <c r="M329" i="2"/>
  <c r="Q329" i="2" s="1"/>
  <c r="N329" i="2"/>
  <c r="R329" i="2" s="1"/>
  <c r="M336" i="2"/>
  <c r="Q336" i="2" s="1"/>
  <c r="N336" i="2"/>
  <c r="R336" i="2" s="1"/>
  <c r="M341" i="2"/>
  <c r="Q341" i="2" s="1"/>
  <c r="N341" i="2"/>
  <c r="R341" i="2" s="1"/>
  <c r="M343" i="2"/>
  <c r="Q343" i="2" s="1"/>
  <c r="N343" i="2"/>
  <c r="R343" i="2" s="1"/>
  <c r="M348" i="2"/>
  <c r="Q348" i="2" s="1"/>
  <c r="N348" i="2"/>
  <c r="R348" i="2" s="1"/>
  <c r="M353" i="2"/>
  <c r="Q353" i="2" s="1"/>
  <c r="N353" i="2"/>
  <c r="R353" i="2" s="1"/>
  <c r="M361" i="2"/>
  <c r="Q361" i="2" s="1"/>
  <c r="N361" i="2"/>
  <c r="R361" i="2" s="1"/>
  <c r="M364" i="2"/>
  <c r="Q364" i="2" s="1"/>
  <c r="N364" i="2"/>
  <c r="R364" i="2" s="1"/>
  <c r="M370" i="2"/>
  <c r="Q370" i="2" s="1"/>
  <c r="N370" i="2"/>
  <c r="R370" i="2" s="1"/>
  <c r="M376" i="2"/>
  <c r="Q376" i="2" s="1"/>
  <c r="N376" i="2"/>
  <c r="R376" i="2" s="1"/>
  <c r="M382" i="2"/>
  <c r="Q382" i="2" s="1"/>
  <c r="N382" i="2"/>
  <c r="R382" i="2" s="1"/>
  <c r="M385" i="2"/>
  <c r="Q385" i="2" s="1"/>
  <c r="N385" i="2"/>
  <c r="R385" i="2" s="1"/>
  <c r="M392" i="2"/>
  <c r="Q392" i="2" s="1"/>
  <c r="N392" i="2"/>
  <c r="R392" i="2" s="1"/>
  <c r="M397" i="2"/>
  <c r="Q397" i="2" s="1"/>
  <c r="N397" i="2"/>
  <c r="R397" i="2" s="1"/>
  <c r="M401" i="2"/>
  <c r="Q401" i="2" s="1"/>
  <c r="N401" i="2"/>
  <c r="R401" i="2" s="1"/>
  <c r="M407" i="2"/>
  <c r="Q407" i="2" s="1"/>
  <c r="N407" i="2"/>
  <c r="R407" i="2" s="1"/>
  <c r="M410" i="2"/>
  <c r="Q410" i="2" s="1"/>
  <c r="N410" i="2"/>
  <c r="R410" i="2" s="1"/>
  <c r="M418" i="2"/>
  <c r="Q418" i="2" s="1"/>
  <c r="N418" i="2"/>
  <c r="R418" i="2" s="1"/>
  <c r="M423" i="2"/>
  <c r="Q423" i="2" s="1"/>
  <c r="N423" i="2"/>
  <c r="R423" i="2" s="1"/>
  <c r="M426" i="2"/>
  <c r="Q426" i="2" s="1"/>
  <c r="N426" i="2"/>
  <c r="R426" i="2" s="1"/>
  <c r="M432" i="2"/>
  <c r="Q432" i="2" s="1"/>
  <c r="N432" i="2"/>
  <c r="R432" i="2" s="1"/>
  <c r="M439" i="2"/>
  <c r="Q439" i="2" s="1"/>
  <c r="N439" i="2"/>
  <c r="R439" i="2" s="1"/>
  <c r="M448" i="2"/>
  <c r="Q448" i="2" s="1"/>
  <c r="N448" i="2"/>
  <c r="R448" i="2" s="1"/>
  <c r="M451" i="2"/>
  <c r="Q451" i="2" s="1"/>
  <c r="N451" i="2"/>
  <c r="R451" i="2" s="1"/>
  <c r="M452" i="2"/>
  <c r="Q452" i="2" s="1"/>
  <c r="M453" i="2"/>
  <c r="Q453" i="2" s="1"/>
  <c r="M456" i="2"/>
  <c r="Q456" i="2" s="1"/>
  <c r="N456" i="2"/>
  <c r="R456" i="2" s="1"/>
  <c r="M462" i="2"/>
  <c r="Q462" i="2" s="1"/>
  <c r="N462" i="2"/>
  <c r="R462" i="2" s="1"/>
  <c r="M465" i="2"/>
  <c r="Q465" i="2" s="1"/>
  <c r="N465" i="2"/>
  <c r="R465" i="2" s="1"/>
  <c r="M480" i="2"/>
  <c r="Q480" i="2" s="1"/>
  <c r="N480" i="2"/>
  <c r="R480" i="2" s="1"/>
  <c r="M485" i="2"/>
  <c r="Q485" i="2" s="1"/>
  <c r="N485" i="2"/>
  <c r="R485" i="2" s="1"/>
  <c r="M495" i="2"/>
  <c r="Q495" i="2" s="1"/>
  <c r="N495" i="2"/>
  <c r="R495" i="2" s="1"/>
  <c r="M500" i="2"/>
  <c r="Q500" i="2" s="1"/>
  <c r="N500" i="2"/>
  <c r="R500" i="2" s="1"/>
  <c r="M505" i="2"/>
  <c r="Q505" i="2" s="1"/>
  <c r="N505" i="2"/>
  <c r="R505" i="2" s="1"/>
  <c r="M509" i="2"/>
  <c r="Q509" i="2" s="1"/>
  <c r="N509" i="2"/>
  <c r="R509" i="2" s="1"/>
  <c r="M512" i="2"/>
  <c r="Q512" i="2" s="1"/>
  <c r="N512" i="2"/>
  <c r="R512" i="2" s="1"/>
  <c r="M515" i="2"/>
  <c r="Q515" i="2" s="1"/>
  <c r="N515" i="2"/>
  <c r="R515" i="2" s="1"/>
  <c r="M517" i="2"/>
  <c r="Q517" i="2" s="1"/>
  <c r="N517" i="2"/>
  <c r="R517" i="2" s="1"/>
  <c r="M521" i="2"/>
  <c r="Q521" i="2" s="1"/>
  <c r="N521" i="2"/>
  <c r="R521" i="2" s="1"/>
  <c r="M534" i="2"/>
  <c r="Q534" i="2" s="1"/>
  <c r="N534" i="2"/>
  <c r="R534" i="2" s="1"/>
  <c r="M544" i="2"/>
  <c r="Q544" i="2" s="1"/>
  <c r="N544" i="2"/>
  <c r="R544" i="2" s="1"/>
  <c r="M549" i="2"/>
  <c r="Q549" i="2" s="1"/>
  <c r="N549" i="2"/>
  <c r="R549" i="2" s="1"/>
  <c r="M555" i="2"/>
  <c r="Q555" i="2" s="1"/>
  <c r="N555" i="2"/>
  <c r="R555" i="2" s="1"/>
  <c r="M559" i="2"/>
  <c r="Q559" i="2" s="1"/>
  <c r="N559" i="2"/>
  <c r="R559" i="2" s="1"/>
  <c r="M562" i="2"/>
  <c r="Q562" i="2" s="1"/>
  <c r="N562" i="2"/>
  <c r="R562" i="2" s="1"/>
  <c r="M568" i="2"/>
  <c r="Q568" i="2" s="1"/>
  <c r="N568" i="2"/>
  <c r="R568" i="2" s="1"/>
  <c r="M573" i="2"/>
  <c r="Q573" i="2" s="1"/>
  <c r="N573" i="2"/>
  <c r="R573" i="2" s="1"/>
  <c r="M578" i="2"/>
  <c r="Q578" i="2" s="1"/>
  <c r="N578" i="2"/>
  <c r="R578" i="2" s="1"/>
  <c r="M580" i="2"/>
  <c r="Q580" i="2" s="1"/>
  <c r="N580" i="2"/>
  <c r="R580" i="2" s="1"/>
  <c r="M583" i="2"/>
  <c r="Q583" i="2" s="1"/>
  <c r="N583" i="2"/>
  <c r="R583" i="2" s="1"/>
  <c r="M586" i="2"/>
  <c r="Q586" i="2" s="1"/>
  <c r="N586" i="2"/>
  <c r="R586" i="2" s="1"/>
  <c r="M589" i="2"/>
  <c r="Q589" i="2" s="1"/>
  <c r="N589" i="2"/>
  <c r="R589" i="2" s="1"/>
  <c r="M595" i="2"/>
  <c r="Q595" i="2" s="1"/>
  <c r="M601" i="2"/>
  <c r="Q601" i="2" s="1"/>
  <c r="N601" i="2"/>
  <c r="R601" i="2" s="1"/>
  <c r="M603" i="2"/>
  <c r="Q603" i="2" s="1"/>
  <c r="N603" i="2"/>
  <c r="R603" i="2" s="1"/>
  <c r="M628" i="2"/>
  <c r="Q628" i="2" s="1"/>
  <c r="N628" i="2"/>
  <c r="R628" i="2" s="1"/>
  <c r="M633" i="2"/>
  <c r="Q633" i="2" s="1"/>
  <c r="N633" i="2"/>
  <c r="R633" i="2" s="1"/>
  <c r="K17" i="3"/>
  <c r="O17" i="3" s="1"/>
  <c r="L17" i="3"/>
  <c r="P17" i="3" s="1"/>
  <c r="K23" i="3"/>
  <c r="O23" i="3" s="1"/>
  <c r="L23" i="3"/>
  <c r="P23" i="3" s="1"/>
  <c r="K26" i="3"/>
  <c r="O26" i="3" s="1"/>
  <c r="L26" i="3"/>
  <c r="P26" i="3" s="1"/>
  <c r="K31" i="3"/>
  <c r="O31" i="3" s="1"/>
  <c r="L31" i="3"/>
  <c r="P31" i="3" s="1"/>
  <c r="K34" i="3"/>
  <c r="O34" i="3" s="1"/>
  <c r="L34" i="3"/>
  <c r="P34" i="3" s="1"/>
  <c r="K37" i="3"/>
  <c r="O37" i="3" s="1"/>
  <c r="L37" i="3"/>
  <c r="P37" i="3" s="1"/>
  <c r="K40" i="3"/>
  <c r="O40" i="3" s="1"/>
  <c r="L40" i="3"/>
  <c r="P40" i="3" s="1"/>
  <c r="K44" i="3"/>
  <c r="O44" i="3" s="1"/>
  <c r="L44" i="3"/>
  <c r="P44" i="3" s="1"/>
  <c r="K47" i="3"/>
  <c r="O47" i="3" s="1"/>
  <c r="L47" i="3"/>
  <c r="P47" i="3" s="1"/>
  <c r="K50" i="3"/>
  <c r="O50" i="3" s="1"/>
  <c r="L50" i="3"/>
  <c r="P50" i="3" s="1"/>
  <c r="K52" i="3"/>
  <c r="O52" i="3" s="1"/>
  <c r="L52" i="3"/>
  <c r="P52" i="3" s="1"/>
  <c r="K54" i="3"/>
  <c r="O54" i="3" s="1"/>
  <c r="L54" i="3"/>
  <c r="P54" i="3" s="1"/>
  <c r="K57" i="3"/>
  <c r="O57" i="3" s="1"/>
  <c r="L57" i="3"/>
  <c r="P57" i="3" s="1"/>
  <c r="K59" i="3"/>
  <c r="O59" i="3" s="1"/>
  <c r="L59" i="3"/>
  <c r="P59" i="3" s="1"/>
  <c r="K61" i="3"/>
  <c r="O61" i="3" s="1"/>
  <c r="L61" i="3"/>
  <c r="P61" i="3" s="1"/>
  <c r="K64" i="3"/>
  <c r="O64" i="3" s="1"/>
  <c r="L64" i="3"/>
  <c r="P64" i="3" s="1"/>
  <c r="L67" i="3"/>
  <c r="P67" i="3" s="1"/>
  <c r="K70" i="3"/>
  <c r="O70" i="3" s="1"/>
  <c r="L70" i="3"/>
  <c r="P70" i="3" s="1"/>
  <c r="K73" i="3"/>
  <c r="O73" i="3" s="1"/>
  <c r="L73" i="3"/>
  <c r="P73" i="3" s="1"/>
  <c r="K76" i="3"/>
  <c r="O76" i="3" s="1"/>
  <c r="L76" i="3"/>
  <c r="P76" i="3" s="1"/>
  <c r="K79" i="3"/>
  <c r="O79" i="3" s="1"/>
  <c r="L79" i="3"/>
  <c r="P79" i="3" s="1"/>
  <c r="K82" i="3"/>
  <c r="O82" i="3" s="1"/>
  <c r="L82" i="3"/>
  <c r="P82" i="3" s="1"/>
  <c r="K85" i="3"/>
  <c r="O85" i="3" s="1"/>
  <c r="L85" i="3"/>
  <c r="P85" i="3" s="1"/>
  <c r="K88" i="3"/>
  <c r="O88" i="3" s="1"/>
  <c r="L88" i="3"/>
  <c r="P88" i="3" s="1"/>
  <c r="K90" i="3"/>
  <c r="O90" i="3" s="1"/>
  <c r="L90" i="3"/>
  <c r="P90" i="3" s="1"/>
  <c r="K93" i="3"/>
  <c r="O93" i="3" s="1"/>
  <c r="L93" i="3"/>
  <c r="P93" i="3" s="1"/>
  <c r="K96" i="3"/>
  <c r="O96" i="3" s="1"/>
  <c r="L96" i="3"/>
  <c r="P96" i="3" s="1"/>
  <c r="K107" i="3"/>
  <c r="O107" i="3" s="1"/>
  <c r="L107" i="3"/>
  <c r="P107" i="3" s="1"/>
  <c r="K109" i="3"/>
  <c r="O109" i="3" s="1"/>
  <c r="L109" i="3"/>
  <c r="P109" i="3" s="1"/>
  <c r="K111" i="3"/>
  <c r="O111" i="3" s="1"/>
  <c r="L111" i="3"/>
  <c r="P111" i="3" s="1"/>
  <c r="L114" i="3"/>
  <c r="P114" i="3" s="1"/>
  <c r="K117" i="3"/>
  <c r="O117" i="3" s="1"/>
  <c r="L117" i="3"/>
  <c r="P117" i="3" s="1"/>
  <c r="K121" i="3"/>
  <c r="O121" i="3" s="1"/>
  <c r="L121" i="3"/>
  <c r="P121" i="3" s="1"/>
  <c r="K124" i="3"/>
  <c r="O124" i="3" s="1"/>
  <c r="L124" i="3"/>
  <c r="P124" i="3" s="1"/>
  <c r="K133" i="3"/>
  <c r="O133" i="3" s="1"/>
  <c r="L133" i="3"/>
  <c r="P133" i="3" s="1"/>
  <c r="K136" i="3"/>
  <c r="O136" i="3" s="1"/>
  <c r="L136" i="3"/>
  <c r="P136" i="3" s="1"/>
  <c r="K140" i="3"/>
  <c r="O140" i="3" s="1"/>
  <c r="L140" i="3"/>
  <c r="P140" i="3" s="1"/>
  <c r="K147" i="3"/>
  <c r="O147" i="3" s="1"/>
  <c r="L147" i="3"/>
  <c r="P147" i="3" s="1"/>
  <c r="K156" i="3"/>
  <c r="O156" i="3" s="1"/>
  <c r="L156" i="3"/>
  <c r="P156" i="3" s="1"/>
  <c r="K164" i="3"/>
  <c r="O164" i="3" s="1"/>
  <c r="L164" i="3"/>
  <c r="P164" i="3" s="1"/>
  <c r="K167" i="3"/>
  <c r="O167" i="3" s="1"/>
  <c r="L167" i="3"/>
  <c r="P167" i="3" s="1"/>
  <c r="K170" i="3"/>
  <c r="O170" i="3" s="1"/>
  <c r="L170" i="3"/>
  <c r="P170" i="3" s="1"/>
  <c r="K173" i="3"/>
  <c r="O173" i="3" s="1"/>
  <c r="L173" i="3"/>
  <c r="P173" i="3" s="1"/>
  <c r="K176" i="3"/>
  <c r="O176" i="3" s="1"/>
  <c r="L176" i="3"/>
  <c r="P176" i="3" s="1"/>
  <c r="K182" i="3"/>
  <c r="O182" i="3" s="1"/>
  <c r="L182" i="3"/>
  <c r="P182" i="3" s="1"/>
  <c r="K185" i="3"/>
  <c r="O185" i="3" s="1"/>
  <c r="L185" i="3"/>
  <c r="P185" i="3" s="1"/>
  <c r="K188" i="3"/>
  <c r="O188" i="3" s="1"/>
  <c r="L188" i="3"/>
  <c r="P188" i="3" s="1"/>
  <c r="K191" i="3"/>
  <c r="O191" i="3" s="1"/>
  <c r="L191" i="3"/>
  <c r="P191" i="3" s="1"/>
  <c r="K194" i="3"/>
  <c r="O194" i="3" s="1"/>
  <c r="L194" i="3"/>
  <c r="P194" i="3" s="1"/>
  <c r="K198" i="3"/>
  <c r="O198" i="3" s="1"/>
  <c r="L198" i="3"/>
  <c r="P198" i="3" s="1"/>
  <c r="K203" i="3"/>
  <c r="O203" i="3" s="1"/>
  <c r="L203" i="3"/>
  <c r="P203" i="3" s="1"/>
  <c r="K206" i="3"/>
  <c r="O206" i="3" s="1"/>
  <c r="L206" i="3"/>
  <c r="P206" i="3" s="1"/>
  <c r="K209" i="3"/>
  <c r="O209" i="3" s="1"/>
  <c r="L209" i="3"/>
  <c r="P209" i="3" s="1"/>
  <c r="K212" i="3"/>
  <c r="O212" i="3" s="1"/>
  <c r="L212" i="3"/>
  <c r="P212" i="3" s="1"/>
  <c r="K215" i="3"/>
  <c r="O215" i="3" s="1"/>
  <c r="L215" i="3"/>
  <c r="P215" i="3" s="1"/>
  <c r="K218" i="3"/>
  <c r="O218" i="3" s="1"/>
  <c r="L218" i="3"/>
  <c r="P218" i="3" s="1"/>
  <c r="K221" i="3"/>
  <c r="O221" i="3" s="1"/>
  <c r="L221" i="3"/>
  <c r="P221" i="3" s="1"/>
  <c r="K224" i="3"/>
  <c r="O224" i="3" s="1"/>
  <c r="L224" i="3"/>
  <c r="P224" i="3" s="1"/>
  <c r="K227" i="3"/>
  <c r="O227" i="3" s="1"/>
  <c r="L227" i="3"/>
  <c r="P227" i="3" s="1"/>
  <c r="L233" i="3"/>
  <c r="P233" i="3" s="1"/>
  <c r="K236" i="3"/>
  <c r="O236" i="3" s="1"/>
  <c r="L236" i="3"/>
  <c r="P236" i="3" s="1"/>
  <c r="K239" i="3"/>
  <c r="O239" i="3" s="1"/>
  <c r="L239" i="3"/>
  <c r="P239" i="3" s="1"/>
  <c r="K243" i="3"/>
  <c r="O243" i="3" s="1"/>
  <c r="L243" i="3"/>
  <c r="P243" i="3" s="1"/>
  <c r="K246" i="3"/>
  <c r="O246" i="3" s="1"/>
  <c r="L246" i="3"/>
  <c r="P246" i="3" s="1"/>
  <c r="K249" i="3"/>
  <c r="O249" i="3" s="1"/>
  <c r="L249" i="3"/>
  <c r="P249" i="3" s="1"/>
  <c r="K252" i="3"/>
  <c r="O252" i="3" s="1"/>
  <c r="L252" i="3"/>
  <c r="P252" i="3" s="1"/>
  <c r="K255" i="3"/>
  <c r="O255" i="3" s="1"/>
  <c r="L255" i="3"/>
  <c r="P255" i="3" s="1"/>
  <c r="K257" i="3"/>
  <c r="O257" i="3" s="1"/>
  <c r="L257" i="3"/>
  <c r="P257" i="3" s="1"/>
  <c r="K260" i="3"/>
  <c r="O260" i="3" s="1"/>
  <c r="L260" i="3"/>
  <c r="P260" i="3" s="1"/>
  <c r="K263" i="3"/>
  <c r="O263" i="3" s="1"/>
  <c r="L263" i="3"/>
  <c r="P263" i="3" s="1"/>
  <c r="K265" i="3"/>
  <c r="O265" i="3" s="1"/>
  <c r="L265" i="3"/>
  <c r="P265" i="3" s="1"/>
  <c r="K268" i="3"/>
  <c r="O268" i="3" s="1"/>
  <c r="L268" i="3"/>
  <c r="P268" i="3" s="1"/>
  <c r="K271" i="3"/>
  <c r="O271" i="3" s="1"/>
  <c r="L271" i="3"/>
  <c r="P271" i="3" s="1"/>
  <c r="K274" i="3"/>
  <c r="O274" i="3" s="1"/>
  <c r="L274" i="3"/>
  <c r="P274" i="3" s="1"/>
  <c r="K277" i="3"/>
  <c r="O277" i="3" s="1"/>
  <c r="L277" i="3"/>
  <c r="P277" i="3" s="1"/>
  <c r="K281" i="3"/>
  <c r="O281" i="3" s="1"/>
  <c r="L281" i="3"/>
  <c r="P281" i="3" s="1"/>
  <c r="K286" i="3"/>
  <c r="O286" i="3" s="1"/>
  <c r="L286" i="3"/>
  <c r="P286" i="3" s="1"/>
  <c r="K291" i="3"/>
  <c r="O291" i="3" s="1"/>
  <c r="L291" i="3"/>
  <c r="P291" i="3" s="1"/>
  <c r="K296" i="3"/>
  <c r="O296" i="3" s="1"/>
  <c r="L296" i="3"/>
  <c r="P296" i="3" s="1"/>
  <c r="K306" i="3"/>
  <c r="O306" i="3" s="1"/>
  <c r="L306" i="3"/>
  <c r="P306" i="3" s="1"/>
  <c r="K309" i="3"/>
  <c r="O309" i="3" s="1"/>
  <c r="L309" i="3"/>
  <c r="P309" i="3" s="1"/>
  <c r="K315" i="3"/>
  <c r="O315" i="3" s="1"/>
  <c r="L315" i="3"/>
  <c r="P315" i="3" s="1"/>
  <c r="K318" i="3"/>
  <c r="O318" i="3" s="1"/>
  <c r="L318" i="3"/>
  <c r="P318" i="3" s="1"/>
  <c r="K320" i="3"/>
  <c r="O320" i="3" s="1"/>
  <c r="L320" i="3"/>
  <c r="P320" i="3" s="1"/>
  <c r="K324" i="3"/>
  <c r="O324" i="3" s="1"/>
  <c r="L324" i="3"/>
  <c r="P324" i="3" s="1"/>
  <c r="K327" i="3"/>
  <c r="O327" i="3" s="1"/>
  <c r="L327" i="3"/>
  <c r="P327" i="3" s="1"/>
  <c r="K330" i="3"/>
  <c r="O330" i="3" s="1"/>
  <c r="L330" i="3"/>
  <c r="P330" i="3" s="1"/>
  <c r="K333" i="3"/>
  <c r="O333" i="3" s="1"/>
  <c r="L333" i="3"/>
  <c r="P333" i="3" s="1"/>
  <c r="K335" i="3"/>
  <c r="O335" i="3" s="1"/>
  <c r="L335" i="3"/>
  <c r="P335" i="3" s="1"/>
  <c r="K338" i="3"/>
  <c r="O338" i="3" s="1"/>
  <c r="L338" i="3"/>
  <c r="P338" i="3" s="1"/>
  <c r="K341" i="3"/>
  <c r="O341" i="3" s="1"/>
  <c r="L341" i="3"/>
  <c r="P341" i="3" s="1"/>
  <c r="K352" i="3"/>
  <c r="O352" i="3" s="1"/>
  <c r="L352" i="3"/>
  <c r="P352" i="3" s="1"/>
  <c r="K360" i="3"/>
  <c r="O360" i="3" s="1"/>
  <c r="L360" i="3"/>
  <c r="P360" i="3" s="1"/>
  <c r="K364" i="3"/>
  <c r="O364" i="3" s="1"/>
  <c r="L364" i="3"/>
  <c r="P364" i="3" s="1"/>
  <c r="K373" i="3"/>
  <c r="O373" i="3" s="1"/>
  <c r="L373" i="3"/>
  <c r="P373" i="3" s="1"/>
  <c r="K376" i="3"/>
  <c r="O376" i="3" s="1"/>
  <c r="L376" i="3"/>
  <c r="P376" i="3" s="1"/>
  <c r="K379" i="3"/>
  <c r="O379" i="3" s="1"/>
  <c r="L379" i="3"/>
  <c r="P379" i="3" s="1"/>
  <c r="K383" i="3"/>
  <c r="O383" i="3" s="1"/>
  <c r="L383" i="3"/>
  <c r="P383" i="3" s="1"/>
  <c r="K386" i="3"/>
  <c r="O386" i="3" s="1"/>
  <c r="L386" i="3"/>
  <c r="P386" i="3" s="1"/>
  <c r="K390" i="3"/>
  <c r="O390" i="3" s="1"/>
  <c r="L390" i="3"/>
  <c r="P390" i="3" s="1"/>
  <c r="K393" i="3"/>
  <c r="O393" i="3" s="1"/>
  <c r="L393" i="3"/>
  <c r="P393" i="3" s="1"/>
  <c r="K396" i="3"/>
  <c r="O396" i="3" s="1"/>
  <c r="L396" i="3"/>
  <c r="P396" i="3" s="1"/>
  <c r="K399" i="3"/>
  <c r="O399" i="3" s="1"/>
  <c r="L399" i="3"/>
  <c r="P399" i="3" s="1"/>
  <c r="K420" i="3"/>
  <c r="O420" i="3" s="1"/>
  <c r="L420" i="3"/>
  <c r="P420" i="3" s="1"/>
  <c r="K426" i="3"/>
  <c r="O426" i="3" s="1"/>
  <c r="L426" i="3"/>
  <c r="P426" i="3" s="1"/>
  <c r="K430" i="3"/>
  <c r="O430" i="3" s="1"/>
  <c r="L430" i="3"/>
  <c r="P430" i="3" s="1"/>
  <c r="K434" i="3"/>
  <c r="O434" i="3" s="1"/>
  <c r="L434" i="3"/>
  <c r="P434" i="3" s="1"/>
  <c r="K437" i="3"/>
  <c r="O437" i="3" s="1"/>
  <c r="L437" i="3"/>
  <c r="P437" i="3" s="1"/>
  <c r="K440" i="3"/>
  <c r="O440" i="3" s="1"/>
  <c r="L440" i="3"/>
  <c r="P440" i="3" s="1"/>
  <c r="K441" i="3"/>
  <c r="O441" i="3" s="1"/>
  <c r="L441" i="3"/>
  <c r="P441" i="3" s="1"/>
  <c r="G130" i="3" l="1"/>
  <c r="K130" i="3" s="1"/>
  <c r="O130" i="3" s="1"/>
  <c r="I259" i="2" l="1"/>
  <c r="M259" i="2" s="1"/>
  <c r="Q259" i="2" s="1"/>
  <c r="J539" i="2"/>
  <c r="N539" i="2" s="1"/>
  <c r="R539" i="2" s="1"/>
  <c r="I539" i="2"/>
  <c r="M539" i="2" s="1"/>
  <c r="Q539" i="2" s="1"/>
  <c r="H378" i="3" l="1"/>
  <c r="G378" i="3"/>
  <c r="H375" i="3"/>
  <c r="G375" i="3"/>
  <c r="H377" i="3" l="1"/>
  <c r="L377" i="3" s="1"/>
  <c r="P377" i="3" s="1"/>
  <c r="L378" i="3"/>
  <c r="P378" i="3" s="1"/>
  <c r="G374" i="3"/>
  <c r="K374" i="3" s="1"/>
  <c r="O374" i="3" s="1"/>
  <c r="K375" i="3"/>
  <c r="O375" i="3" s="1"/>
  <c r="H374" i="3"/>
  <c r="L374" i="3" s="1"/>
  <c r="P374" i="3" s="1"/>
  <c r="L375" i="3"/>
  <c r="P375" i="3" s="1"/>
  <c r="G377" i="3"/>
  <c r="K377" i="3" s="1"/>
  <c r="O377" i="3" s="1"/>
  <c r="K378" i="3"/>
  <c r="O378" i="3" s="1"/>
  <c r="H301" i="3"/>
  <c r="L301" i="3" s="1"/>
  <c r="P301" i="3" s="1"/>
  <c r="G301" i="3"/>
  <c r="K301" i="3" s="1"/>
  <c r="O301" i="3" s="1"/>
  <c r="J490" i="2"/>
  <c r="N490" i="2" s="1"/>
  <c r="R490" i="2" s="1"/>
  <c r="I490" i="2"/>
  <c r="M490" i="2" s="1"/>
  <c r="Q490" i="2" s="1"/>
  <c r="H357" i="3"/>
  <c r="L357" i="3" s="1"/>
  <c r="P357" i="3" s="1"/>
  <c r="G357" i="3"/>
  <c r="K357" i="3" s="1"/>
  <c r="O357" i="3" s="1"/>
  <c r="H347" i="3"/>
  <c r="L347" i="3" s="1"/>
  <c r="P347" i="3" s="1"/>
  <c r="G347" i="3"/>
  <c r="K347" i="3" s="1"/>
  <c r="O347" i="3" s="1"/>
  <c r="J529" i="2"/>
  <c r="N529" i="2" s="1"/>
  <c r="R529" i="2" s="1"/>
  <c r="I529" i="2"/>
  <c r="M529" i="2" s="1"/>
  <c r="Q529" i="2" s="1"/>
  <c r="G345" i="3" l="1"/>
  <c r="K345" i="3" s="1"/>
  <c r="O345" i="3" s="1"/>
  <c r="H172" i="3" l="1"/>
  <c r="L172" i="3" s="1"/>
  <c r="P172" i="3" s="1"/>
  <c r="G172" i="3"/>
  <c r="K172" i="3" s="1"/>
  <c r="O172" i="3" s="1"/>
  <c r="H270" i="3"/>
  <c r="L270" i="3" s="1"/>
  <c r="P270" i="3" s="1"/>
  <c r="G270" i="3"/>
  <c r="K270" i="3" s="1"/>
  <c r="O270" i="3" s="1"/>
  <c r="J298" i="2"/>
  <c r="N298" i="2" s="1"/>
  <c r="R298" i="2" s="1"/>
  <c r="I298" i="2"/>
  <c r="M298" i="2" s="1"/>
  <c r="Q298" i="2" s="1"/>
  <c r="I585" i="2"/>
  <c r="M585" i="2" s="1"/>
  <c r="Q585" i="2" s="1"/>
  <c r="J585" i="2"/>
  <c r="N585" i="2" s="1"/>
  <c r="R585" i="2" s="1"/>
  <c r="H116" i="3" l="1"/>
  <c r="G116" i="3"/>
  <c r="G115" i="3" l="1"/>
  <c r="K115" i="3" s="1"/>
  <c r="O115" i="3" s="1"/>
  <c r="K116" i="3"/>
  <c r="O116" i="3" s="1"/>
  <c r="H115" i="3"/>
  <c r="L115" i="3" s="1"/>
  <c r="P115" i="3" s="1"/>
  <c r="L116" i="3"/>
  <c r="P116" i="3" s="1"/>
  <c r="H28" i="3"/>
  <c r="L28" i="3" s="1"/>
  <c r="P28" i="3" s="1"/>
  <c r="H179" i="3"/>
  <c r="L179" i="3" s="1"/>
  <c r="P179" i="3" s="1"/>
  <c r="G179" i="3"/>
  <c r="K179" i="3" s="1"/>
  <c r="O179" i="3" s="1"/>
  <c r="H161" i="3"/>
  <c r="L161" i="3" s="1"/>
  <c r="P161" i="3" s="1"/>
  <c r="G161" i="3"/>
  <c r="K161" i="3" s="1"/>
  <c r="O161" i="3" s="1"/>
  <c r="H150" i="3"/>
  <c r="L150" i="3" s="1"/>
  <c r="P150" i="3" s="1"/>
  <c r="G150" i="3"/>
  <c r="K150" i="3" s="1"/>
  <c r="O150" i="3" s="1"/>
  <c r="H127" i="3"/>
  <c r="L127" i="3" s="1"/>
  <c r="P127" i="3" s="1"/>
  <c r="G127" i="3"/>
  <c r="K127" i="3" s="1"/>
  <c r="O127" i="3" s="1"/>
  <c r="J153" i="2"/>
  <c r="J150" i="2"/>
  <c r="J147" i="2"/>
  <c r="J144" i="2"/>
  <c r="I153" i="2"/>
  <c r="I150" i="2"/>
  <c r="I147" i="2"/>
  <c r="I144" i="2"/>
  <c r="H158" i="3"/>
  <c r="L158" i="3" s="1"/>
  <c r="P158" i="3" s="1"/>
  <c r="G158" i="3"/>
  <c r="K158" i="3" s="1"/>
  <c r="O158" i="3" s="1"/>
  <c r="J237" i="2"/>
  <c r="N237" i="2" s="1"/>
  <c r="R237" i="2" s="1"/>
  <c r="I237" i="2"/>
  <c r="M237" i="2" s="1"/>
  <c r="Q237" i="2" s="1"/>
  <c r="J245" i="2"/>
  <c r="N245" i="2" s="1"/>
  <c r="R245" i="2" s="1"/>
  <c r="I245" i="2"/>
  <c r="M245" i="2" s="1"/>
  <c r="Q245" i="2" s="1"/>
  <c r="J259" i="2"/>
  <c r="N259" i="2" s="1"/>
  <c r="R259" i="2" s="1"/>
  <c r="I281" i="2"/>
  <c r="M281" i="2" s="1"/>
  <c r="Q281" i="2" s="1"/>
  <c r="I146" i="2" l="1"/>
  <c r="M146" i="2" s="1"/>
  <c r="Q146" i="2" s="1"/>
  <c r="M147" i="2"/>
  <c r="Q147" i="2" s="1"/>
  <c r="J146" i="2"/>
  <c r="N146" i="2" s="1"/>
  <c r="R146" i="2" s="1"/>
  <c r="N147" i="2"/>
  <c r="R147" i="2" s="1"/>
  <c r="I149" i="2"/>
  <c r="M149" i="2" s="1"/>
  <c r="Q149" i="2" s="1"/>
  <c r="M150" i="2"/>
  <c r="Q150" i="2" s="1"/>
  <c r="J149" i="2"/>
  <c r="N149" i="2" s="1"/>
  <c r="R149" i="2" s="1"/>
  <c r="N150" i="2"/>
  <c r="R150" i="2" s="1"/>
  <c r="I152" i="2"/>
  <c r="M152" i="2" s="1"/>
  <c r="Q152" i="2" s="1"/>
  <c r="M153" i="2"/>
  <c r="Q153" i="2" s="1"/>
  <c r="J152" i="2"/>
  <c r="N152" i="2" s="1"/>
  <c r="R152" i="2" s="1"/>
  <c r="N153" i="2"/>
  <c r="R153" i="2" s="1"/>
  <c r="I143" i="2"/>
  <c r="M143" i="2" s="1"/>
  <c r="Q143" i="2" s="1"/>
  <c r="M144" i="2"/>
  <c r="Q144" i="2" s="1"/>
  <c r="J143" i="2"/>
  <c r="N143" i="2" s="1"/>
  <c r="R143" i="2" s="1"/>
  <c r="N144" i="2"/>
  <c r="R144" i="2" s="1"/>
  <c r="I142" i="2"/>
  <c r="H138" i="3"/>
  <c r="L138" i="3" s="1"/>
  <c r="P138" i="3" s="1"/>
  <c r="G138" i="3"/>
  <c r="K138" i="3" s="1"/>
  <c r="O138" i="3" s="1"/>
  <c r="J281" i="2"/>
  <c r="N281" i="2" s="1"/>
  <c r="R281" i="2" s="1"/>
  <c r="H370" i="3"/>
  <c r="L370" i="3" s="1"/>
  <c r="P370" i="3" s="1"/>
  <c r="G370" i="3"/>
  <c r="K370" i="3" s="1"/>
  <c r="O370" i="3" s="1"/>
  <c r="J445" i="2"/>
  <c r="N445" i="2" s="1"/>
  <c r="R445" i="2" s="1"/>
  <c r="I445" i="2"/>
  <c r="M445" i="2" s="1"/>
  <c r="Q445" i="2" s="1"/>
  <c r="G28" i="3"/>
  <c r="K28" i="3" s="1"/>
  <c r="O28" i="3" s="1"/>
  <c r="H416" i="3"/>
  <c r="L416" i="3" s="1"/>
  <c r="P416" i="3" s="1"/>
  <c r="G416" i="3"/>
  <c r="K416" i="3" s="1"/>
  <c r="O416" i="3" s="1"/>
  <c r="J617" i="2"/>
  <c r="N617" i="2" s="1"/>
  <c r="R617" i="2" s="1"/>
  <c r="I617" i="2"/>
  <c r="M617" i="2" s="1"/>
  <c r="Q617" i="2" s="1"/>
  <c r="J420" i="2"/>
  <c r="N420" i="2" s="1"/>
  <c r="R420" i="2" s="1"/>
  <c r="I420" i="2"/>
  <c r="M420" i="2" s="1"/>
  <c r="Q420" i="2" s="1"/>
  <c r="J142" i="2" l="1"/>
  <c r="I141" i="2"/>
  <c r="M142" i="2"/>
  <c r="Q142" i="2" s="1"/>
  <c r="H312" i="3"/>
  <c r="L312" i="3" s="1"/>
  <c r="P312" i="3" s="1"/>
  <c r="G312" i="3"/>
  <c r="K312" i="3" s="1"/>
  <c r="O312" i="3" s="1"/>
  <c r="I140" i="2" l="1"/>
  <c r="M140" i="2" s="1"/>
  <c r="Q140" i="2" s="1"/>
  <c r="M141" i="2"/>
  <c r="Q141" i="2" s="1"/>
  <c r="J141" i="2"/>
  <c r="N142" i="2"/>
  <c r="R142" i="2" s="1"/>
  <c r="H89" i="3"/>
  <c r="L89" i="3" s="1"/>
  <c r="P89" i="3" s="1"/>
  <c r="H87" i="3"/>
  <c r="L87" i="3" s="1"/>
  <c r="P87" i="3" s="1"/>
  <c r="G89" i="3"/>
  <c r="K89" i="3" s="1"/>
  <c r="O89" i="3" s="1"/>
  <c r="G87" i="3"/>
  <c r="K87" i="3" s="1"/>
  <c r="O87" i="3" s="1"/>
  <c r="G114" i="3"/>
  <c r="K114" i="3" s="1"/>
  <c r="O114" i="3" s="1"/>
  <c r="G43" i="3"/>
  <c r="J90" i="2"/>
  <c r="N90" i="2" s="1"/>
  <c r="R90" i="2" s="1"/>
  <c r="I90" i="2"/>
  <c r="M90" i="2" s="1"/>
  <c r="Q90" i="2" s="1"/>
  <c r="J92" i="2"/>
  <c r="N92" i="2" s="1"/>
  <c r="R92" i="2" s="1"/>
  <c r="I92" i="2"/>
  <c r="M92" i="2" s="1"/>
  <c r="Q92" i="2" s="1"/>
  <c r="J85" i="2"/>
  <c r="I85" i="2"/>
  <c r="I43" i="2"/>
  <c r="G42" i="3" l="1"/>
  <c r="K42" i="3" s="1"/>
  <c r="O42" i="3" s="1"/>
  <c r="K43" i="3"/>
  <c r="O43" i="3" s="1"/>
  <c r="I84" i="2"/>
  <c r="M85" i="2"/>
  <c r="Q85" i="2" s="1"/>
  <c r="J84" i="2"/>
  <c r="N85" i="2"/>
  <c r="R85" i="2" s="1"/>
  <c r="J140" i="2"/>
  <c r="N140" i="2" s="1"/>
  <c r="R140" i="2" s="1"/>
  <c r="N141" i="2"/>
  <c r="R141" i="2" s="1"/>
  <c r="I42" i="2"/>
  <c r="M42" i="2" s="1"/>
  <c r="Q42" i="2" s="1"/>
  <c r="M43" i="2"/>
  <c r="Q43" i="2" s="1"/>
  <c r="G86" i="3"/>
  <c r="K86" i="3" s="1"/>
  <c r="O86" i="3" s="1"/>
  <c r="H86" i="3"/>
  <c r="L86" i="3" s="1"/>
  <c r="P86" i="3" s="1"/>
  <c r="I89" i="2"/>
  <c r="J89" i="2"/>
  <c r="H385" i="3"/>
  <c r="G385" i="3"/>
  <c r="H145" i="3"/>
  <c r="L145" i="3" s="1"/>
  <c r="P145" i="3" s="1"/>
  <c r="G145" i="3"/>
  <c r="K145" i="3" s="1"/>
  <c r="O145" i="3" s="1"/>
  <c r="H143" i="3"/>
  <c r="L143" i="3" s="1"/>
  <c r="P143" i="3" s="1"/>
  <c r="G143" i="3"/>
  <c r="K143" i="3" s="1"/>
  <c r="O143" i="3" s="1"/>
  <c r="G67" i="3"/>
  <c r="K67" i="3" s="1"/>
  <c r="O67" i="3" s="1"/>
  <c r="H153" i="3"/>
  <c r="L153" i="3" s="1"/>
  <c r="P153" i="3" s="1"/>
  <c r="G153" i="3"/>
  <c r="K153" i="3" s="1"/>
  <c r="O153" i="3" s="1"/>
  <c r="H130" i="3"/>
  <c r="L130" i="3" s="1"/>
  <c r="P130" i="3" s="1"/>
  <c r="G384" i="3" l="1"/>
  <c r="K384" i="3" s="1"/>
  <c r="O384" i="3" s="1"/>
  <c r="K385" i="3"/>
  <c r="O385" i="3" s="1"/>
  <c r="H384" i="3"/>
  <c r="L384" i="3" s="1"/>
  <c r="P384" i="3" s="1"/>
  <c r="L385" i="3"/>
  <c r="P385" i="3" s="1"/>
  <c r="J88" i="2"/>
  <c r="N89" i="2"/>
  <c r="R89" i="2" s="1"/>
  <c r="I88" i="2"/>
  <c r="M89" i="2"/>
  <c r="Q89" i="2" s="1"/>
  <c r="J83" i="2"/>
  <c r="N84" i="2"/>
  <c r="R84" i="2" s="1"/>
  <c r="I83" i="2"/>
  <c r="M84" i="2"/>
  <c r="Q84" i="2" s="1"/>
  <c r="J323" i="2"/>
  <c r="I323" i="2"/>
  <c r="I328" i="2"/>
  <c r="J288" i="2"/>
  <c r="N288" i="2" s="1"/>
  <c r="R288" i="2" s="1"/>
  <c r="I288" i="2"/>
  <c r="M288" i="2" s="1"/>
  <c r="Q288" i="2" s="1"/>
  <c r="J286" i="2"/>
  <c r="N286" i="2" s="1"/>
  <c r="R286" i="2" s="1"/>
  <c r="I286" i="2"/>
  <c r="M286" i="2" s="1"/>
  <c r="Q286" i="2" s="1"/>
  <c r="I231" i="2"/>
  <c r="M231" i="2" s="1"/>
  <c r="Q231" i="2" s="1"/>
  <c r="H289" i="3"/>
  <c r="G289" i="3"/>
  <c r="H290" i="3"/>
  <c r="L290" i="3" s="1"/>
  <c r="P290" i="3" s="1"/>
  <c r="G290" i="3"/>
  <c r="K290" i="3" s="1"/>
  <c r="O290" i="3" s="1"/>
  <c r="H242" i="3"/>
  <c r="G242" i="3"/>
  <c r="H354" i="3"/>
  <c r="L354" i="3" s="1"/>
  <c r="P354" i="3" s="1"/>
  <c r="G354" i="3"/>
  <c r="K354" i="3" s="1"/>
  <c r="O354" i="3" s="1"/>
  <c r="H350" i="3"/>
  <c r="L350" i="3" s="1"/>
  <c r="P350" i="3" s="1"/>
  <c r="G350" i="3"/>
  <c r="K350" i="3" s="1"/>
  <c r="O350" i="3" s="1"/>
  <c r="H345" i="3"/>
  <c r="L345" i="3" s="1"/>
  <c r="P345" i="3" s="1"/>
  <c r="H294" i="3"/>
  <c r="L294" i="3" s="1"/>
  <c r="P294" i="3" s="1"/>
  <c r="G294" i="3"/>
  <c r="K294" i="3" s="1"/>
  <c r="O294" i="3" s="1"/>
  <c r="H305" i="3"/>
  <c r="G305" i="3"/>
  <c r="H303" i="3"/>
  <c r="L303" i="3" s="1"/>
  <c r="P303" i="3" s="1"/>
  <c r="G303" i="3"/>
  <c r="K303" i="3" s="1"/>
  <c r="O303" i="3" s="1"/>
  <c r="H299" i="3"/>
  <c r="L299" i="3" s="1"/>
  <c r="P299" i="3" s="1"/>
  <c r="G299" i="3"/>
  <c r="K299" i="3" s="1"/>
  <c r="O299" i="3" s="1"/>
  <c r="H284" i="3"/>
  <c r="L284" i="3" s="1"/>
  <c r="P284" i="3" s="1"/>
  <c r="G284" i="3"/>
  <c r="K284" i="3" s="1"/>
  <c r="O284" i="3" s="1"/>
  <c r="H285" i="3"/>
  <c r="L285" i="3" s="1"/>
  <c r="P285" i="3" s="1"/>
  <c r="G285" i="3"/>
  <c r="K285" i="3" s="1"/>
  <c r="O285" i="3" s="1"/>
  <c r="H405" i="3"/>
  <c r="L405" i="3" s="1"/>
  <c r="P405" i="3" s="1"/>
  <c r="G405" i="3"/>
  <c r="K405" i="3" s="1"/>
  <c r="O405" i="3" s="1"/>
  <c r="G288" i="3" l="1"/>
  <c r="K288" i="3" s="1"/>
  <c r="O288" i="3" s="1"/>
  <c r="K289" i="3"/>
  <c r="O289" i="3" s="1"/>
  <c r="H288" i="3"/>
  <c r="L288" i="3" s="1"/>
  <c r="P288" i="3" s="1"/>
  <c r="L289" i="3"/>
  <c r="P289" i="3" s="1"/>
  <c r="G304" i="3"/>
  <c r="K304" i="3" s="1"/>
  <c r="O304" i="3" s="1"/>
  <c r="K305" i="3"/>
  <c r="O305" i="3" s="1"/>
  <c r="H304" i="3"/>
  <c r="L304" i="3" s="1"/>
  <c r="P304" i="3" s="1"/>
  <c r="L305" i="3"/>
  <c r="P305" i="3" s="1"/>
  <c r="G241" i="3"/>
  <c r="K241" i="3" s="1"/>
  <c r="O241" i="3" s="1"/>
  <c r="K242" i="3"/>
  <c r="O242" i="3" s="1"/>
  <c r="H241" i="3"/>
  <c r="L241" i="3" s="1"/>
  <c r="P241" i="3" s="1"/>
  <c r="L242" i="3"/>
  <c r="P242" i="3" s="1"/>
  <c r="I327" i="2"/>
  <c r="M328" i="2"/>
  <c r="Q328" i="2" s="1"/>
  <c r="I82" i="2"/>
  <c r="M82" i="2" s="1"/>
  <c r="Q82" i="2" s="1"/>
  <c r="M83" i="2"/>
  <c r="Q83" i="2" s="1"/>
  <c r="I87" i="2"/>
  <c r="M87" i="2" s="1"/>
  <c r="Q87" i="2" s="1"/>
  <c r="M88" i="2"/>
  <c r="Q88" i="2" s="1"/>
  <c r="I322" i="2"/>
  <c r="M323" i="2"/>
  <c r="Q323" i="2" s="1"/>
  <c r="J322" i="2"/>
  <c r="N323" i="2"/>
  <c r="R323" i="2" s="1"/>
  <c r="J82" i="2"/>
  <c r="N82" i="2" s="1"/>
  <c r="R82" i="2" s="1"/>
  <c r="N83" i="2"/>
  <c r="R83" i="2" s="1"/>
  <c r="J87" i="2"/>
  <c r="N87" i="2" s="1"/>
  <c r="R87" i="2" s="1"/>
  <c r="N88" i="2"/>
  <c r="R88" i="2" s="1"/>
  <c r="H287" i="3"/>
  <c r="L287" i="3" s="1"/>
  <c r="P287" i="3" s="1"/>
  <c r="G287" i="3"/>
  <c r="K287" i="3" s="1"/>
  <c r="O287" i="3" s="1"/>
  <c r="J473" i="2"/>
  <c r="N473" i="2" s="1"/>
  <c r="R473" i="2" s="1"/>
  <c r="I473" i="2"/>
  <c r="M473" i="2" s="1"/>
  <c r="Q473" i="2" s="1"/>
  <c r="I321" i="2" l="1"/>
  <c r="M322" i="2"/>
  <c r="Q322" i="2" s="1"/>
  <c r="J321" i="2"/>
  <c r="N322" i="2"/>
  <c r="R322" i="2" s="1"/>
  <c r="I326" i="2"/>
  <c r="M327" i="2"/>
  <c r="Q327" i="2" s="1"/>
  <c r="I593" i="2"/>
  <c r="J593" i="2"/>
  <c r="N593" i="2" s="1"/>
  <c r="R593" i="2" s="1"/>
  <c r="J595" i="2"/>
  <c r="J588" i="2"/>
  <c r="I588" i="2"/>
  <c r="I594" i="2"/>
  <c r="M594" i="2" s="1"/>
  <c r="Q594" i="2" s="1"/>
  <c r="J536" i="2"/>
  <c r="N536" i="2" s="1"/>
  <c r="R536" i="2" s="1"/>
  <c r="I536" i="2"/>
  <c r="M536" i="2" s="1"/>
  <c r="Q536" i="2" s="1"/>
  <c r="J532" i="2"/>
  <c r="N532" i="2" s="1"/>
  <c r="R532" i="2" s="1"/>
  <c r="I532" i="2"/>
  <c r="M532" i="2" s="1"/>
  <c r="Q532" i="2" s="1"/>
  <c r="J527" i="2"/>
  <c r="N527" i="2" s="1"/>
  <c r="R527" i="2" s="1"/>
  <c r="I527" i="2"/>
  <c r="M527" i="2" s="1"/>
  <c r="Q527" i="2" s="1"/>
  <c r="J478" i="2"/>
  <c r="N478" i="2" s="1"/>
  <c r="R478" i="2" s="1"/>
  <c r="I478" i="2"/>
  <c r="M478" i="2" s="1"/>
  <c r="Q478" i="2" s="1"/>
  <c r="J494" i="2"/>
  <c r="I494" i="2"/>
  <c r="J492" i="2"/>
  <c r="N492" i="2" s="1"/>
  <c r="R492" i="2" s="1"/>
  <c r="I492" i="2"/>
  <c r="M492" i="2" s="1"/>
  <c r="Q492" i="2" s="1"/>
  <c r="J488" i="2"/>
  <c r="N488" i="2" s="1"/>
  <c r="R488" i="2" s="1"/>
  <c r="I488" i="2"/>
  <c r="J483" i="2"/>
  <c r="I483" i="2"/>
  <c r="J484" i="2"/>
  <c r="N484" i="2" s="1"/>
  <c r="R484" i="2" s="1"/>
  <c r="I484" i="2"/>
  <c r="M484" i="2" s="1"/>
  <c r="Q484" i="2" s="1"/>
  <c r="I482" i="2" l="1"/>
  <c r="M482" i="2" s="1"/>
  <c r="Q482" i="2" s="1"/>
  <c r="M483" i="2"/>
  <c r="Q483" i="2" s="1"/>
  <c r="J482" i="2"/>
  <c r="N482" i="2" s="1"/>
  <c r="R482" i="2" s="1"/>
  <c r="N483" i="2"/>
  <c r="R483" i="2" s="1"/>
  <c r="I587" i="2"/>
  <c r="M587" i="2" s="1"/>
  <c r="Q587" i="2" s="1"/>
  <c r="M588" i="2"/>
  <c r="Q588" i="2" s="1"/>
  <c r="I592" i="2"/>
  <c r="M592" i="2" s="1"/>
  <c r="Q592" i="2" s="1"/>
  <c r="M593" i="2"/>
  <c r="Q593" i="2" s="1"/>
  <c r="J320" i="2"/>
  <c r="N320" i="2" s="1"/>
  <c r="R320" i="2" s="1"/>
  <c r="N321" i="2"/>
  <c r="R321" i="2" s="1"/>
  <c r="I487" i="2"/>
  <c r="M487" i="2" s="1"/>
  <c r="Q487" i="2" s="1"/>
  <c r="M488" i="2"/>
  <c r="Q488" i="2" s="1"/>
  <c r="I493" i="2"/>
  <c r="M493" i="2" s="1"/>
  <c r="Q493" i="2" s="1"/>
  <c r="M494" i="2"/>
  <c r="Q494" i="2" s="1"/>
  <c r="J587" i="2"/>
  <c r="N587" i="2" s="1"/>
  <c r="R587" i="2" s="1"/>
  <c r="N588" i="2"/>
  <c r="R588" i="2" s="1"/>
  <c r="J493" i="2"/>
  <c r="N493" i="2" s="1"/>
  <c r="R493" i="2" s="1"/>
  <c r="N494" i="2"/>
  <c r="R494" i="2" s="1"/>
  <c r="J594" i="2"/>
  <c r="N594" i="2" s="1"/>
  <c r="R594" i="2" s="1"/>
  <c r="N595" i="2"/>
  <c r="R595" i="2" s="1"/>
  <c r="I325" i="2"/>
  <c r="M325" i="2" s="1"/>
  <c r="Q325" i="2" s="1"/>
  <c r="M326" i="2"/>
  <c r="Q326" i="2" s="1"/>
  <c r="M321" i="2"/>
  <c r="Q321" i="2" s="1"/>
  <c r="I320" i="2"/>
  <c r="I481" i="2"/>
  <c r="M481" i="2" s="1"/>
  <c r="Q481" i="2" s="1"/>
  <c r="H201" i="3"/>
  <c r="L201" i="3" s="1"/>
  <c r="P201" i="3" s="1"/>
  <c r="G201" i="3"/>
  <c r="K201" i="3" s="1"/>
  <c r="O201" i="3" s="1"/>
  <c r="H235" i="3"/>
  <c r="G235" i="3"/>
  <c r="G233" i="3"/>
  <c r="K233" i="3" s="1"/>
  <c r="O233" i="3" s="1"/>
  <c r="H230" i="3"/>
  <c r="L230" i="3" s="1"/>
  <c r="P230" i="3" s="1"/>
  <c r="G230" i="3"/>
  <c r="K230" i="3" s="1"/>
  <c r="O230" i="3" s="1"/>
  <c r="H226" i="3"/>
  <c r="G226" i="3"/>
  <c r="H238" i="3"/>
  <c r="G238" i="3"/>
  <c r="J199" i="2"/>
  <c r="N199" i="2" s="1"/>
  <c r="R199" i="2" s="1"/>
  <c r="I199" i="2"/>
  <c r="M199" i="2" s="1"/>
  <c r="Q199" i="2" s="1"/>
  <c r="J193" i="2"/>
  <c r="I193" i="2"/>
  <c r="J188" i="2"/>
  <c r="N188" i="2" s="1"/>
  <c r="R188" i="2" s="1"/>
  <c r="I188" i="2"/>
  <c r="M188" i="2" s="1"/>
  <c r="Q188" i="2" s="1"/>
  <c r="J184" i="2"/>
  <c r="I184" i="2"/>
  <c r="J138" i="2"/>
  <c r="I138" i="2"/>
  <c r="G237" i="3" l="1"/>
  <c r="K237" i="3" s="1"/>
  <c r="O237" i="3" s="1"/>
  <c r="K238" i="3"/>
  <c r="O238" i="3" s="1"/>
  <c r="H234" i="3"/>
  <c r="L234" i="3" s="1"/>
  <c r="P234" i="3" s="1"/>
  <c r="L235" i="3"/>
  <c r="P235" i="3" s="1"/>
  <c r="H237" i="3"/>
  <c r="L237" i="3" s="1"/>
  <c r="P237" i="3" s="1"/>
  <c r="L238" i="3"/>
  <c r="P238" i="3" s="1"/>
  <c r="G225" i="3"/>
  <c r="K225" i="3" s="1"/>
  <c r="O225" i="3" s="1"/>
  <c r="K226" i="3"/>
  <c r="O226" i="3" s="1"/>
  <c r="H225" i="3"/>
  <c r="L225" i="3" s="1"/>
  <c r="P225" i="3" s="1"/>
  <c r="L226" i="3"/>
  <c r="P226" i="3" s="1"/>
  <c r="G234" i="3"/>
  <c r="K234" i="3" s="1"/>
  <c r="O234" i="3" s="1"/>
  <c r="K235" i="3"/>
  <c r="O235" i="3" s="1"/>
  <c r="J481" i="2"/>
  <c r="N481" i="2" s="1"/>
  <c r="R481" i="2" s="1"/>
  <c r="I137" i="2"/>
  <c r="M137" i="2" s="1"/>
  <c r="Q137" i="2" s="1"/>
  <c r="M138" i="2"/>
  <c r="Q138" i="2" s="1"/>
  <c r="I319" i="2"/>
  <c r="M319" i="2" s="1"/>
  <c r="Q319" i="2" s="1"/>
  <c r="M320" i="2"/>
  <c r="Q320" i="2" s="1"/>
  <c r="J137" i="2"/>
  <c r="N137" i="2" s="1"/>
  <c r="R137" i="2" s="1"/>
  <c r="N138" i="2"/>
  <c r="R138" i="2" s="1"/>
  <c r="I183" i="2"/>
  <c r="M183" i="2" s="1"/>
  <c r="Q183" i="2" s="1"/>
  <c r="M184" i="2"/>
  <c r="Q184" i="2" s="1"/>
  <c r="I192" i="2"/>
  <c r="M192" i="2" s="1"/>
  <c r="Q192" i="2" s="1"/>
  <c r="M193" i="2"/>
  <c r="Q193" i="2" s="1"/>
  <c r="J183" i="2"/>
  <c r="N183" i="2" s="1"/>
  <c r="R183" i="2" s="1"/>
  <c r="N184" i="2"/>
  <c r="R184" i="2" s="1"/>
  <c r="J192" i="2"/>
  <c r="N192" i="2" s="1"/>
  <c r="R192" i="2" s="1"/>
  <c r="N193" i="2"/>
  <c r="R193" i="2" s="1"/>
  <c r="I591" i="2"/>
  <c r="M591" i="2" s="1"/>
  <c r="Q591" i="2" s="1"/>
  <c r="G424" i="3"/>
  <c r="K424" i="3" s="1"/>
  <c r="O424" i="3" s="1"/>
  <c r="H424" i="3"/>
  <c r="L424" i="3" s="1"/>
  <c r="P424" i="3" s="1"/>
  <c r="H414" i="3"/>
  <c r="L414" i="3" s="1"/>
  <c r="P414" i="3" s="1"/>
  <c r="G414" i="3"/>
  <c r="K414" i="3" s="1"/>
  <c r="O414" i="3" s="1"/>
  <c r="H410" i="3"/>
  <c r="L410" i="3" s="1"/>
  <c r="P410" i="3" s="1"/>
  <c r="G410" i="3"/>
  <c r="K410" i="3" s="1"/>
  <c r="O410" i="3" s="1"/>
  <c r="J632" i="2"/>
  <c r="N632" i="2" s="1"/>
  <c r="R632" i="2" s="1"/>
  <c r="I632" i="2"/>
  <c r="M632" i="2" s="1"/>
  <c r="Q632" i="2" s="1"/>
  <c r="J626" i="2"/>
  <c r="N626" i="2" s="1"/>
  <c r="R626" i="2" s="1"/>
  <c r="I626" i="2"/>
  <c r="M626" i="2" s="1"/>
  <c r="Q626" i="2" s="1"/>
  <c r="J621" i="2"/>
  <c r="N621" i="2" s="1"/>
  <c r="R621" i="2" s="1"/>
  <c r="I621" i="2"/>
  <c r="M621" i="2" s="1"/>
  <c r="Q621" i="2" s="1"/>
  <c r="J615" i="2"/>
  <c r="N615" i="2" s="1"/>
  <c r="R615" i="2" s="1"/>
  <c r="I615" i="2"/>
  <c r="M615" i="2" s="1"/>
  <c r="Q615" i="2" s="1"/>
  <c r="J611" i="2"/>
  <c r="N611" i="2" s="1"/>
  <c r="R611" i="2" s="1"/>
  <c r="I611" i="2"/>
  <c r="M611" i="2" s="1"/>
  <c r="Q611" i="2" s="1"/>
  <c r="H368" i="3" l="1"/>
  <c r="L368" i="3" s="1"/>
  <c r="P368" i="3" s="1"/>
  <c r="G368" i="3"/>
  <c r="K368" i="3" s="1"/>
  <c r="O368" i="3" s="1"/>
  <c r="J450" i="2"/>
  <c r="I450" i="2"/>
  <c r="J455" i="2"/>
  <c r="I455" i="2"/>
  <c r="J443" i="2"/>
  <c r="N443" i="2" s="1"/>
  <c r="R443" i="2" s="1"/>
  <c r="I443" i="2"/>
  <c r="M443" i="2" s="1"/>
  <c r="Q443" i="2" s="1"/>
  <c r="I449" i="2" l="1"/>
  <c r="M449" i="2" s="1"/>
  <c r="Q449" i="2" s="1"/>
  <c r="M450" i="2"/>
  <c r="Q450" i="2" s="1"/>
  <c r="J449" i="2"/>
  <c r="N449" i="2" s="1"/>
  <c r="R449" i="2" s="1"/>
  <c r="N450" i="2"/>
  <c r="R450" i="2" s="1"/>
  <c r="I454" i="2"/>
  <c r="M454" i="2" s="1"/>
  <c r="Q454" i="2" s="1"/>
  <c r="M455" i="2"/>
  <c r="Q455" i="2" s="1"/>
  <c r="J454" i="2"/>
  <c r="N455" i="2"/>
  <c r="R455" i="2" s="1"/>
  <c r="J592" i="2"/>
  <c r="J572" i="2"/>
  <c r="I572" i="2"/>
  <c r="J538" i="2"/>
  <c r="I538" i="2"/>
  <c r="J520" i="2"/>
  <c r="I520" i="2"/>
  <c r="J516" i="2"/>
  <c r="N516" i="2" s="1"/>
  <c r="R516" i="2" s="1"/>
  <c r="J514" i="2"/>
  <c r="N514" i="2" s="1"/>
  <c r="R514" i="2" s="1"/>
  <c r="I516" i="2"/>
  <c r="M516" i="2" s="1"/>
  <c r="Q516" i="2" s="1"/>
  <c r="I514" i="2"/>
  <c r="M514" i="2" s="1"/>
  <c r="Q514" i="2" s="1"/>
  <c r="J479" i="2"/>
  <c r="N479" i="2" s="1"/>
  <c r="R479" i="2" s="1"/>
  <c r="J477" i="2"/>
  <c r="N477" i="2" s="1"/>
  <c r="R477" i="2" s="1"/>
  <c r="I479" i="2"/>
  <c r="M479" i="2" s="1"/>
  <c r="Q479" i="2" s="1"/>
  <c r="I477" i="2"/>
  <c r="M477" i="2" s="1"/>
  <c r="Q477" i="2" s="1"/>
  <c r="J464" i="2"/>
  <c r="I464" i="2"/>
  <c r="J461" i="2"/>
  <c r="I461" i="2"/>
  <c r="J431" i="2"/>
  <c r="I431" i="2"/>
  <c r="J425" i="2"/>
  <c r="I425" i="2"/>
  <c r="J396" i="2"/>
  <c r="I396" i="2"/>
  <c r="J391" i="2"/>
  <c r="I391" i="2"/>
  <c r="J381" i="2"/>
  <c r="I381" i="2"/>
  <c r="J335" i="2"/>
  <c r="I335" i="2"/>
  <c r="J317" i="2"/>
  <c r="I317" i="2"/>
  <c r="J314" i="2"/>
  <c r="I314" i="2"/>
  <c r="J311" i="2"/>
  <c r="I311" i="2"/>
  <c r="J301" i="2"/>
  <c r="I301" i="2"/>
  <c r="J266" i="2"/>
  <c r="I266" i="2"/>
  <c r="J252" i="2"/>
  <c r="I252" i="2"/>
  <c r="J233" i="2"/>
  <c r="J230" i="2"/>
  <c r="I233" i="2"/>
  <c r="I230" i="2"/>
  <c r="J216" i="2"/>
  <c r="I216" i="2"/>
  <c r="J213" i="2"/>
  <c r="I213" i="2"/>
  <c r="J190" i="2"/>
  <c r="I190" i="2"/>
  <c r="J187" i="2"/>
  <c r="I187" i="2"/>
  <c r="J163" i="2"/>
  <c r="I163" i="2"/>
  <c r="J43" i="2"/>
  <c r="H363" i="3"/>
  <c r="G363" i="3"/>
  <c r="H329" i="3"/>
  <c r="H326" i="3"/>
  <c r="H323" i="3"/>
  <c r="G329" i="3"/>
  <c r="G326" i="3"/>
  <c r="G323" i="3"/>
  <c r="H319" i="3"/>
  <c r="L319" i="3" s="1"/>
  <c r="P319" i="3" s="1"/>
  <c r="H317" i="3"/>
  <c r="L317" i="3" s="1"/>
  <c r="P317" i="3" s="1"/>
  <c r="G319" i="3"/>
  <c r="K319" i="3" s="1"/>
  <c r="O319" i="3" s="1"/>
  <c r="G317" i="3"/>
  <c r="K317" i="3" s="1"/>
  <c r="O317" i="3" s="1"/>
  <c r="H295" i="3"/>
  <c r="L295" i="3" s="1"/>
  <c r="P295" i="3" s="1"/>
  <c r="H293" i="3"/>
  <c r="L293" i="3" s="1"/>
  <c r="P293" i="3" s="1"/>
  <c r="H283" i="3"/>
  <c r="G295" i="3"/>
  <c r="K295" i="3" s="1"/>
  <c r="O295" i="3" s="1"/>
  <c r="G293" i="3"/>
  <c r="K293" i="3" s="1"/>
  <c r="O293" i="3" s="1"/>
  <c r="G283" i="3"/>
  <c r="H276" i="3"/>
  <c r="G276" i="3"/>
  <c r="H248" i="3"/>
  <c r="G248" i="3"/>
  <c r="H245" i="3"/>
  <c r="G245" i="3"/>
  <c r="H232" i="3"/>
  <c r="H229" i="3"/>
  <c r="G232" i="3"/>
  <c r="G229" i="3"/>
  <c r="H197" i="3"/>
  <c r="G197" i="3"/>
  <c r="H193" i="3"/>
  <c r="H190" i="3"/>
  <c r="G193" i="3"/>
  <c r="G190" i="3"/>
  <c r="H132" i="3"/>
  <c r="H129" i="3"/>
  <c r="H126" i="3"/>
  <c r="G132" i="3"/>
  <c r="G129" i="3"/>
  <c r="G126" i="3"/>
  <c r="H123" i="3"/>
  <c r="G123" i="3"/>
  <c r="G122" i="3" l="1"/>
  <c r="K122" i="3" s="1"/>
  <c r="O122" i="3" s="1"/>
  <c r="K123" i="3"/>
  <c r="O123" i="3" s="1"/>
  <c r="G131" i="3"/>
  <c r="K131" i="3" s="1"/>
  <c r="O131" i="3" s="1"/>
  <c r="K132" i="3"/>
  <c r="O132" i="3" s="1"/>
  <c r="G189" i="3"/>
  <c r="K189" i="3" s="1"/>
  <c r="O189" i="3" s="1"/>
  <c r="K190" i="3"/>
  <c r="O190" i="3" s="1"/>
  <c r="G196" i="3"/>
  <c r="K196" i="3" s="1"/>
  <c r="O196" i="3" s="1"/>
  <c r="K197" i="3"/>
  <c r="O197" i="3" s="1"/>
  <c r="H228" i="3"/>
  <c r="L228" i="3" s="1"/>
  <c r="P228" i="3" s="1"/>
  <c r="L229" i="3"/>
  <c r="P229" i="3" s="1"/>
  <c r="G247" i="3"/>
  <c r="K247" i="3" s="1"/>
  <c r="O247" i="3" s="1"/>
  <c r="K248" i="3"/>
  <c r="O248" i="3" s="1"/>
  <c r="G282" i="3"/>
  <c r="K282" i="3" s="1"/>
  <c r="O282" i="3" s="1"/>
  <c r="K283" i="3"/>
  <c r="O283" i="3" s="1"/>
  <c r="G328" i="3"/>
  <c r="K328" i="3" s="1"/>
  <c r="O328" i="3" s="1"/>
  <c r="K329" i="3"/>
  <c r="O329" i="3" s="1"/>
  <c r="G362" i="3"/>
  <c r="K363" i="3"/>
  <c r="O363" i="3" s="1"/>
  <c r="H122" i="3"/>
  <c r="L122" i="3" s="1"/>
  <c r="P122" i="3" s="1"/>
  <c r="L123" i="3"/>
  <c r="P123" i="3" s="1"/>
  <c r="H125" i="3"/>
  <c r="L125" i="3" s="1"/>
  <c r="P125" i="3" s="1"/>
  <c r="L126" i="3"/>
  <c r="P126" i="3" s="1"/>
  <c r="G192" i="3"/>
  <c r="K192" i="3" s="1"/>
  <c r="O192" i="3" s="1"/>
  <c r="K193" i="3"/>
  <c r="O193" i="3" s="1"/>
  <c r="H196" i="3"/>
  <c r="L196" i="3" s="1"/>
  <c r="P196" i="3" s="1"/>
  <c r="L197" i="3"/>
  <c r="P197" i="3" s="1"/>
  <c r="H231" i="3"/>
  <c r="L231" i="3" s="1"/>
  <c r="P231" i="3" s="1"/>
  <c r="L232" i="3"/>
  <c r="P232" i="3" s="1"/>
  <c r="H247" i="3"/>
  <c r="L247" i="3" s="1"/>
  <c r="P247" i="3" s="1"/>
  <c r="L248" i="3"/>
  <c r="P248" i="3" s="1"/>
  <c r="H322" i="3"/>
  <c r="L322" i="3" s="1"/>
  <c r="P322" i="3" s="1"/>
  <c r="L323" i="3"/>
  <c r="P323" i="3" s="1"/>
  <c r="H362" i="3"/>
  <c r="L363" i="3"/>
  <c r="P363" i="3" s="1"/>
  <c r="G125" i="3"/>
  <c r="K125" i="3" s="1"/>
  <c r="O125" i="3" s="1"/>
  <c r="K126" i="3"/>
  <c r="O126" i="3" s="1"/>
  <c r="H128" i="3"/>
  <c r="L128" i="3" s="1"/>
  <c r="P128" i="3" s="1"/>
  <c r="L129" i="3"/>
  <c r="P129" i="3" s="1"/>
  <c r="H189" i="3"/>
  <c r="L189" i="3" s="1"/>
  <c r="P189" i="3" s="1"/>
  <c r="L190" i="3"/>
  <c r="P190" i="3" s="1"/>
  <c r="G228" i="3"/>
  <c r="K228" i="3" s="1"/>
  <c r="O228" i="3" s="1"/>
  <c r="K229" i="3"/>
  <c r="O229" i="3" s="1"/>
  <c r="G244" i="3"/>
  <c r="K244" i="3" s="1"/>
  <c r="O244" i="3" s="1"/>
  <c r="K245" i="3"/>
  <c r="O245" i="3" s="1"/>
  <c r="G275" i="3"/>
  <c r="K275" i="3" s="1"/>
  <c r="O275" i="3" s="1"/>
  <c r="K276" i="3"/>
  <c r="O276" i="3" s="1"/>
  <c r="G322" i="3"/>
  <c r="K322" i="3" s="1"/>
  <c r="O322" i="3" s="1"/>
  <c r="K323" i="3"/>
  <c r="O323" i="3" s="1"/>
  <c r="H325" i="3"/>
  <c r="L325" i="3" s="1"/>
  <c r="P325" i="3" s="1"/>
  <c r="L326" i="3"/>
  <c r="P326" i="3" s="1"/>
  <c r="G128" i="3"/>
  <c r="K128" i="3" s="1"/>
  <c r="O128" i="3" s="1"/>
  <c r="K129" i="3"/>
  <c r="O129" i="3" s="1"/>
  <c r="H131" i="3"/>
  <c r="L131" i="3" s="1"/>
  <c r="P131" i="3" s="1"/>
  <c r="L132" i="3"/>
  <c r="P132" i="3" s="1"/>
  <c r="H192" i="3"/>
  <c r="L192" i="3" s="1"/>
  <c r="P192" i="3" s="1"/>
  <c r="L193" i="3"/>
  <c r="P193" i="3" s="1"/>
  <c r="G231" i="3"/>
  <c r="K231" i="3" s="1"/>
  <c r="O231" i="3" s="1"/>
  <c r="K232" i="3"/>
  <c r="O232" i="3" s="1"/>
  <c r="H244" i="3"/>
  <c r="L244" i="3" s="1"/>
  <c r="P244" i="3" s="1"/>
  <c r="L245" i="3"/>
  <c r="P245" i="3" s="1"/>
  <c r="H275" i="3"/>
  <c r="L275" i="3" s="1"/>
  <c r="P275" i="3" s="1"/>
  <c r="L276" i="3"/>
  <c r="P276" i="3" s="1"/>
  <c r="H282" i="3"/>
  <c r="L282" i="3" s="1"/>
  <c r="P282" i="3" s="1"/>
  <c r="L283" i="3"/>
  <c r="P283" i="3" s="1"/>
  <c r="G325" i="3"/>
  <c r="K325" i="3" s="1"/>
  <c r="O325" i="3" s="1"/>
  <c r="K326" i="3"/>
  <c r="O326" i="3" s="1"/>
  <c r="H328" i="3"/>
  <c r="L328" i="3" s="1"/>
  <c r="P328" i="3" s="1"/>
  <c r="L329" i="3"/>
  <c r="P329" i="3" s="1"/>
  <c r="J162" i="2"/>
  <c r="N162" i="2" s="1"/>
  <c r="R162" i="2" s="1"/>
  <c r="N163" i="2"/>
  <c r="R163" i="2" s="1"/>
  <c r="J189" i="2"/>
  <c r="N189" i="2" s="1"/>
  <c r="R189" i="2" s="1"/>
  <c r="N190" i="2"/>
  <c r="R190" i="2" s="1"/>
  <c r="J215" i="2"/>
  <c r="N215" i="2" s="1"/>
  <c r="R215" i="2" s="1"/>
  <c r="N216" i="2"/>
  <c r="R216" i="2" s="1"/>
  <c r="J232" i="2"/>
  <c r="N232" i="2" s="1"/>
  <c r="R232" i="2" s="1"/>
  <c r="N233" i="2"/>
  <c r="R233" i="2" s="1"/>
  <c r="J265" i="2"/>
  <c r="N265" i="2" s="1"/>
  <c r="R265" i="2" s="1"/>
  <c r="N266" i="2"/>
  <c r="R266" i="2" s="1"/>
  <c r="J310" i="2"/>
  <c r="N310" i="2" s="1"/>
  <c r="R310" i="2" s="1"/>
  <c r="N311" i="2"/>
  <c r="R311" i="2" s="1"/>
  <c r="J316" i="2"/>
  <c r="N316" i="2" s="1"/>
  <c r="R316" i="2" s="1"/>
  <c r="N317" i="2"/>
  <c r="R317" i="2" s="1"/>
  <c r="J380" i="2"/>
  <c r="N380" i="2" s="1"/>
  <c r="R380" i="2" s="1"/>
  <c r="N381" i="2"/>
  <c r="R381" i="2" s="1"/>
  <c r="J395" i="2"/>
  <c r="N396" i="2"/>
  <c r="R396" i="2" s="1"/>
  <c r="J430" i="2"/>
  <c r="N431" i="2"/>
  <c r="R431" i="2" s="1"/>
  <c r="J463" i="2"/>
  <c r="N463" i="2" s="1"/>
  <c r="R463" i="2" s="1"/>
  <c r="N464" i="2"/>
  <c r="R464" i="2" s="1"/>
  <c r="J537" i="2"/>
  <c r="N537" i="2" s="1"/>
  <c r="R537" i="2" s="1"/>
  <c r="N538" i="2"/>
  <c r="R538" i="2" s="1"/>
  <c r="I186" i="2"/>
  <c r="M186" i="2" s="1"/>
  <c r="Q186" i="2" s="1"/>
  <c r="M187" i="2"/>
  <c r="Q187" i="2" s="1"/>
  <c r="I212" i="2"/>
  <c r="M212" i="2" s="1"/>
  <c r="Q212" i="2" s="1"/>
  <c r="M213" i="2"/>
  <c r="Q213" i="2" s="1"/>
  <c r="I229" i="2"/>
  <c r="M229" i="2" s="1"/>
  <c r="Q229" i="2" s="1"/>
  <c r="M230" i="2"/>
  <c r="Q230" i="2" s="1"/>
  <c r="I251" i="2"/>
  <c r="M251" i="2" s="1"/>
  <c r="Q251" i="2" s="1"/>
  <c r="M252" i="2"/>
  <c r="Q252" i="2" s="1"/>
  <c r="I300" i="2"/>
  <c r="M300" i="2" s="1"/>
  <c r="Q300" i="2" s="1"/>
  <c r="M301" i="2"/>
  <c r="Q301" i="2" s="1"/>
  <c r="I313" i="2"/>
  <c r="M313" i="2" s="1"/>
  <c r="Q313" i="2" s="1"/>
  <c r="M314" i="2"/>
  <c r="Q314" i="2" s="1"/>
  <c r="I334" i="2"/>
  <c r="M335" i="2"/>
  <c r="Q335" i="2" s="1"/>
  <c r="I390" i="2"/>
  <c r="M391" i="2"/>
  <c r="Q391" i="2" s="1"/>
  <c r="I424" i="2"/>
  <c r="M424" i="2" s="1"/>
  <c r="Q424" i="2" s="1"/>
  <c r="M425" i="2"/>
  <c r="Q425" i="2" s="1"/>
  <c r="I460" i="2"/>
  <c r="M460" i="2" s="1"/>
  <c r="Q460" i="2" s="1"/>
  <c r="M461" i="2"/>
  <c r="Q461" i="2" s="1"/>
  <c r="I519" i="2"/>
  <c r="M520" i="2"/>
  <c r="Q520" i="2" s="1"/>
  <c r="I571" i="2"/>
  <c r="M572" i="2"/>
  <c r="Q572" i="2" s="1"/>
  <c r="J453" i="2"/>
  <c r="N454" i="2"/>
  <c r="R454" i="2" s="1"/>
  <c r="J42" i="2"/>
  <c r="N42" i="2" s="1"/>
  <c r="R42" i="2" s="1"/>
  <c r="N43" i="2"/>
  <c r="R43" i="2" s="1"/>
  <c r="J186" i="2"/>
  <c r="N186" i="2" s="1"/>
  <c r="R186" i="2" s="1"/>
  <c r="N187" i="2"/>
  <c r="R187" i="2" s="1"/>
  <c r="J212" i="2"/>
  <c r="N212" i="2" s="1"/>
  <c r="R212" i="2" s="1"/>
  <c r="N213" i="2"/>
  <c r="R213" i="2" s="1"/>
  <c r="I232" i="2"/>
  <c r="M232" i="2" s="1"/>
  <c r="Q232" i="2" s="1"/>
  <c r="M233" i="2"/>
  <c r="Q233" i="2" s="1"/>
  <c r="J251" i="2"/>
  <c r="N251" i="2" s="1"/>
  <c r="R251" i="2" s="1"/>
  <c r="N252" i="2"/>
  <c r="R252" i="2" s="1"/>
  <c r="J300" i="2"/>
  <c r="N300" i="2" s="1"/>
  <c r="R300" i="2" s="1"/>
  <c r="N301" i="2"/>
  <c r="R301" i="2" s="1"/>
  <c r="J313" i="2"/>
  <c r="N313" i="2" s="1"/>
  <c r="R313" i="2" s="1"/>
  <c r="N314" i="2"/>
  <c r="R314" i="2" s="1"/>
  <c r="J334" i="2"/>
  <c r="N335" i="2"/>
  <c r="R335" i="2" s="1"/>
  <c r="J390" i="2"/>
  <c r="N391" i="2"/>
  <c r="R391" i="2" s="1"/>
  <c r="J424" i="2"/>
  <c r="N424" i="2" s="1"/>
  <c r="R424" i="2" s="1"/>
  <c r="N425" i="2"/>
  <c r="R425" i="2" s="1"/>
  <c r="J460" i="2"/>
  <c r="N460" i="2" s="1"/>
  <c r="R460" i="2" s="1"/>
  <c r="N461" i="2"/>
  <c r="R461" i="2" s="1"/>
  <c r="J519" i="2"/>
  <c r="N520" i="2"/>
  <c r="R520" i="2" s="1"/>
  <c r="J571" i="2"/>
  <c r="N572" i="2"/>
  <c r="R572" i="2" s="1"/>
  <c r="I162" i="2"/>
  <c r="M162" i="2" s="1"/>
  <c r="Q162" i="2" s="1"/>
  <c r="M163" i="2"/>
  <c r="Q163" i="2" s="1"/>
  <c r="I189" i="2"/>
  <c r="M189" i="2" s="1"/>
  <c r="Q189" i="2" s="1"/>
  <c r="M190" i="2"/>
  <c r="Q190" i="2" s="1"/>
  <c r="I215" i="2"/>
  <c r="M215" i="2" s="1"/>
  <c r="Q215" i="2" s="1"/>
  <c r="M216" i="2"/>
  <c r="Q216" i="2" s="1"/>
  <c r="J229" i="2"/>
  <c r="N229" i="2" s="1"/>
  <c r="R229" i="2" s="1"/>
  <c r="N230" i="2"/>
  <c r="R230" i="2" s="1"/>
  <c r="I265" i="2"/>
  <c r="M265" i="2" s="1"/>
  <c r="Q265" i="2" s="1"/>
  <c r="M266" i="2"/>
  <c r="Q266" i="2" s="1"/>
  <c r="I310" i="2"/>
  <c r="M310" i="2" s="1"/>
  <c r="Q310" i="2" s="1"/>
  <c r="M311" i="2"/>
  <c r="Q311" i="2" s="1"/>
  <c r="I316" i="2"/>
  <c r="M316" i="2" s="1"/>
  <c r="Q316" i="2" s="1"/>
  <c r="M317" i="2"/>
  <c r="Q317" i="2" s="1"/>
  <c r="I380" i="2"/>
  <c r="M380" i="2" s="1"/>
  <c r="Q380" i="2" s="1"/>
  <c r="M381" i="2"/>
  <c r="Q381" i="2" s="1"/>
  <c r="I395" i="2"/>
  <c r="M396" i="2"/>
  <c r="Q396" i="2" s="1"/>
  <c r="I430" i="2"/>
  <c r="M431" i="2"/>
  <c r="Q431" i="2" s="1"/>
  <c r="I463" i="2"/>
  <c r="M463" i="2" s="1"/>
  <c r="Q463" i="2" s="1"/>
  <c r="M464" i="2"/>
  <c r="Q464" i="2" s="1"/>
  <c r="I537" i="2"/>
  <c r="M537" i="2" s="1"/>
  <c r="Q537" i="2" s="1"/>
  <c r="M538" i="2"/>
  <c r="Q538" i="2" s="1"/>
  <c r="J591" i="2"/>
  <c r="N591" i="2" s="1"/>
  <c r="R591" i="2" s="1"/>
  <c r="N592" i="2"/>
  <c r="R592" i="2" s="1"/>
  <c r="I513" i="2"/>
  <c r="M513" i="2" s="1"/>
  <c r="Q513" i="2" s="1"/>
  <c r="I590" i="2"/>
  <c r="M590" i="2" s="1"/>
  <c r="Q590" i="2" s="1"/>
  <c r="H292" i="3"/>
  <c r="L292" i="3" s="1"/>
  <c r="P292" i="3" s="1"/>
  <c r="H316" i="3"/>
  <c r="L316" i="3" s="1"/>
  <c r="P316" i="3" s="1"/>
  <c r="G316" i="3"/>
  <c r="K316" i="3" s="1"/>
  <c r="O316" i="3" s="1"/>
  <c r="G292" i="3"/>
  <c r="K292" i="3" s="1"/>
  <c r="O292" i="3" s="1"/>
  <c r="I476" i="2"/>
  <c r="M476" i="2" s="1"/>
  <c r="Q476" i="2" s="1"/>
  <c r="J476" i="2"/>
  <c r="N476" i="2" s="1"/>
  <c r="R476" i="2" s="1"/>
  <c r="J513" i="2"/>
  <c r="N513" i="2" s="1"/>
  <c r="R513" i="2" s="1"/>
  <c r="H120" i="3"/>
  <c r="G120" i="3"/>
  <c r="H46" i="3"/>
  <c r="H43" i="3"/>
  <c r="H119" i="3" l="1"/>
  <c r="L119" i="3" s="1"/>
  <c r="P119" i="3" s="1"/>
  <c r="L120" i="3"/>
  <c r="P120" i="3" s="1"/>
  <c r="H42" i="3"/>
  <c r="L42" i="3" s="1"/>
  <c r="P42" i="3" s="1"/>
  <c r="L43" i="3"/>
  <c r="P43" i="3" s="1"/>
  <c r="H45" i="3"/>
  <c r="L45" i="3" s="1"/>
  <c r="P45" i="3" s="1"/>
  <c r="L46" i="3"/>
  <c r="P46" i="3" s="1"/>
  <c r="G119" i="3"/>
  <c r="K119" i="3" s="1"/>
  <c r="O119" i="3" s="1"/>
  <c r="K120" i="3"/>
  <c r="O120" i="3" s="1"/>
  <c r="H361" i="3"/>
  <c r="L361" i="3" s="1"/>
  <c r="P361" i="3" s="1"/>
  <c r="L362" i="3"/>
  <c r="P362" i="3" s="1"/>
  <c r="G361" i="3"/>
  <c r="K361" i="3" s="1"/>
  <c r="O361" i="3" s="1"/>
  <c r="K362" i="3"/>
  <c r="O362" i="3" s="1"/>
  <c r="J590" i="2"/>
  <c r="N590" i="2" s="1"/>
  <c r="R590" i="2" s="1"/>
  <c r="I309" i="2"/>
  <c r="M309" i="2" s="1"/>
  <c r="Q309" i="2" s="1"/>
  <c r="J309" i="2"/>
  <c r="J308" i="2" s="1"/>
  <c r="I429" i="2"/>
  <c r="M430" i="2"/>
  <c r="Q430" i="2" s="1"/>
  <c r="J570" i="2"/>
  <c r="N571" i="2"/>
  <c r="R571" i="2" s="1"/>
  <c r="J389" i="2"/>
  <c r="N390" i="2"/>
  <c r="R390" i="2" s="1"/>
  <c r="I570" i="2"/>
  <c r="M571" i="2"/>
  <c r="Q571" i="2" s="1"/>
  <c r="I389" i="2"/>
  <c r="M390" i="2"/>
  <c r="Q390" i="2" s="1"/>
  <c r="J429" i="2"/>
  <c r="N430" i="2"/>
  <c r="R430" i="2" s="1"/>
  <c r="J459" i="2"/>
  <c r="I459" i="2"/>
  <c r="M459" i="2" s="1"/>
  <c r="Q459" i="2" s="1"/>
  <c r="I394" i="2"/>
  <c r="M394" i="2" s="1"/>
  <c r="Q394" i="2" s="1"/>
  <c r="M395" i="2"/>
  <c r="Q395" i="2" s="1"/>
  <c r="J518" i="2"/>
  <c r="N518" i="2" s="1"/>
  <c r="R518" i="2" s="1"/>
  <c r="N519" i="2"/>
  <c r="R519" i="2" s="1"/>
  <c r="J333" i="2"/>
  <c r="N334" i="2"/>
  <c r="R334" i="2" s="1"/>
  <c r="J452" i="2"/>
  <c r="N452" i="2" s="1"/>
  <c r="R452" i="2" s="1"/>
  <c r="N453" i="2"/>
  <c r="R453" i="2" s="1"/>
  <c r="I518" i="2"/>
  <c r="M518" i="2" s="1"/>
  <c r="Q518" i="2" s="1"/>
  <c r="M519" i="2"/>
  <c r="Q519" i="2" s="1"/>
  <c r="I333" i="2"/>
  <c r="M334" i="2"/>
  <c r="Q334" i="2" s="1"/>
  <c r="J394" i="2"/>
  <c r="N394" i="2" s="1"/>
  <c r="R394" i="2" s="1"/>
  <c r="N395" i="2"/>
  <c r="R395" i="2" s="1"/>
  <c r="G46" i="3"/>
  <c r="G45" i="3" l="1"/>
  <c r="K45" i="3" s="1"/>
  <c r="O45" i="3" s="1"/>
  <c r="K46" i="3"/>
  <c r="O46" i="3" s="1"/>
  <c r="I308" i="2"/>
  <c r="M308" i="2" s="1"/>
  <c r="Q308" i="2" s="1"/>
  <c r="N309" i="2"/>
  <c r="R309" i="2" s="1"/>
  <c r="I458" i="2"/>
  <c r="M458" i="2" s="1"/>
  <c r="Q458" i="2" s="1"/>
  <c r="J332" i="2"/>
  <c r="N332" i="2" s="1"/>
  <c r="R332" i="2" s="1"/>
  <c r="N333" i="2"/>
  <c r="R333" i="2" s="1"/>
  <c r="N429" i="2"/>
  <c r="R429" i="2" s="1"/>
  <c r="J428" i="2"/>
  <c r="I569" i="2"/>
  <c r="M569" i="2" s="1"/>
  <c r="Q569" i="2" s="1"/>
  <c r="M570" i="2"/>
  <c r="Q570" i="2" s="1"/>
  <c r="J569" i="2"/>
  <c r="N569" i="2" s="1"/>
  <c r="R569" i="2" s="1"/>
  <c r="N570" i="2"/>
  <c r="R570" i="2" s="1"/>
  <c r="J307" i="2"/>
  <c r="N307" i="2" s="1"/>
  <c r="R307" i="2" s="1"/>
  <c r="N308" i="2"/>
  <c r="R308" i="2" s="1"/>
  <c r="I457" i="2"/>
  <c r="M457" i="2" s="1"/>
  <c r="Q457" i="2" s="1"/>
  <c r="I332" i="2"/>
  <c r="M332" i="2" s="1"/>
  <c r="Q332" i="2" s="1"/>
  <c r="M333" i="2"/>
  <c r="Q333" i="2" s="1"/>
  <c r="J458" i="2"/>
  <c r="N459" i="2"/>
  <c r="R459" i="2" s="1"/>
  <c r="I388" i="2"/>
  <c r="M388" i="2" s="1"/>
  <c r="Q388" i="2" s="1"/>
  <c r="M389" i="2"/>
  <c r="Q389" i="2" s="1"/>
  <c r="J388" i="2"/>
  <c r="N388" i="2" s="1"/>
  <c r="R388" i="2" s="1"/>
  <c r="N389" i="2"/>
  <c r="R389" i="2" s="1"/>
  <c r="M429" i="2"/>
  <c r="Q429" i="2" s="1"/>
  <c r="I428" i="2"/>
  <c r="I307" i="2"/>
  <c r="M307" i="2" s="1"/>
  <c r="Q307" i="2" s="1"/>
  <c r="H22" i="3"/>
  <c r="H16" i="3"/>
  <c r="G22" i="3"/>
  <c r="G16" i="3"/>
  <c r="G15" i="3" l="1"/>
  <c r="K15" i="3" s="1"/>
  <c r="O15" i="3" s="1"/>
  <c r="K16" i="3"/>
  <c r="O16" i="3" s="1"/>
  <c r="G21" i="3"/>
  <c r="K21" i="3" s="1"/>
  <c r="O21" i="3" s="1"/>
  <c r="K22" i="3"/>
  <c r="O22" i="3" s="1"/>
  <c r="H15" i="3"/>
  <c r="L15" i="3" s="1"/>
  <c r="P15" i="3" s="1"/>
  <c r="L16" i="3"/>
  <c r="P16" i="3" s="1"/>
  <c r="H21" i="3"/>
  <c r="L21" i="3" s="1"/>
  <c r="P21" i="3" s="1"/>
  <c r="L22" i="3"/>
  <c r="P22" i="3" s="1"/>
  <c r="J427" i="2"/>
  <c r="N427" i="2" s="1"/>
  <c r="R427" i="2" s="1"/>
  <c r="N428" i="2"/>
  <c r="R428" i="2" s="1"/>
  <c r="J457" i="2"/>
  <c r="N457" i="2" s="1"/>
  <c r="R457" i="2" s="1"/>
  <c r="N458" i="2"/>
  <c r="R458" i="2" s="1"/>
  <c r="I427" i="2"/>
  <c r="M427" i="2" s="1"/>
  <c r="Q427" i="2" s="1"/>
  <c r="M428" i="2"/>
  <c r="Q428" i="2" s="1"/>
  <c r="H439" i="3"/>
  <c r="H436" i="3"/>
  <c r="H433" i="3"/>
  <c r="G439" i="3"/>
  <c r="G436" i="3"/>
  <c r="G433" i="3"/>
  <c r="H429" i="3"/>
  <c r="G429" i="3"/>
  <c r="H425" i="3"/>
  <c r="L425" i="3" s="1"/>
  <c r="P425" i="3" s="1"/>
  <c r="H423" i="3"/>
  <c r="L423" i="3" s="1"/>
  <c r="P423" i="3" s="1"/>
  <c r="G425" i="3"/>
  <c r="K425" i="3" s="1"/>
  <c r="O425" i="3" s="1"/>
  <c r="G423" i="3"/>
  <c r="K423" i="3" s="1"/>
  <c r="O423" i="3" s="1"/>
  <c r="H419" i="3"/>
  <c r="G419" i="3"/>
  <c r="H415" i="3"/>
  <c r="L415" i="3" s="1"/>
  <c r="P415" i="3" s="1"/>
  <c r="H413" i="3"/>
  <c r="L413" i="3" s="1"/>
  <c r="P413" i="3" s="1"/>
  <c r="G415" i="3"/>
  <c r="K415" i="3" s="1"/>
  <c r="O415" i="3" s="1"/>
  <c r="G413" i="3"/>
  <c r="K413" i="3" s="1"/>
  <c r="O413" i="3" s="1"/>
  <c r="H409" i="3"/>
  <c r="G409" i="3"/>
  <c r="H404" i="3"/>
  <c r="G404" i="3"/>
  <c r="H398" i="3"/>
  <c r="H395" i="3"/>
  <c r="H392" i="3"/>
  <c r="H389" i="3"/>
  <c r="G398" i="3"/>
  <c r="G395" i="3"/>
  <c r="G392" i="3"/>
  <c r="G389" i="3"/>
  <c r="H382" i="3"/>
  <c r="G382" i="3"/>
  <c r="H372" i="3"/>
  <c r="G372" i="3"/>
  <c r="H369" i="3"/>
  <c r="L369" i="3" s="1"/>
  <c r="P369" i="3" s="1"/>
  <c r="H367" i="3"/>
  <c r="L367" i="3" s="1"/>
  <c r="P367" i="3" s="1"/>
  <c r="G369" i="3"/>
  <c r="K369" i="3" s="1"/>
  <c r="O369" i="3" s="1"/>
  <c r="G367" i="3"/>
  <c r="K367" i="3" s="1"/>
  <c r="O367" i="3" s="1"/>
  <c r="H359" i="3"/>
  <c r="H356" i="3"/>
  <c r="G359" i="3"/>
  <c r="G356" i="3"/>
  <c r="H353" i="3"/>
  <c r="L353" i="3" s="1"/>
  <c r="P353" i="3" s="1"/>
  <c r="H351" i="3"/>
  <c r="L351" i="3" s="1"/>
  <c r="P351" i="3" s="1"/>
  <c r="H349" i="3"/>
  <c r="L349" i="3" s="1"/>
  <c r="P349" i="3" s="1"/>
  <c r="G353" i="3"/>
  <c r="K353" i="3" s="1"/>
  <c r="O353" i="3" s="1"/>
  <c r="G351" i="3"/>
  <c r="K351" i="3" s="1"/>
  <c r="O351" i="3" s="1"/>
  <c r="G349" i="3"/>
  <c r="K349" i="3" s="1"/>
  <c r="O349" i="3" s="1"/>
  <c r="H346" i="3"/>
  <c r="L346" i="3" s="1"/>
  <c r="P346" i="3" s="1"/>
  <c r="H344" i="3"/>
  <c r="L344" i="3" s="1"/>
  <c r="P344" i="3" s="1"/>
  <c r="G346" i="3"/>
  <c r="K346" i="3" s="1"/>
  <c r="O346" i="3" s="1"/>
  <c r="G344" i="3"/>
  <c r="K344" i="3" s="1"/>
  <c r="O344" i="3" s="1"/>
  <c r="H340" i="3"/>
  <c r="H337" i="3"/>
  <c r="G340" i="3"/>
  <c r="G337" i="3"/>
  <c r="H334" i="3"/>
  <c r="L334" i="3" s="1"/>
  <c r="P334" i="3" s="1"/>
  <c r="H332" i="3"/>
  <c r="L332" i="3" s="1"/>
  <c r="P332" i="3" s="1"/>
  <c r="G334" i="3"/>
  <c r="K334" i="3" s="1"/>
  <c r="O334" i="3" s="1"/>
  <c r="G332" i="3"/>
  <c r="K332" i="3" s="1"/>
  <c r="O332" i="3" s="1"/>
  <c r="H314" i="3"/>
  <c r="G314" i="3"/>
  <c r="H311" i="3"/>
  <c r="H308" i="3"/>
  <c r="G311" i="3"/>
  <c r="G308" i="3"/>
  <c r="H302" i="3"/>
  <c r="L302" i="3" s="1"/>
  <c r="P302" i="3" s="1"/>
  <c r="H300" i="3"/>
  <c r="L300" i="3" s="1"/>
  <c r="P300" i="3" s="1"/>
  <c r="H298" i="3"/>
  <c r="L298" i="3" s="1"/>
  <c r="P298" i="3" s="1"/>
  <c r="G302" i="3"/>
  <c r="K302" i="3" s="1"/>
  <c r="O302" i="3" s="1"/>
  <c r="G300" i="3"/>
  <c r="K300" i="3" s="1"/>
  <c r="O300" i="3" s="1"/>
  <c r="G298" i="3"/>
  <c r="K298" i="3" s="1"/>
  <c r="O298" i="3" s="1"/>
  <c r="H280" i="3"/>
  <c r="G280" i="3"/>
  <c r="H273" i="3"/>
  <c r="H269" i="3"/>
  <c r="L269" i="3" s="1"/>
  <c r="P269" i="3" s="1"/>
  <c r="H267" i="3"/>
  <c r="G273" i="3"/>
  <c r="G269" i="3"/>
  <c r="K269" i="3" s="1"/>
  <c r="O269" i="3" s="1"/>
  <c r="G267" i="3"/>
  <c r="H264" i="3"/>
  <c r="L264" i="3" s="1"/>
  <c r="P264" i="3" s="1"/>
  <c r="H262" i="3"/>
  <c r="L262" i="3" s="1"/>
  <c r="P262" i="3" s="1"/>
  <c r="H259" i="3"/>
  <c r="G264" i="3"/>
  <c r="K264" i="3" s="1"/>
  <c r="O264" i="3" s="1"/>
  <c r="G262" i="3"/>
  <c r="K262" i="3" s="1"/>
  <c r="O262" i="3" s="1"/>
  <c r="G259" i="3"/>
  <c r="H256" i="3"/>
  <c r="L256" i="3" s="1"/>
  <c r="P256" i="3" s="1"/>
  <c r="H254" i="3"/>
  <c r="L254" i="3" s="1"/>
  <c r="P254" i="3" s="1"/>
  <c r="H251" i="3"/>
  <c r="G256" i="3"/>
  <c r="K256" i="3" s="1"/>
  <c r="O256" i="3" s="1"/>
  <c r="G254" i="3"/>
  <c r="K254" i="3" s="1"/>
  <c r="O254" i="3" s="1"/>
  <c r="G251" i="3"/>
  <c r="H223" i="3"/>
  <c r="H220" i="3"/>
  <c r="H217" i="3"/>
  <c r="H214" i="3"/>
  <c r="H211" i="3"/>
  <c r="H208" i="3"/>
  <c r="H205" i="3"/>
  <c r="G223" i="3"/>
  <c r="G220" i="3"/>
  <c r="G217" i="3"/>
  <c r="G214" i="3"/>
  <c r="G211" i="3"/>
  <c r="G208" i="3"/>
  <c r="G205" i="3"/>
  <c r="H202" i="3"/>
  <c r="L202" i="3" s="1"/>
  <c r="P202" i="3" s="1"/>
  <c r="H200" i="3"/>
  <c r="L200" i="3" s="1"/>
  <c r="P200" i="3" s="1"/>
  <c r="G202" i="3"/>
  <c r="K202" i="3" s="1"/>
  <c r="O202" i="3" s="1"/>
  <c r="G200" i="3"/>
  <c r="K200" i="3" s="1"/>
  <c r="O200" i="3" s="1"/>
  <c r="H187" i="3"/>
  <c r="H184" i="3"/>
  <c r="H181" i="3"/>
  <c r="H178" i="3"/>
  <c r="G187" i="3"/>
  <c r="G184" i="3"/>
  <c r="G181" i="3"/>
  <c r="G178" i="3"/>
  <c r="H175" i="3"/>
  <c r="H171" i="3"/>
  <c r="L171" i="3" s="1"/>
  <c r="P171" i="3" s="1"/>
  <c r="H169" i="3"/>
  <c r="H166" i="3"/>
  <c r="G175" i="3"/>
  <c r="G171" i="3"/>
  <c r="K171" i="3" s="1"/>
  <c r="O171" i="3" s="1"/>
  <c r="G169" i="3"/>
  <c r="G166" i="3"/>
  <c r="H163" i="3"/>
  <c r="H160" i="3"/>
  <c r="H157" i="3"/>
  <c r="L157" i="3" s="1"/>
  <c r="P157" i="3" s="1"/>
  <c r="H155" i="3"/>
  <c r="L155" i="3" s="1"/>
  <c r="P155" i="3" s="1"/>
  <c r="H152" i="3"/>
  <c r="H149" i="3"/>
  <c r="G163" i="3"/>
  <c r="G160" i="3"/>
  <c r="G157" i="3"/>
  <c r="K157" i="3" s="1"/>
  <c r="O157" i="3" s="1"/>
  <c r="G155" i="3"/>
  <c r="K155" i="3" s="1"/>
  <c r="O155" i="3" s="1"/>
  <c r="G152" i="3"/>
  <c r="G149" i="3"/>
  <c r="H146" i="3"/>
  <c r="L146" i="3" s="1"/>
  <c r="P146" i="3" s="1"/>
  <c r="H144" i="3"/>
  <c r="L144" i="3" s="1"/>
  <c r="P144" i="3" s="1"/>
  <c r="H142" i="3"/>
  <c r="L142" i="3" s="1"/>
  <c r="P142" i="3" s="1"/>
  <c r="G146" i="3"/>
  <c r="K146" i="3" s="1"/>
  <c r="O146" i="3" s="1"/>
  <c r="G144" i="3"/>
  <c r="K144" i="3" s="1"/>
  <c r="O144" i="3" s="1"/>
  <c r="G142" i="3"/>
  <c r="K142" i="3" s="1"/>
  <c r="O142" i="3" s="1"/>
  <c r="H139" i="3"/>
  <c r="L139" i="3" s="1"/>
  <c r="P139" i="3" s="1"/>
  <c r="H137" i="3"/>
  <c r="L137" i="3" s="1"/>
  <c r="P137" i="3" s="1"/>
  <c r="H135" i="3"/>
  <c r="L135" i="3" s="1"/>
  <c r="P135" i="3" s="1"/>
  <c r="G139" i="3"/>
  <c r="K139" i="3" s="1"/>
  <c r="O139" i="3" s="1"/>
  <c r="G137" i="3"/>
  <c r="K137" i="3" s="1"/>
  <c r="O137" i="3" s="1"/>
  <c r="G135" i="3"/>
  <c r="K135" i="3" s="1"/>
  <c r="O135" i="3" s="1"/>
  <c r="H113" i="3"/>
  <c r="G113" i="3"/>
  <c r="H110" i="3"/>
  <c r="L110" i="3" s="1"/>
  <c r="P110" i="3" s="1"/>
  <c r="H108" i="3"/>
  <c r="L108" i="3" s="1"/>
  <c r="P108" i="3" s="1"/>
  <c r="H106" i="3"/>
  <c r="L106" i="3" s="1"/>
  <c r="P106" i="3" s="1"/>
  <c r="G110" i="3"/>
  <c r="K110" i="3" s="1"/>
  <c r="O110" i="3" s="1"/>
  <c r="G108" i="3"/>
  <c r="K108" i="3" s="1"/>
  <c r="O108" i="3" s="1"/>
  <c r="G106" i="3"/>
  <c r="K106" i="3" s="1"/>
  <c r="O106" i="3" s="1"/>
  <c r="H95" i="3"/>
  <c r="H92" i="3"/>
  <c r="H84" i="3"/>
  <c r="H81" i="3"/>
  <c r="G95" i="3"/>
  <c r="G92" i="3"/>
  <c r="G84" i="3"/>
  <c r="G81" i="3"/>
  <c r="H78" i="3"/>
  <c r="H75" i="3"/>
  <c r="H72" i="3"/>
  <c r="H69" i="3"/>
  <c r="G78" i="3"/>
  <c r="G75" i="3"/>
  <c r="G72" i="3"/>
  <c r="G69" i="3"/>
  <c r="H66" i="3"/>
  <c r="G66" i="3"/>
  <c r="H63" i="3"/>
  <c r="G63" i="3"/>
  <c r="H60" i="3"/>
  <c r="L60" i="3" s="1"/>
  <c r="P60" i="3" s="1"/>
  <c r="H58" i="3"/>
  <c r="L58" i="3" s="1"/>
  <c r="P58" i="3" s="1"/>
  <c r="H56" i="3"/>
  <c r="L56" i="3" s="1"/>
  <c r="P56" i="3" s="1"/>
  <c r="G60" i="3"/>
  <c r="K60" i="3" s="1"/>
  <c r="O60" i="3" s="1"/>
  <c r="G58" i="3"/>
  <c r="K58" i="3" s="1"/>
  <c r="O58" i="3" s="1"/>
  <c r="G56" i="3"/>
  <c r="K56" i="3" s="1"/>
  <c r="O56" i="3" s="1"/>
  <c r="H53" i="3"/>
  <c r="L53" i="3" s="1"/>
  <c r="P53" i="3" s="1"/>
  <c r="H51" i="3"/>
  <c r="L51" i="3" s="1"/>
  <c r="P51" i="3" s="1"/>
  <c r="H49" i="3"/>
  <c r="L49" i="3" s="1"/>
  <c r="P49" i="3" s="1"/>
  <c r="G53" i="3"/>
  <c r="K53" i="3" s="1"/>
  <c r="O53" i="3" s="1"/>
  <c r="G51" i="3"/>
  <c r="K51" i="3" s="1"/>
  <c r="O51" i="3" s="1"/>
  <c r="G49" i="3"/>
  <c r="K49" i="3" s="1"/>
  <c r="O49" i="3" s="1"/>
  <c r="H39" i="3"/>
  <c r="H36" i="3"/>
  <c r="H33" i="3"/>
  <c r="G39" i="3"/>
  <c r="G36" i="3"/>
  <c r="G33" i="3"/>
  <c r="H30" i="3"/>
  <c r="G30" i="3"/>
  <c r="H27" i="3"/>
  <c r="L27" i="3" s="1"/>
  <c r="P27" i="3" s="1"/>
  <c r="H25" i="3"/>
  <c r="L25" i="3" s="1"/>
  <c r="P25" i="3" s="1"/>
  <c r="G27" i="3"/>
  <c r="K27" i="3" s="1"/>
  <c r="O27" i="3" s="1"/>
  <c r="G25" i="3"/>
  <c r="K25" i="3" s="1"/>
  <c r="O25" i="3" s="1"/>
  <c r="J631" i="2"/>
  <c r="I631" i="2"/>
  <c r="J627" i="2"/>
  <c r="N627" i="2" s="1"/>
  <c r="R627" i="2" s="1"/>
  <c r="J625" i="2"/>
  <c r="N625" i="2" s="1"/>
  <c r="R625" i="2" s="1"/>
  <c r="I627" i="2"/>
  <c r="M627" i="2" s="1"/>
  <c r="Q627" i="2" s="1"/>
  <c r="I625" i="2"/>
  <c r="M625" i="2" s="1"/>
  <c r="Q625" i="2" s="1"/>
  <c r="J620" i="2"/>
  <c r="J616" i="2"/>
  <c r="N616" i="2" s="1"/>
  <c r="R616" i="2" s="1"/>
  <c r="J614" i="2"/>
  <c r="N614" i="2" s="1"/>
  <c r="R614" i="2" s="1"/>
  <c r="I620" i="2"/>
  <c r="I616" i="2"/>
  <c r="M616" i="2" s="1"/>
  <c r="Q616" i="2" s="1"/>
  <c r="I614" i="2"/>
  <c r="M614" i="2" s="1"/>
  <c r="Q614" i="2" s="1"/>
  <c r="J610" i="2"/>
  <c r="I610" i="2"/>
  <c r="J602" i="2"/>
  <c r="N602" i="2" s="1"/>
  <c r="R602" i="2" s="1"/>
  <c r="J600" i="2"/>
  <c r="N600" i="2" s="1"/>
  <c r="R600" i="2" s="1"/>
  <c r="I602" i="2"/>
  <c r="M602" i="2" s="1"/>
  <c r="Q602" i="2" s="1"/>
  <c r="I600" i="2"/>
  <c r="M600" i="2" s="1"/>
  <c r="Q600" i="2" s="1"/>
  <c r="J584" i="2"/>
  <c r="N584" i="2" s="1"/>
  <c r="R584" i="2" s="1"/>
  <c r="J582" i="2"/>
  <c r="J579" i="2"/>
  <c r="N579" i="2" s="1"/>
  <c r="R579" i="2" s="1"/>
  <c r="J577" i="2"/>
  <c r="N577" i="2" s="1"/>
  <c r="R577" i="2" s="1"/>
  <c r="I584" i="2"/>
  <c r="M584" i="2" s="1"/>
  <c r="Q584" i="2" s="1"/>
  <c r="I582" i="2"/>
  <c r="I579" i="2"/>
  <c r="M579" i="2" s="1"/>
  <c r="Q579" i="2" s="1"/>
  <c r="I577" i="2"/>
  <c r="M577" i="2" s="1"/>
  <c r="Q577" i="2" s="1"/>
  <c r="J561" i="2"/>
  <c r="I561" i="2"/>
  <c r="J558" i="2"/>
  <c r="I558" i="2"/>
  <c r="J554" i="2"/>
  <c r="I554" i="2"/>
  <c r="J548" i="2"/>
  <c r="I548" i="2"/>
  <c r="J543" i="2"/>
  <c r="I543" i="2"/>
  <c r="J535" i="2"/>
  <c r="N535" i="2" s="1"/>
  <c r="R535" i="2" s="1"/>
  <c r="J533" i="2"/>
  <c r="N533" i="2" s="1"/>
  <c r="R533" i="2" s="1"/>
  <c r="J531" i="2"/>
  <c r="N531" i="2" s="1"/>
  <c r="R531" i="2" s="1"/>
  <c r="I535" i="2"/>
  <c r="M535" i="2" s="1"/>
  <c r="Q535" i="2" s="1"/>
  <c r="I533" i="2"/>
  <c r="M533" i="2" s="1"/>
  <c r="Q533" i="2" s="1"/>
  <c r="I531" i="2"/>
  <c r="M531" i="2" s="1"/>
  <c r="Q531" i="2" s="1"/>
  <c r="J528" i="2"/>
  <c r="N528" i="2" s="1"/>
  <c r="R528" i="2" s="1"/>
  <c r="J526" i="2"/>
  <c r="N526" i="2" s="1"/>
  <c r="R526" i="2" s="1"/>
  <c r="I528" i="2"/>
  <c r="M528" i="2" s="1"/>
  <c r="Q528" i="2" s="1"/>
  <c r="I526" i="2"/>
  <c r="M526" i="2" s="1"/>
  <c r="Q526" i="2" s="1"/>
  <c r="J511" i="2"/>
  <c r="J508" i="2"/>
  <c r="I511" i="2"/>
  <c r="I508" i="2"/>
  <c r="J504" i="2"/>
  <c r="I504" i="2"/>
  <c r="J499" i="2"/>
  <c r="I499" i="2"/>
  <c r="J491" i="2"/>
  <c r="N491" i="2" s="1"/>
  <c r="R491" i="2" s="1"/>
  <c r="J489" i="2"/>
  <c r="N489" i="2" s="1"/>
  <c r="R489" i="2" s="1"/>
  <c r="J487" i="2"/>
  <c r="N487" i="2" s="1"/>
  <c r="R487" i="2" s="1"/>
  <c r="I491" i="2"/>
  <c r="M491" i="2" s="1"/>
  <c r="Q491" i="2" s="1"/>
  <c r="I489" i="2"/>
  <c r="M489" i="2" s="1"/>
  <c r="Q489" i="2" s="1"/>
  <c r="J472" i="2"/>
  <c r="I472" i="2"/>
  <c r="J447" i="2"/>
  <c r="I447" i="2"/>
  <c r="J444" i="2"/>
  <c r="N444" i="2" s="1"/>
  <c r="R444" i="2" s="1"/>
  <c r="J442" i="2"/>
  <c r="N442" i="2" s="1"/>
  <c r="R442" i="2" s="1"/>
  <c r="I444" i="2"/>
  <c r="M444" i="2" s="1"/>
  <c r="Q444" i="2" s="1"/>
  <c r="I442" i="2"/>
  <c r="M442" i="2" s="1"/>
  <c r="Q442" i="2" s="1"/>
  <c r="J438" i="2"/>
  <c r="I438" i="2"/>
  <c r="J422" i="2"/>
  <c r="I422" i="2"/>
  <c r="J419" i="2"/>
  <c r="N419" i="2" s="1"/>
  <c r="R419" i="2" s="1"/>
  <c r="J417" i="2"/>
  <c r="N417" i="2" s="1"/>
  <c r="R417" i="2" s="1"/>
  <c r="I419" i="2"/>
  <c r="M419" i="2" s="1"/>
  <c r="Q419" i="2" s="1"/>
  <c r="I417" i="2"/>
  <c r="M417" i="2" s="1"/>
  <c r="Q417" i="2" s="1"/>
  <c r="J409" i="2"/>
  <c r="I409" i="2"/>
  <c r="J406" i="2"/>
  <c r="I406" i="2"/>
  <c r="J400" i="2"/>
  <c r="I400" i="2"/>
  <c r="J384" i="2"/>
  <c r="I384" i="2"/>
  <c r="J375" i="2"/>
  <c r="I375" i="2"/>
  <c r="J369" i="2"/>
  <c r="I369" i="2"/>
  <c r="J363" i="2"/>
  <c r="I363" i="2"/>
  <c r="J360" i="2"/>
  <c r="I360" i="2"/>
  <c r="J352" i="2"/>
  <c r="I352" i="2"/>
  <c r="J347" i="2"/>
  <c r="I347" i="2"/>
  <c r="J342" i="2"/>
  <c r="N342" i="2" s="1"/>
  <c r="R342" i="2" s="1"/>
  <c r="J340" i="2"/>
  <c r="N340" i="2" s="1"/>
  <c r="R340" i="2" s="1"/>
  <c r="I342" i="2"/>
  <c r="M342" i="2" s="1"/>
  <c r="Q342" i="2" s="1"/>
  <c r="I340" i="2"/>
  <c r="M340" i="2" s="1"/>
  <c r="Q340" i="2" s="1"/>
  <c r="J328" i="2"/>
  <c r="J305" i="2"/>
  <c r="I305" i="2"/>
  <c r="J297" i="2"/>
  <c r="N297" i="2" s="1"/>
  <c r="R297" i="2" s="1"/>
  <c r="I297" i="2"/>
  <c r="M297" i="2" s="1"/>
  <c r="Q297" i="2" s="1"/>
  <c r="J292" i="2"/>
  <c r="I292" i="2"/>
  <c r="J289" i="2"/>
  <c r="N289" i="2" s="1"/>
  <c r="R289" i="2" s="1"/>
  <c r="J287" i="2"/>
  <c r="N287" i="2" s="1"/>
  <c r="R287" i="2" s="1"/>
  <c r="J285" i="2"/>
  <c r="N285" i="2" s="1"/>
  <c r="R285" i="2" s="1"/>
  <c r="I289" i="2"/>
  <c r="M289" i="2" s="1"/>
  <c r="Q289" i="2" s="1"/>
  <c r="I287" i="2"/>
  <c r="M287" i="2" s="1"/>
  <c r="Q287" i="2" s="1"/>
  <c r="I285" i="2"/>
  <c r="M285" i="2" s="1"/>
  <c r="Q285" i="2" s="1"/>
  <c r="J282" i="2"/>
  <c r="N282" i="2" s="1"/>
  <c r="R282" i="2" s="1"/>
  <c r="J280" i="2"/>
  <c r="N280" i="2" s="1"/>
  <c r="R280" i="2" s="1"/>
  <c r="J278" i="2"/>
  <c r="N278" i="2" s="1"/>
  <c r="R278" i="2" s="1"/>
  <c r="I282" i="2"/>
  <c r="M282" i="2" s="1"/>
  <c r="Q282" i="2" s="1"/>
  <c r="I280" i="2"/>
  <c r="M280" i="2" s="1"/>
  <c r="Q280" i="2" s="1"/>
  <c r="I278" i="2"/>
  <c r="M278" i="2" s="1"/>
  <c r="Q278" i="2" s="1"/>
  <c r="J274" i="2"/>
  <c r="I274" i="2"/>
  <c r="J269" i="2"/>
  <c r="I269" i="2"/>
  <c r="J261" i="2"/>
  <c r="J258" i="2"/>
  <c r="I261" i="2"/>
  <c r="I258" i="2"/>
  <c r="J255" i="2"/>
  <c r="I255" i="2"/>
  <c r="J247" i="2"/>
  <c r="I247" i="2"/>
  <c r="J244" i="2"/>
  <c r="N244" i="2" s="1"/>
  <c r="R244" i="2" s="1"/>
  <c r="J242" i="2"/>
  <c r="N242" i="2" s="1"/>
  <c r="R242" i="2" s="1"/>
  <c r="J239" i="2"/>
  <c r="J236" i="2"/>
  <c r="I244" i="2"/>
  <c r="M244" i="2" s="1"/>
  <c r="Q244" i="2" s="1"/>
  <c r="I242" i="2"/>
  <c r="M242" i="2" s="1"/>
  <c r="Q242" i="2" s="1"/>
  <c r="I239" i="2"/>
  <c r="I236" i="2"/>
  <c r="J225" i="2"/>
  <c r="I225" i="2"/>
  <c r="J222" i="2"/>
  <c r="I222" i="2"/>
  <c r="J219" i="2"/>
  <c r="I219" i="2"/>
  <c r="J207" i="2"/>
  <c r="I207" i="2"/>
  <c r="J200" i="2"/>
  <c r="N200" i="2" s="1"/>
  <c r="R200" i="2" s="1"/>
  <c r="J198" i="2"/>
  <c r="N198" i="2" s="1"/>
  <c r="R198" i="2" s="1"/>
  <c r="I200" i="2"/>
  <c r="M200" i="2" s="1"/>
  <c r="Q200" i="2" s="1"/>
  <c r="I198" i="2"/>
  <c r="M198" i="2" s="1"/>
  <c r="Q198" i="2" s="1"/>
  <c r="J181" i="2"/>
  <c r="J178" i="2"/>
  <c r="I181" i="2"/>
  <c r="I178" i="2"/>
  <c r="J175" i="2"/>
  <c r="J172" i="2"/>
  <c r="J169" i="2"/>
  <c r="I175" i="2"/>
  <c r="I172" i="2"/>
  <c r="I169" i="2"/>
  <c r="J166" i="2"/>
  <c r="I166" i="2"/>
  <c r="J159" i="2"/>
  <c r="I159" i="2"/>
  <c r="J135" i="2"/>
  <c r="I135" i="2"/>
  <c r="J129" i="2"/>
  <c r="J126" i="2"/>
  <c r="I129" i="2"/>
  <c r="I126" i="2"/>
  <c r="J119" i="2"/>
  <c r="I119" i="2"/>
  <c r="J116" i="2"/>
  <c r="I116" i="2"/>
  <c r="J110" i="2"/>
  <c r="I110" i="2"/>
  <c r="J104" i="2"/>
  <c r="I104" i="2"/>
  <c r="J101" i="2"/>
  <c r="N101" i="2" s="1"/>
  <c r="R101" i="2" s="1"/>
  <c r="J99" i="2"/>
  <c r="N99" i="2" s="1"/>
  <c r="R99" i="2" s="1"/>
  <c r="J97" i="2"/>
  <c r="N97" i="2" s="1"/>
  <c r="R97" i="2" s="1"/>
  <c r="I101" i="2"/>
  <c r="M101" i="2" s="1"/>
  <c r="Q101" i="2" s="1"/>
  <c r="I99" i="2"/>
  <c r="M99" i="2" s="1"/>
  <c r="Q99" i="2" s="1"/>
  <c r="I97" i="2"/>
  <c r="M97" i="2" s="1"/>
  <c r="Q97" i="2" s="1"/>
  <c r="J79" i="2"/>
  <c r="I79" i="2"/>
  <c r="J76" i="2"/>
  <c r="N76" i="2" s="1"/>
  <c r="R76" i="2" s="1"/>
  <c r="J74" i="2"/>
  <c r="N74" i="2" s="1"/>
  <c r="R74" i="2" s="1"/>
  <c r="J72" i="2"/>
  <c r="N72" i="2" s="1"/>
  <c r="R72" i="2" s="1"/>
  <c r="I76" i="2"/>
  <c r="M76" i="2" s="1"/>
  <c r="Q76" i="2" s="1"/>
  <c r="I74" i="2"/>
  <c r="M74" i="2" s="1"/>
  <c r="Q74" i="2" s="1"/>
  <c r="I72" i="2"/>
  <c r="M72" i="2" s="1"/>
  <c r="Q72" i="2" s="1"/>
  <c r="J68" i="2"/>
  <c r="N68" i="2" s="1"/>
  <c r="R68" i="2" s="1"/>
  <c r="J66" i="2"/>
  <c r="N66" i="2" s="1"/>
  <c r="R66" i="2" s="1"/>
  <c r="J64" i="2"/>
  <c r="N64" i="2" s="1"/>
  <c r="R64" i="2" s="1"/>
  <c r="I64" i="2"/>
  <c r="M64" i="2" s="1"/>
  <c r="Q64" i="2" s="1"/>
  <c r="I66" i="2"/>
  <c r="M66" i="2" s="1"/>
  <c r="Q66" i="2" s="1"/>
  <c r="I68" i="2"/>
  <c r="M68" i="2" s="1"/>
  <c r="Q68" i="2" s="1"/>
  <c r="J55" i="2"/>
  <c r="I55" i="2"/>
  <c r="J52" i="2"/>
  <c r="I52" i="2"/>
  <c r="J49" i="2"/>
  <c r="I49" i="2"/>
  <c r="J46" i="2"/>
  <c r="I46" i="2"/>
  <c r="J33" i="2"/>
  <c r="I33" i="2"/>
  <c r="J567" i="2"/>
  <c r="I567" i="2"/>
  <c r="J295" i="2"/>
  <c r="I295" i="2"/>
  <c r="J27" i="2"/>
  <c r="I27" i="2"/>
  <c r="J23" i="2"/>
  <c r="I23" i="2"/>
  <c r="J18" i="2"/>
  <c r="I18" i="2"/>
  <c r="G29" i="3" l="1"/>
  <c r="K29" i="3" s="1"/>
  <c r="O29" i="3" s="1"/>
  <c r="K30" i="3"/>
  <c r="O30" i="3" s="1"/>
  <c r="G38" i="3"/>
  <c r="K38" i="3" s="1"/>
  <c r="O38" i="3" s="1"/>
  <c r="K39" i="3"/>
  <c r="O39" i="3" s="1"/>
  <c r="G62" i="3"/>
  <c r="K62" i="3" s="1"/>
  <c r="O62" i="3" s="1"/>
  <c r="K63" i="3"/>
  <c r="O63" i="3" s="1"/>
  <c r="G68" i="3"/>
  <c r="K68" i="3" s="1"/>
  <c r="O68" i="3" s="1"/>
  <c r="K69" i="3"/>
  <c r="O69" i="3" s="1"/>
  <c r="H68" i="3"/>
  <c r="L68" i="3" s="1"/>
  <c r="P68" i="3" s="1"/>
  <c r="L69" i="3"/>
  <c r="P69" i="3" s="1"/>
  <c r="G80" i="3"/>
  <c r="K80" i="3" s="1"/>
  <c r="O80" i="3" s="1"/>
  <c r="K81" i="3"/>
  <c r="O81" i="3" s="1"/>
  <c r="H80" i="3"/>
  <c r="L80" i="3" s="1"/>
  <c r="P80" i="3" s="1"/>
  <c r="L81" i="3"/>
  <c r="P81" i="3" s="1"/>
  <c r="G148" i="3"/>
  <c r="K148" i="3" s="1"/>
  <c r="O148" i="3" s="1"/>
  <c r="K149" i="3"/>
  <c r="O149" i="3" s="1"/>
  <c r="G159" i="3"/>
  <c r="K159" i="3" s="1"/>
  <c r="O159" i="3" s="1"/>
  <c r="K160" i="3"/>
  <c r="O160" i="3" s="1"/>
  <c r="G165" i="3"/>
  <c r="K165" i="3" s="1"/>
  <c r="O165" i="3" s="1"/>
  <c r="K166" i="3"/>
  <c r="O166" i="3" s="1"/>
  <c r="H165" i="3"/>
  <c r="L165" i="3" s="1"/>
  <c r="P165" i="3" s="1"/>
  <c r="L166" i="3"/>
  <c r="P166" i="3" s="1"/>
  <c r="G177" i="3"/>
  <c r="K177" i="3" s="1"/>
  <c r="O177" i="3" s="1"/>
  <c r="K178" i="3"/>
  <c r="O178" i="3" s="1"/>
  <c r="H177" i="3"/>
  <c r="L177" i="3" s="1"/>
  <c r="P177" i="3" s="1"/>
  <c r="L178" i="3"/>
  <c r="P178" i="3" s="1"/>
  <c r="G204" i="3"/>
  <c r="K204" i="3" s="1"/>
  <c r="O204" i="3" s="1"/>
  <c r="K205" i="3"/>
  <c r="O205" i="3" s="1"/>
  <c r="G216" i="3"/>
  <c r="K216" i="3" s="1"/>
  <c r="O216" i="3" s="1"/>
  <c r="K217" i="3"/>
  <c r="O217" i="3" s="1"/>
  <c r="H207" i="3"/>
  <c r="L207" i="3" s="1"/>
  <c r="P207" i="3" s="1"/>
  <c r="L208" i="3"/>
  <c r="P208" i="3" s="1"/>
  <c r="H219" i="3"/>
  <c r="L219" i="3" s="1"/>
  <c r="P219" i="3" s="1"/>
  <c r="L220" i="3"/>
  <c r="P220" i="3" s="1"/>
  <c r="G258" i="3"/>
  <c r="K258" i="3" s="1"/>
  <c r="O258" i="3" s="1"/>
  <c r="K259" i="3"/>
  <c r="O259" i="3" s="1"/>
  <c r="G272" i="3"/>
  <c r="K272" i="3" s="1"/>
  <c r="O272" i="3" s="1"/>
  <c r="K273" i="3"/>
  <c r="O273" i="3" s="1"/>
  <c r="G279" i="3"/>
  <c r="K279" i="3" s="1"/>
  <c r="O279" i="3" s="1"/>
  <c r="K280" i="3"/>
  <c r="O280" i="3" s="1"/>
  <c r="G307" i="3"/>
  <c r="K307" i="3" s="1"/>
  <c r="O307" i="3" s="1"/>
  <c r="K308" i="3"/>
  <c r="O308" i="3" s="1"/>
  <c r="G313" i="3"/>
  <c r="K313" i="3" s="1"/>
  <c r="O313" i="3" s="1"/>
  <c r="K314" i="3"/>
  <c r="O314" i="3" s="1"/>
  <c r="H336" i="3"/>
  <c r="L336" i="3" s="1"/>
  <c r="P336" i="3" s="1"/>
  <c r="L337" i="3"/>
  <c r="P337" i="3" s="1"/>
  <c r="G355" i="3"/>
  <c r="K355" i="3" s="1"/>
  <c r="O355" i="3" s="1"/>
  <c r="K356" i="3"/>
  <c r="O356" i="3" s="1"/>
  <c r="G371" i="3"/>
  <c r="K371" i="3" s="1"/>
  <c r="O371" i="3" s="1"/>
  <c r="K372" i="3"/>
  <c r="O372" i="3" s="1"/>
  <c r="G388" i="3"/>
  <c r="K388" i="3" s="1"/>
  <c r="O388" i="3" s="1"/>
  <c r="K389" i="3"/>
  <c r="O389" i="3" s="1"/>
  <c r="H388" i="3"/>
  <c r="L388" i="3" s="1"/>
  <c r="P388" i="3" s="1"/>
  <c r="L389" i="3"/>
  <c r="P389" i="3" s="1"/>
  <c r="G403" i="3"/>
  <c r="K404" i="3"/>
  <c r="O404" i="3" s="1"/>
  <c r="G418" i="3"/>
  <c r="K419" i="3"/>
  <c r="O419" i="3" s="1"/>
  <c r="G432" i="3"/>
  <c r="K432" i="3" s="1"/>
  <c r="O432" i="3" s="1"/>
  <c r="K433" i="3"/>
  <c r="O433" i="3" s="1"/>
  <c r="H435" i="3"/>
  <c r="L435" i="3" s="1"/>
  <c r="P435" i="3" s="1"/>
  <c r="L436" i="3"/>
  <c r="P436" i="3" s="1"/>
  <c r="H29" i="3"/>
  <c r="L29" i="3" s="1"/>
  <c r="P29" i="3" s="1"/>
  <c r="L30" i="3"/>
  <c r="P30" i="3" s="1"/>
  <c r="H32" i="3"/>
  <c r="L32" i="3" s="1"/>
  <c r="P32" i="3" s="1"/>
  <c r="L33" i="3"/>
  <c r="P33" i="3" s="1"/>
  <c r="H62" i="3"/>
  <c r="L62" i="3" s="1"/>
  <c r="P62" i="3" s="1"/>
  <c r="L63" i="3"/>
  <c r="P63" i="3" s="1"/>
  <c r="G71" i="3"/>
  <c r="K71" i="3" s="1"/>
  <c r="O71" i="3" s="1"/>
  <c r="K72" i="3"/>
  <c r="O72" i="3" s="1"/>
  <c r="H71" i="3"/>
  <c r="L71" i="3" s="1"/>
  <c r="P71" i="3" s="1"/>
  <c r="L72" i="3"/>
  <c r="P72" i="3" s="1"/>
  <c r="G83" i="3"/>
  <c r="K83" i="3" s="1"/>
  <c r="O83" i="3" s="1"/>
  <c r="K84" i="3"/>
  <c r="O84" i="3" s="1"/>
  <c r="H83" i="3"/>
  <c r="L83" i="3" s="1"/>
  <c r="P83" i="3" s="1"/>
  <c r="L84" i="3"/>
  <c r="P84" i="3" s="1"/>
  <c r="G151" i="3"/>
  <c r="K151" i="3" s="1"/>
  <c r="O151" i="3" s="1"/>
  <c r="K152" i="3"/>
  <c r="O152" i="3" s="1"/>
  <c r="G162" i="3"/>
  <c r="K162" i="3" s="1"/>
  <c r="O162" i="3" s="1"/>
  <c r="K163" i="3"/>
  <c r="O163" i="3" s="1"/>
  <c r="G168" i="3"/>
  <c r="K168" i="3" s="1"/>
  <c r="O168" i="3" s="1"/>
  <c r="K169" i="3"/>
  <c r="O169" i="3" s="1"/>
  <c r="H168" i="3"/>
  <c r="L168" i="3" s="1"/>
  <c r="P168" i="3" s="1"/>
  <c r="L169" i="3"/>
  <c r="P169" i="3" s="1"/>
  <c r="G180" i="3"/>
  <c r="K180" i="3" s="1"/>
  <c r="O180" i="3" s="1"/>
  <c r="K181" i="3"/>
  <c r="O181" i="3" s="1"/>
  <c r="H180" i="3"/>
  <c r="L180" i="3" s="1"/>
  <c r="P180" i="3" s="1"/>
  <c r="L181" i="3"/>
  <c r="P181" i="3" s="1"/>
  <c r="G207" i="3"/>
  <c r="K207" i="3" s="1"/>
  <c r="O207" i="3" s="1"/>
  <c r="K208" i="3"/>
  <c r="O208" i="3" s="1"/>
  <c r="G219" i="3"/>
  <c r="K219" i="3" s="1"/>
  <c r="O219" i="3" s="1"/>
  <c r="K220" i="3"/>
  <c r="O220" i="3" s="1"/>
  <c r="H210" i="3"/>
  <c r="L210" i="3" s="1"/>
  <c r="P210" i="3" s="1"/>
  <c r="L211" i="3"/>
  <c r="P211" i="3" s="1"/>
  <c r="H222" i="3"/>
  <c r="L222" i="3" s="1"/>
  <c r="P222" i="3" s="1"/>
  <c r="L223" i="3"/>
  <c r="P223" i="3" s="1"/>
  <c r="H250" i="3"/>
  <c r="L250" i="3" s="1"/>
  <c r="P250" i="3" s="1"/>
  <c r="L251" i="3"/>
  <c r="P251" i="3" s="1"/>
  <c r="H266" i="3"/>
  <c r="L266" i="3" s="1"/>
  <c r="P266" i="3" s="1"/>
  <c r="L267" i="3"/>
  <c r="P267" i="3" s="1"/>
  <c r="H279" i="3"/>
  <c r="L279" i="3" s="1"/>
  <c r="P279" i="3" s="1"/>
  <c r="L280" i="3"/>
  <c r="P280" i="3" s="1"/>
  <c r="G310" i="3"/>
  <c r="K310" i="3" s="1"/>
  <c r="O310" i="3" s="1"/>
  <c r="K311" i="3"/>
  <c r="O311" i="3" s="1"/>
  <c r="H313" i="3"/>
  <c r="L313" i="3" s="1"/>
  <c r="P313" i="3" s="1"/>
  <c r="L314" i="3"/>
  <c r="P314" i="3" s="1"/>
  <c r="H339" i="3"/>
  <c r="L339" i="3" s="1"/>
  <c r="P339" i="3" s="1"/>
  <c r="L340" i="3"/>
  <c r="P340" i="3" s="1"/>
  <c r="G358" i="3"/>
  <c r="K358" i="3" s="1"/>
  <c r="O358" i="3" s="1"/>
  <c r="K359" i="3"/>
  <c r="O359" i="3" s="1"/>
  <c r="H371" i="3"/>
  <c r="L371" i="3" s="1"/>
  <c r="P371" i="3" s="1"/>
  <c r="L372" i="3"/>
  <c r="P372" i="3" s="1"/>
  <c r="G391" i="3"/>
  <c r="K391" i="3" s="1"/>
  <c r="O391" i="3" s="1"/>
  <c r="K392" i="3"/>
  <c r="O392" i="3" s="1"/>
  <c r="H391" i="3"/>
  <c r="L391" i="3" s="1"/>
  <c r="P391" i="3" s="1"/>
  <c r="L392" i="3"/>
  <c r="P392" i="3" s="1"/>
  <c r="H403" i="3"/>
  <c r="L404" i="3"/>
  <c r="P404" i="3" s="1"/>
  <c r="H418" i="3"/>
  <c r="L419" i="3"/>
  <c r="P419" i="3" s="1"/>
  <c r="G435" i="3"/>
  <c r="K435" i="3" s="1"/>
  <c r="O435" i="3" s="1"/>
  <c r="K436" i="3"/>
  <c r="O436" i="3" s="1"/>
  <c r="H438" i="3"/>
  <c r="L438" i="3" s="1"/>
  <c r="P438" i="3" s="1"/>
  <c r="L439" i="3"/>
  <c r="P439" i="3" s="1"/>
  <c r="G32" i="3"/>
  <c r="K32" i="3" s="1"/>
  <c r="O32" i="3" s="1"/>
  <c r="K33" i="3"/>
  <c r="O33" i="3" s="1"/>
  <c r="H35" i="3"/>
  <c r="L35" i="3" s="1"/>
  <c r="P35" i="3" s="1"/>
  <c r="L36" i="3"/>
  <c r="P36" i="3" s="1"/>
  <c r="G65" i="3"/>
  <c r="K65" i="3" s="1"/>
  <c r="O65" i="3" s="1"/>
  <c r="K66" i="3"/>
  <c r="O66" i="3" s="1"/>
  <c r="G74" i="3"/>
  <c r="K74" i="3" s="1"/>
  <c r="O74" i="3" s="1"/>
  <c r="K75" i="3"/>
  <c r="O75" i="3" s="1"/>
  <c r="H74" i="3"/>
  <c r="L74" i="3" s="1"/>
  <c r="P74" i="3" s="1"/>
  <c r="L75" i="3"/>
  <c r="P75" i="3" s="1"/>
  <c r="G91" i="3"/>
  <c r="K91" i="3" s="1"/>
  <c r="O91" i="3" s="1"/>
  <c r="K92" i="3"/>
  <c r="O92" i="3" s="1"/>
  <c r="H91" i="3"/>
  <c r="L91" i="3" s="1"/>
  <c r="P91" i="3" s="1"/>
  <c r="L92" i="3"/>
  <c r="P92" i="3" s="1"/>
  <c r="G112" i="3"/>
  <c r="K112" i="3" s="1"/>
  <c r="O112" i="3" s="1"/>
  <c r="K113" i="3"/>
  <c r="O113" i="3" s="1"/>
  <c r="H148" i="3"/>
  <c r="L148" i="3" s="1"/>
  <c r="P148" i="3" s="1"/>
  <c r="L149" i="3"/>
  <c r="P149" i="3" s="1"/>
  <c r="H159" i="3"/>
  <c r="L159" i="3" s="1"/>
  <c r="P159" i="3" s="1"/>
  <c r="L160" i="3"/>
  <c r="P160" i="3" s="1"/>
  <c r="G183" i="3"/>
  <c r="K183" i="3" s="1"/>
  <c r="O183" i="3" s="1"/>
  <c r="K184" i="3"/>
  <c r="O184" i="3" s="1"/>
  <c r="H183" i="3"/>
  <c r="L183" i="3" s="1"/>
  <c r="P183" i="3" s="1"/>
  <c r="L184" i="3"/>
  <c r="P184" i="3" s="1"/>
  <c r="G210" i="3"/>
  <c r="K210" i="3" s="1"/>
  <c r="O210" i="3" s="1"/>
  <c r="K211" i="3"/>
  <c r="O211" i="3" s="1"/>
  <c r="G222" i="3"/>
  <c r="K222" i="3" s="1"/>
  <c r="O222" i="3" s="1"/>
  <c r="K223" i="3"/>
  <c r="O223" i="3" s="1"/>
  <c r="H213" i="3"/>
  <c r="L213" i="3" s="1"/>
  <c r="P213" i="3" s="1"/>
  <c r="L214" i="3"/>
  <c r="P214" i="3" s="1"/>
  <c r="G250" i="3"/>
  <c r="K250" i="3" s="1"/>
  <c r="O250" i="3" s="1"/>
  <c r="K251" i="3"/>
  <c r="O251" i="3" s="1"/>
  <c r="G266" i="3"/>
  <c r="K266" i="3" s="1"/>
  <c r="O266" i="3" s="1"/>
  <c r="K267" i="3"/>
  <c r="O267" i="3" s="1"/>
  <c r="H307" i="3"/>
  <c r="L307" i="3" s="1"/>
  <c r="P307" i="3" s="1"/>
  <c r="L308" i="3"/>
  <c r="P308" i="3" s="1"/>
  <c r="G336" i="3"/>
  <c r="K336" i="3" s="1"/>
  <c r="O336" i="3" s="1"/>
  <c r="K337" i="3"/>
  <c r="O337" i="3" s="1"/>
  <c r="H355" i="3"/>
  <c r="L355" i="3" s="1"/>
  <c r="P355" i="3" s="1"/>
  <c r="L356" i="3"/>
  <c r="P356" i="3" s="1"/>
  <c r="G381" i="3"/>
  <c r="K382" i="3"/>
  <c r="O382" i="3" s="1"/>
  <c r="G394" i="3"/>
  <c r="K394" i="3" s="1"/>
  <c r="O394" i="3" s="1"/>
  <c r="K395" i="3"/>
  <c r="O395" i="3" s="1"/>
  <c r="H394" i="3"/>
  <c r="L394" i="3" s="1"/>
  <c r="P394" i="3" s="1"/>
  <c r="L395" i="3"/>
  <c r="P395" i="3" s="1"/>
  <c r="G408" i="3"/>
  <c r="K409" i="3"/>
  <c r="O409" i="3" s="1"/>
  <c r="G428" i="3"/>
  <c r="K429" i="3"/>
  <c r="O429" i="3" s="1"/>
  <c r="G438" i="3"/>
  <c r="K438" i="3" s="1"/>
  <c r="O438" i="3" s="1"/>
  <c r="K439" i="3"/>
  <c r="O439" i="3" s="1"/>
  <c r="G35" i="3"/>
  <c r="K35" i="3" s="1"/>
  <c r="O35" i="3" s="1"/>
  <c r="K36" i="3"/>
  <c r="O36" i="3" s="1"/>
  <c r="H38" i="3"/>
  <c r="L38" i="3" s="1"/>
  <c r="P38" i="3" s="1"/>
  <c r="L39" i="3"/>
  <c r="P39" i="3" s="1"/>
  <c r="H65" i="3"/>
  <c r="L65" i="3" s="1"/>
  <c r="P65" i="3" s="1"/>
  <c r="L66" i="3"/>
  <c r="P66" i="3" s="1"/>
  <c r="G77" i="3"/>
  <c r="K77" i="3" s="1"/>
  <c r="O77" i="3" s="1"/>
  <c r="K78" i="3"/>
  <c r="O78" i="3" s="1"/>
  <c r="H77" i="3"/>
  <c r="L77" i="3" s="1"/>
  <c r="P77" i="3" s="1"/>
  <c r="L78" i="3"/>
  <c r="P78" i="3" s="1"/>
  <c r="G94" i="3"/>
  <c r="K94" i="3" s="1"/>
  <c r="O94" i="3" s="1"/>
  <c r="K95" i="3"/>
  <c r="O95" i="3" s="1"/>
  <c r="H94" i="3"/>
  <c r="L94" i="3" s="1"/>
  <c r="P94" i="3" s="1"/>
  <c r="L95" i="3"/>
  <c r="P95" i="3" s="1"/>
  <c r="H112" i="3"/>
  <c r="L112" i="3" s="1"/>
  <c r="P112" i="3" s="1"/>
  <c r="L113" i="3"/>
  <c r="P113" i="3" s="1"/>
  <c r="H151" i="3"/>
  <c r="L151" i="3" s="1"/>
  <c r="P151" i="3" s="1"/>
  <c r="L152" i="3"/>
  <c r="P152" i="3" s="1"/>
  <c r="H162" i="3"/>
  <c r="L162" i="3" s="1"/>
  <c r="P162" i="3" s="1"/>
  <c r="L163" i="3"/>
  <c r="P163" i="3" s="1"/>
  <c r="G174" i="3"/>
  <c r="K174" i="3" s="1"/>
  <c r="O174" i="3" s="1"/>
  <c r="K175" i="3"/>
  <c r="O175" i="3" s="1"/>
  <c r="H174" i="3"/>
  <c r="L174" i="3" s="1"/>
  <c r="P174" i="3" s="1"/>
  <c r="L175" i="3"/>
  <c r="P175" i="3" s="1"/>
  <c r="G186" i="3"/>
  <c r="K186" i="3" s="1"/>
  <c r="O186" i="3" s="1"/>
  <c r="K187" i="3"/>
  <c r="O187" i="3" s="1"/>
  <c r="H186" i="3"/>
  <c r="L186" i="3" s="1"/>
  <c r="P186" i="3" s="1"/>
  <c r="L187" i="3"/>
  <c r="P187" i="3" s="1"/>
  <c r="G213" i="3"/>
  <c r="K213" i="3" s="1"/>
  <c r="O213" i="3" s="1"/>
  <c r="K214" i="3"/>
  <c r="O214" i="3" s="1"/>
  <c r="H204" i="3"/>
  <c r="L204" i="3" s="1"/>
  <c r="P204" i="3" s="1"/>
  <c r="L205" i="3"/>
  <c r="P205" i="3" s="1"/>
  <c r="H216" i="3"/>
  <c r="L216" i="3" s="1"/>
  <c r="P216" i="3" s="1"/>
  <c r="L217" i="3"/>
  <c r="P217" i="3" s="1"/>
  <c r="H258" i="3"/>
  <c r="L258" i="3" s="1"/>
  <c r="P258" i="3" s="1"/>
  <c r="L259" i="3"/>
  <c r="P259" i="3" s="1"/>
  <c r="H272" i="3"/>
  <c r="L272" i="3" s="1"/>
  <c r="P272" i="3" s="1"/>
  <c r="L273" i="3"/>
  <c r="P273" i="3" s="1"/>
  <c r="H310" i="3"/>
  <c r="L310" i="3" s="1"/>
  <c r="P310" i="3" s="1"/>
  <c r="L311" i="3"/>
  <c r="P311" i="3" s="1"/>
  <c r="G339" i="3"/>
  <c r="K339" i="3" s="1"/>
  <c r="O339" i="3" s="1"/>
  <c r="K340" i="3"/>
  <c r="O340" i="3" s="1"/>
  <c r="H358" i="3"/>
  <c r="L358" i="3" s="1"/>
  <c r="P358" i="3" s="1"/>
  <c r="L359" i="3"/>
  <c r="P359" i="3" s="1"/>
  <c r="H381" i="3"/>
  <c r="L382" i="3"/>
  <c r="P382" i="3" s="1"/>
  <c r="G397" i="3"/>
  <c r="K397" i="3" s="1"/>
  <c r="O397" i="3" s="1"/>
  <c r="K398" i="3"/>
  <c r="O398" i="3" s="1"/>
  <c r="H397" i="3"/>
  <c r="L397" i="3" s="1"/>
  <c r="P397" i="3" s="1"/>
  <c r="L398" i="3"/>
  <c r="P398" i="3" s="1"/>
  <c r="H408" i="3"/>
  <c r="L409" i="3"/>
  <c r="P409" i="3" s="1"/>
  <c r="H428" i="3"/>
  <c r="L429" i="3"/>
  <c r="P429" i="3" s="1"/>
  <c r="H432" i="3"/>
  <c r="L432" i="3" s="1"/>
  <c r="P432" i="3" s="1"/>
  <c r="L433" i="3"/>
  <c r="P433" i="3" s="1"/>
  <c r="I294" i="2"/>
  <c r="M294" i="2" s="1"/>
  <c r="Q294" i="2" s="1"/>
  <c r="M295" i="2"/>
  <c r="Q295" i="2" s="1"/>
  <c r="I48" i="2"/>
  <c r="M48" i="2" s="1"/>
  <c r="Q48" i="2" s="1"/>
  <c r="M49" i="2"/>
  <c r="Q49" i="2" s="1"/>
  <c r="I54" i="2"/>
  <c r="M54" i="2" s="1"/>
  <c r="Q54" i="2" s="1"/>
  <c r="M55" i="2"/>
  <c r="Q55" i="2" s="1"/>
  <c r="I109" i="2"/>
  <c r="M110" i="2"/>
  <c r="Q110" i="2" s="1"/>
  <c r="I118" i="2"/>
  <c r="M118" i="2" s="1"/>
  <c r="Q118" i="2" s="1"/>
  <c r="M119" i="2"/>
  <c r="Q119" i="2" s="1"/>
  <c r="J125" i="2"/>
  <c r="N125" i="2" s="1"/>
  <c r="R125" i="2" s="1"/>
  <c r="N126" i="2"/>
  <c r="R126" i="2" s="1"/>
  <c r="I158" i="2"/>
  <c r="M159" i="2"/>
  <c r="Q159" i="2" s="1"/>
  <c r="I168" i="2"/>
  <c r="M168" i="2" s="1"/>
  <c r="Q168" i="2" s="1"/>
  <c r="M169" i="2"/>
  <c r="Q169" i="2" s="1"/>
  <c r="J171" i="2"/>
  <c r="N171" i="2" s="1"/>
  <c r="R171" i="2" s="1"/>
  <c r="N172" i="2"/>
  <c r="R172" i="2" s="1"/>
  <c r="J177" i="2"/>
  <c r="N177" i="2" s="1"/>
  <c r="R177" i="2" s="1"/>
  <c r="N178" i="2"/>
  <c r="R178" i="2" s="1"/>
  <c r="I218" i="2"/>
  <c r="M218" i="2" s="1"/>
  <c r="Q218" i="2" s="1"/>
  <c r="M219" i="2"/>
  <c r="Q219" i="2" s="1"/>
  <c r="I224" i="2"/>
  <c r="M224" i="2" s="1"/>
  <c r="Q224" i="2" s="1"/>
  <c r="M225" i="2"/>
  <c r="Q225" i="2" s="1"/>
  <c r="I254" i="2"/>
  <c r="M254" i="2" s="1"/>
  <c r="Q254" i="2" s="1"/>
  <c r="M255" i="2"/>
  <c r="Q255" i="2" s="1"/>
  <c r="J257" i="2"/>
  <c r="N257" i="2" s="1"/>
  <c r="R257" i="2" s="1"/>
  <c r="N258" i="2"/>
  <c r="R258" i="2" s="1"/>
  <c r="I273" i="2"/>
  <c r="M274" i="2"/>
  <c r="Q274" i="2" s="1"/>
  <c r="J327" i="2"/>
  <c r="N328" i="2"/>
  <c r="R328" i="2" s="1"/>
  <c r="J351" i="2"/>
  <c r="N352" i="2"/>
  <c r="R352" i="2" s="1"/>
  <c r="J362" i="2"/>
  <c r="N362" i="2" s="1"/>
  <c r="R362" i="2" s="1"/>
  <c r="N363" i="2"/>
  <c r="R363" i="2" s="1"/>
  <c r="J374" i="2"/>
  <c r="N375" i="2"/>
  <c r="R375" i="2" s="1"/>
  <c r="J399" i="2"/>
  <c r="N400" i="2"/>
  <c r="R400" i="2" s="1"/>
  <c r="J408" i="2"/>
  <c r="N408" i="2" s="1"/>
  <c r="R408" i="2" s="1"/>
  <c r="N409" i="2"/>
  <c r="R409" i="2" s="1"/>
  <c r="J437" i="2"/>
  <c r="N438" i="2"/>
  <c r="R438" i="2" s="1"/>
  <c r="J471" i="2"/>
  <c r="N472" i="2"/>
  <c r="R472" i="2" s="1"/>
  <c r="I503" i="2"/>
  <c r="M504" i="2"/>
  <c r="Q504" i="2" s="1"/>
  <c r="J507" i="2"/>
  <c r="N507" i="2" s="1"/>
  <c r="R507" i="2" s="1"/>
  <c r="N508" i="2"/>
  <c r="R508" i="2" s="1"/>
  <c r="I542" i="2"/>
  <c r="M543" i="2"/>
  <c r="Q543" i="2" s="1"/>
  <c r="I553" i="2"/>
  <c r="M554" i="2"/>
  <c r="Q554" i="2" s="1"/>
  <c r="I560" i="2"/>
  <c r="M560" i="2" s="1"/>
  <c r="Q560" i="2" s="1"/>
  <c r="M561" i="2"/>
  <c r="Q561" i="2" s="1"/>
  <c r="I581" i="2"/>
  <c r="M581" i="2" s="1"/>
  <c r="Q581" i="2" s="1"/>
  <c r="M582" i="2"/>
  <c r="Q582" i="2" s="1"/>
  <c r="J581" i="2"/>
  <c r="N581" i="2" s="1"/>
  <c r="R581" i="2" s="1"/>
  <c r="N582" i="2"/>
  <c r="R582" i="2" s="1"/>
  <c r="J294" i="2"/>
  <c r="N294" i="2" s="1"/>
  <c r="R294" i="2" s="1"/>
  <c r="N295" i="2"/>
  <c r="R295" i="2" s="1"/>
  <c r="J48" i="2"/>
  <c r="N48" i="2" s="1"/>
  <c r="R48" i="2" s="1"/>
  <c r="N49" i="2"/>
  <c r="R49" i="2" s="1"/>
  <c r="J54" i="2"/>
  <c r="N54" i="2" s="1"/>
  <c r="R54" i="2" s="1"/>
  <c r="N55" i="2"/>
  <c r="R55" i="2" s="1"/>
  <c r="J109" i="2"/>
  <c r="N110" i="2"/>
  <c r="R110" i="2" s="1"/>
  <c r="J118" i="2"/>
  <c r="N118" i="2" s="1"/>
  <c r="R118" i="2" s="1"/>
  <c r="N119" i="2"/>
  <c r="R119" i="2" s="1"/>
  <c r="J128" i="2"/>
  <c r="N128" i="2" s="1"/>
  <c r="R128" i="2" s="1"/>
  <c r="N129" i="2"/>
  <c r="R129" i="2" s="1"/>
  <c r="J158" i="2"/>
  <c r="N159" i="2"/>
  <c r="R159" i="2" s="1"/>
  <c r="I171" i="2"/>
  <c r="M171" i="2" s="1"/>
  <c r="Q171" i="2" s="1"/>
  <c r="M172" i="2"/>
  <c r="Q172" i="2" s="1"/>
  <c r="J174" i="2"/>
  <c r="N174" i="2" s="1"/>
  <c r="R174" i="2" s="1"/>
  <c r="N175" i="2"/>
  <c r="R175" i="2" s="1"/>
  <c r="J180" i="2"/>
  <c r="N180" i="2" s="1"/>
  <c r="R180" i="2" s="1"/>
  <c r="N181" i="2"/>
  <c r="R181" i="2" s="1"/>
  <c r="J218" i="2"/>
  <c r="N218" i="2" s="1"/>
  <c r="R218" i="2" s="1"/>
  <c r="N219" i="2"/>
  <c r="R219" i="2" s="1"/>
  <c r="J224" i="2"/>
  <c r="N224" i="2" s="1"/>
  <c r="R224" i="2" s="1"/>
  <c r="N225" i="2"/>
  <c r="R225" i="2" s="1"/>
  <c r="J254" i="2"/>
  <c r="N254" i="2" s="1"/>
  <c r="R254" i="2" s="1"/>
  <c r="N255" i="2"/>
  <c r="R255" i="2" s="1"/>
  <c r="J260" i="2"/>
  <c r="N260" i="2" s="1"/>
  <c r="R260" i="2" s="1"/>
  <c r="N261" i="2"/>
  <c r="R261" i="2" s="1"/>
  <c r="J273" i="2"/>
  <c r="N274" i="2"/>
  <c r="R274" i="2" s="1"/>
  <c r="I346" i="2"/>
  <c r="M347" i="2"/>
  <c r="Q347" i="2" s="1"/>
  <c r="I359" i="2"/>
  <c r="M359" i="2" s="1"/>
  <c r="Q359" i="2" s="1"/>
  <c r="M360" i="2"/>
  <c r="Q360" i="2" s="1"/>
  <c r="I368" i="2"/>
  <c r="M369" i="2"/>
  <c r="Q369" i="2" s="1"/>
  <c r="I383" i="2"/>
  <c r="M384" i="2"/>
  <c r="Q384" i="2" s="1"/>
  <c r="I405" i="2"/>
  <c r="M405" i="2" s="1"/>
  <c r="Q405" i="2" s="1"/>
  <c r="M406" i="2"/>
  <c r="Q406" i="2" s="1"/>
  <c r="I421" i="2"/>
  <c r="M421" i="2" s="1"/>
  <c r="Q421" i="2" s="1"/>
  <c r="M422" i="2"/>
  <c r="Q422" i="2" s="1"/>
  <c r="I446" i="2"/>
  <c r="M446" i="2" s="1"/>
  <c r="Q446" i="2" s="1"/>
  <c r="M447" i="2"/>
  <c r="Q447" i="2" s="1"/>
  <c r="J503" i="2"/>
  <c r="N504" i="2"/>
  <c r="R504" i="2" s="1"/>
  <c r="J510" i="2"/>
  <c r="N510" i="2" s="1"/>
  <c r="R510" i="2" s="1"/>
  <c r="N511" i="2"/>
  <c r="R511" i="2" s="1"/>
  <c r="J542" i="2"/>
  <c r="N543" i="2"/>
  <c r="R543" i="2" s="1"/>
  <c r="J553" i="2"/>
  <c r="N554" i="2"/>
  <c r="R554" i="2" s="1"/>
  <c r="J560" i="2"/>
  <c r="N560" i="2" s="1"/>
  <c r="R560" i="2" s="1"/>
  <c r="N561" i="2"/>
  <c r="R561" i="2" s="1"/>
  <c r="J619" i="2"/>
  <c r="N620" i="2"/>
  <c r="R620" i="2" s="1"/>
  <c r="I566" i="2"/>
  <c r="M567" i="2"/>
  <c r="Q567" i="2" s="1"/>
  <c r="I45" i="2"/>
  <c r="M45" i="2" s="1"/>
  <c r="Q45" i="2" s="1"/>
  <c r="M46" i="2"/>
  <c r="Q46" i="2" s="1"/>
  <c r="I51" i="2"/>
  <c r="M51" i="2" s="1"/>
  <c r="Q51" i="2" s="1"/>
  <c r="M52" i="2"/>
  <c r="Q52" i="2" s="1"/>
  <c r="I78" i="2"/>
  <c r="M78" i="2" s="1"/>
  <c r="Q78" i="2" s="1"/>
  <c r="M79" i="2"/>
  <c r="Q79" i="2" s="1"/>
  <c r="I103" i="2"/>
  <c r="M103" i="2" s="1"/>
  <c r="Q103" i="2" s="1"/>
  <c r="M104" i="2"/>
  <c r="Q104" i="2" s="1"/>
  <c r="I115" i="2"/>
  <c r="M115" i="2" s="1"/>
  <c r="Q115" i="2" s="1"/>
  <c r="M116" i="2"/>
  <c r="Q116" i="2" s="1"/>
  <c r="I125" i="2"/>
  <c r="M125" i="2" s="1"/>
  <c r="Q125" i="2" s="1"/>
  <c r="M126" i="2"/>
  <c r="Q126" i="2" s="1"/>
  <c r="I134" i="2"/>
  <c r="M135" i="2"/>
  <c r="Q135" i="2" s="1"/>
  <c r="I165" i="2"/>
  <c r="M165" i="2" s="1"/>
  <c r="Q165" i="2" s="1"/>
  <c r="M166" i="2"/>
  <c r="Q166" i="2" s="1"/>
  <c r="I174" i="2"/>
  <c r="M174" i="2" s="1"/>
  <c r="Q174" i="2" s="1"/>
  <c r="M175" i="2"/>
  <c r="Q175" i="2" s="1"/>
  <c r="I177" i="2"/>
  <c r="M177" i="2" s="1"/>
  <c r="Q177" i="2" s="1"/>
  <c r="M178" i="2"/>
  <c r="Q178" i="2" s="1"/>
  <c r="I206" i="2"/>
  <c r="M207" i="2"/>
  <c r="Q207" i="2" s="1"/>
  <c r="I221" i="2"/>
  <c r="M221" i="2" s="1"/>
  <c r="Q221" i="2" s="1"/>
  <c r="M222" i="2"/>
  <c r="Q222" i="2" s="1"/>
  <c r="I235" i="2"/>
  <c r="M235" i="2" s="1"/>
  <c r="Q235" i="2" s="1"/>
  <c r="M236" i="2"/>
  <c r="Q236" i="2" s="1"/>
  <c r="J235" i="2"/>
  <c r="N235" i="2" s="1"/>
  <c r="R235" i="2" s="1"/>
  <c r="N236" i="2"/>
  <c r="R236" i="2" s="1"/>
  <c r="I246" i="2"/>
  <c r="M246" i="2" s="1"/>
  <c r="Q246" i="2" s="1"/>
  <c r="M247" i="2"/>
  <c r="Q247" i="2" s="1"/>
  <c r="I257" i="2"/>
  <c r="M257" i="2" s="1"/>
  <c r="Q257" i="2" s="1"/>
  <c r="M258" i="2"/>
  <c r="Q258" i="2" s="1"/>
  <c r="I268" i="2"/>
  <c r="M269" i="2"/>
  <c r="Q269" i="2" s="1"/>
  <c r="I291" i="2"/>
  <c r="M291" i="2" s="1"/>
  <c r="Q291" i="2" s="1"/>
  <c r="M292" i="2"/>
  <c r="Q292" i="2" s="1"/>
  <c r="I304" i="2"/>
  <c r="M305" i="2"/>
  <c r="Q305" i="2" s="1"/>
  <c r="J346" i="2"/>
  <c r="N347" i="2"/>
  <c r="R347" i="2" s="1"/>
  <c r="J359" i="2"/>
  <c r="N359" i="2" s="1"/>
  <c r="R359" i="2" s="1"/>
  <c r="N360" i="2"/>
  <c r="R360" i="2" s="1"/>
  <c r="J368" i="2"/>
  <c r="N369" i="2"/>
  <c r="R369" i="2" s="1"/>
  <c r="J383" i="2"/>
  <c r="N384" i="2"/>
  <c r="R384" i="2" s="1"/>
  <c r="J405" i="2"/>
  <c r="N405" i="2" s="1"/>
  <c r="R405" i="2" s="1"/>
  <c r="N406" i="2"/>
  <c r="R406" i="2" s="1"/>
  <c r="J421" i="2"/>
  <c r="N421" i="2" s="1"/>
  <c r="R421" i="2" s="1"/>
  <c r="N422" i="2"/>
  <c r="R422" i="2" s="1"/>
  <c r="J446" i="2"/>
  <c r="N446" i="2" s="1"/>
  <c r="R446" i="2" s="1"/>
  <c r="N447" i="2"/>
  <c r="R447" i="2" s="1"/>
  <c r="I498" i="2"/>
  <c r="M499" i="2"/>
  <c r="Q499" i="2" s="1"/>
  <c r="I507" i="2"/>
  <c r="M507" i="2" s="1"/>
  <c r="Q507" i="2" s="1"/>
  <c r="M508" i="2"/>
  <c r="Q508" i="2" s="1"/>
  <c r="I547" i="2"/>
  <c r="M548" i="2"/>
  <c r="Q548" i="2" s="1"/>
  <c r="I557" i="2"/>
  <c r="M557" i="2" s="1"/>
  <c r="Q557" i="2" s="1"/>
  <c r="M558" i="2"/>
  <c r="Q558" i="2" s="1"/>
  <c r="I609" i="2"/>
  <c r="M610" i="2"/>
  <c r="Q610" i="2" s="1"/>
  <c r="I619" i="2"/>
  <c r="M620" i="2"/>
  <c r="Q620" i="2" s="1"/>
  <c r="I630" i="2"/>
  <c r="M631" i="2"/>
  <c r="Q631" i="2" s="1"/>
  <c r="J566" i="2"/>
  <c r="N567" i="2"/>
  <c r="R567" i="2" s="1"/>
  <c r="J45" i="2"/>
  <c r="N45" i="2" s="1"/>
  <c r="R45" i="2" s="1"/>
  <c r="N46" i="2"/>
  <c r="R46" i="2" s="1"/>
  <c r="J51" i="2"/>
  <c r="N51" i="2" s="1"/>
  <c r="R51" i="2" s="1"/>
  <c r="N52" i="2"/>
  <c r="R52" i="2" s="1"/>
  <c r="J78" i="2"/>
  <c r="N78" i="2" s="1"/>
  <c r="R78" i="2" s="1"/>
  <c r="N79" i="2"/>
  <c r="R79" i="2" s="1"/>
  <c r="J103" i="2"/>
  <c r="N103" i="2" s="1"/>
  <c r="R103" i="2" s="1"/>
  <c r="N104" i="2"/>
  <c r="R104" i="2" s="1"/>
  <c r="J115" i="2"/>
  <c r="N115" i="2" s="1"/>
  <c r="R115" i="2" s="1"/>
  <c r="N116" i="2"/>
  <c r="R116" i="2" s="1"/>
  <c r="I128" i="2"/>
  <c r="M128" i="2" s="1"/>
  <c r="Q128" i="2" s="1"/>
  <c r="M129" i="2"/>
  <c r="Q129" i="2" s="1"/>
  <c r="J134" i="2"/>
  <c r="N134" i="2" s="1"/>
  <c r="R134" i="2" s="1"/>
  <c r="N135" i="2"/>
  <c r="R135" i="2" s="1"/>
  <c r="J165" i="2"/>
  <c r="N165" i="2" s="1"/>
  <c r="R165" i="2" s="1"/>
  <c r="N166" i="2"/>
  <c r="R166" i="2" s="1"/>
  <c r="J168" i="2"/>
  <c r="N168" i="2" s="1"/>
  <c r="R168" i="2" s="1"/>
  <c r="N169" i="2"/>
  <c r="R169" i="2" s="1"/>
  <c r="I180" i="2"/>
  <c r="M180" i="2" s="1"/>
  <c r="Q180" i="2" s="1"/>
  <c r="M181" i="2"/>
  <c r="Q181" i="2" s="1"/>
  <c r="J206" i="2"/>
  <c r="N207" i="2"/>
  <c r="R207" i="2" s="1"/>
  <c r="J221" i="2"/>
  <c r="N221" i="2" s="1"/>
  <c r="R221" i="2" s="1"/>
  <c r="N222" i="2"/>
  <c r="R222" i="2" s="1"/>
  <c r="I238" i="2"/>
  <c r="M238" i="2" s="1"/>
  <c r="Q238" i="2" s="1"/>
  <c r="M239" i="2"/>
  <c r="Q239" i="2" s="1"/>
  <c r="J238" i="2"/>
  <c r="N238" i="2" s="1"/>
  <c r="R238" i="2" s="1"/>
  <c r="N239" i="2"/>
  <c r="R239" i="2" s="1"/>
  <c r="J246" i="2"/>
  <c r="N246" i="2" s="1"/>
  <c r="R246" i="2" s="1"/>
  <c r="N247" i="2"/>
  <c r="R247" i="2" s="1"/>
  <c r="I260" i="2"/>
  <c r="M260" i="2" s="1"/>
  <c r="Q260" i="2" s="1"/>
  <c r="M261" i="2"/>
  <c r="Q261" i="2" s="1"/>
  <c r="J268" i="2"/>
  <c r="N269" i="2"/>
  <c r="R269" i="2" s="1"/>
  <c r="J291" i="2"/>
  <c r="N291" i="2" s="1"/>
  <c r="R291" i="2" s="1"/>
  <c r="N292" i="2"/>
  <c r="R292" i="2" s="1"/>
  <c r="J304" i="2"/>
  <c r="N305" i="2"/>
  <c r="R305" i="2" s="1"/>
  <c r="I351" i="2"/>
  <c r="M352" i="2"/>
  <c r="Q352" i="2" s="1"/>
  <c r="I362" i="2"/>
  <c r="M362" i="2" s="1"/>
  <c r="Q362" i="2" s="1"/>
  <c r="M363" i="2"/>
  <c r="Q363" i="2" s="1"/>
  <c r="I374" i="2"/>
  <c r="M375" i="2"/>
  <c r="Q375" i="2" s="1"/>
  <c r="I399" i="2"/>
  <c r="M400" i="2"/>
  <c r="Q400" i="2" s="1"/>
  <c r="I408" i="2"/>
  <c r="M408" i="2" s="1"/>
  <c r="Q408" i="2" s="1"/>
  <c r="M409" i="2"/>
  <c r="Q409" i="2" s="1"/>
  <c r="I437" i="2"/>
  <c r="M438" i="2"/>
  <c r="Q438" i="2" s="1"/>
  <c r="I471" i="2"/>
  <c r="M472" i="2"/>
  <c r="Q472" i="2" s="1"/>
  <c r="J498" i="2"/>
  <c r="N499" i="2"/>
  <c r="R499" i="2" s="1"/>
  <c r="I510" i="2"/>
  <c r="M510" i="2" s="1"/>
  <c r="Q510" i="2" s="1"/>
  <c r="M511" i="2"/>
  <c r="Q511" i="2" s="1"/>
  <c r="J547" i="2"/>
  <c r="N548" i="2"/>
  <c r="R548" i="2" s="1"/>
  <c r="J557" i="2"/>
  <c r="N557" i="2" s="1"/>
  <c r="R557" i="2" s="1"/>
  <c r="N558" i="2"/>
  <c r="R558" i="2" s="1"/>
  <c r="J609" i="2"/>
  <c r="N610" i="2"/>
  <c r="R610" i="2" s="1"/>
  <c r="J630" i="2"/>
  <c r="N631" i="2"/>
  <c r="R631" i="2" s="1"/>
  <c r="I17" i="2"/>
  <c r="M18" i="2"/>
  <c r="Q18" i="2" s="1"/>
  <c r="I26" i="2"/>
  <c r="M27" i="2"/>
  <c r="Q27" i="2" s="1"/>
  <c r="J17" i="2"/>
  <c r="N18" i="2"/>
  <c r="R18" i="2" s="1"/>
  <c r="J26" i="2"/>
  <c r="N27" i="2"/>
  <c r="R27" i="2" s="1"/>
  <c r="I22" i="2"/>
  <c r="M23" i="2"/>
  <c r="Q23" i="2" s="1"/>
  <c r="I32" i="2"/>
  <c r="M33" i="2"/>
  <c r="Q33" i="2" s="1"/>
  <c r="J22" i="2"/>
  <c r="N23" i="2"/>
  <c r="R23" i="2" s="1"/>
  <c r="J32" i="2"/>
  <c r="N33" i="2"/>
  <c r="R33" i="2" s="1"/>
  <c r="I599" i="2"/>
  <c r="J599" i="2"/>
  <c r="N599" i="2" s="1"/>
  <c r="R599" i="2" s="1"/>
  <c r="I506" i="2"/>
  <c r="I197" i="2"/>
  <c r="H199" i="3"/>
  <c r="G199" i="3"/>
  <c r="J197" i="2"/>
  <c r="H253" i="3"/>
  <c r="L253" i="3" s="1"/>
  <c r="P253" i="3" s="1"/>
  <c r="G253" i="3"/>
  <c r="K253" i="3" s="1"/>
  <c r="O253" i="3" s="1"/>
  <c r="I277" i="2"/>
  <c r="M277" i="2" s="1"/>
  <c r="Q277" i="2" s="1"/>
  <c r="I576" i="2"/>
  <c r="M576" i="2" s="1"/>
  <c r="Q576" i="2" s="1"/>
  <c r="J576" i="2"/>
  <c r="N576" i="2" s="1"/>
  <c r="R576" i="2" s="1"/>
  <c r="I486" i="2"/>
  <c r="M486" i="2" s="1"/>
  <c r="Q486" i="2" s="1"/>
  <c r="I530" i="2"/>
  <c r="M530" i="2" s="1"/>
  <c r="Q530" i="2" s="1"/>
  <c r="J486" i="2"/>
  <c r="N486" i="2" s="1"/>
  <c r="R486" i="2" s="1"/>
  <c r="J241" i="2"/>
  <c r="H141" i="3"/>
  <c r="L141" i="3" s="1"/>
  <c r="P141" i="3" s="1"/>
  <c r="G154" i="3"/>
  <c r="K154" i="3" s="1"/>
  <c r="O154" i="3" s="1"/>
  <c r="H261" i="3"/>
  <c r="L261" i="3" s="1"/>
  <c r="P261" i="3" s="1"/>
  <c r="I416" i="2"/>
  <c r="M416" i="2" s="1"/>
  <c r="Q416" i="2" s="1"/>
  <c r="H343" i="3"/>
  <c r="L343" i="3" s="1"/>
  <c r="P343" i="3" s="1"/>
  <c r="H412" i="3"/>
  <c r="H154" i="3"/>
  <c r="L154" i="3" s="1"/>
  <c r="P154" i="3" s="1"/>
  <c r="H105" i="3"/>
  <c r="G24" i="3"/>
  <c r="G105" i="3"/>
  <c r="H331" i="3"/>
  <c r="H422" i="3"/>
  <c r="H55" i="3"/>
  <c r="L55" i="3" s="1"/>
  <c r="P55" i="3" s="1"/>
  <c r="G331" i="3"/>
  <c r="H24" i="3"/>
  <c r="G348" i="3"/>
  <c r="K348" i="3" s="1"/>
  <c r="O348" i="3" s="1"/>
  <c r="G422" i="3"/>
  <c r="G431" i="3"/>
  <c r="K431" i="3" s="1"/>
  <c r="O431" i="3" s="1"/>
  <c r="G48" i="3"/>
  <c r="K48" i="3" s="1"/>
  <c r="O48" i="3" s="1"/>
  <c r="G141" i="3"/>
  <c r="K141" i="3" s="1"/>
  <c r="O141" i="3" s="1"/>
  <c r="G343" i="3"/>
  <c r="K343" i="3" s="1"/>
  <c r="O343" i="3" s="1"/>
  <c r="G366" i="3"/>
  <c r="G134" i="3"/>
  <c r="K134" i="3" s="1"/>
  <c r="O134" i="3" s="1"/>
  <c r="G261" i="3"/>
  <c r="K261" i="3" s="1"/>
  <c r="O261" i="3" s="1"/>
  <c r="H297" i="3"/>
  <c r="H48" i="3"/>
  <c r="L48" i="3" s="1"/>
  <c r="P48" i="3" s="1"/>
  <c r="G55" i="3"/>
  <c r="K55" i="3" s="1"/>
  <c r="O55" i="3" s="1"/>
  <c r="G297" i="3"/>
  <c r="H366" i="3"/>
  <c r="G412" i="3"/>
  <c r="H134" i="3"/>
  <c r="L134" i="3" s="1"/>
  <c r="P134" i="3" s="1"/>
  <c r="H348" i="3"/>
  <c r="L348" i="3" s="1"/>
  <c r="P348" i="3" s="1"/>
  <c r="I339" i="2"/>
  <c r="J339" i="2"/>
  <c r="I71" i="2"/>
  <c r="I284" i="2"/>
  <c r="M284" i="2" s="1"/>
  <c r="Q284" i="2" s="1"/>
  <c r="J63" i="2"/>
  <c r="I63" i="2"/>
  <c r="J96" i="2"/>
  <c r="N96" i="2" s="1"/>
  <c r="R96" i="2" s="1"/>
  <c r="J525" i="2"/>
  <c r="N525" i="2" s="1"/>
  <c r="R525" i="2" s="1"/>
  <c r="J416" i="2"/>
  <c r="N416" i="2" s="1"/>
  <c r="R416" i="2" s="1"/>
  <c r="I525" i="2"/>
  <c r="M525" i="2" s="1"/>
  <c r="Q525" i="2" s="1"/>
  <c r="I96" i="2"/>
  <c r="M96" i="2" s="1"/>
  <c r="Q96" i="2" s="1"/>
  <c r="I241" i="2"/>
  <c r="I613" i="2"/>
  <c r="J613" i="2"/>
  <c r="I624" i="2"/>
  <c r="J441" i="2"/>
  <c r="N441" i="2" s="1"/>
  <c r="R441" i="2" s="1"/>
  <c r="I441" i="2"/>
  <c r="M441" i="2" s="1"/>
  <c r="Q441" i="2" s="1"/>
  <c r="J71" i="2"/>
  <c r="J284" i="2"/>
  <c r="N284" i="2" s="1"/>
  <c r="R284" i="2" s="1"/>
  <c r="J277" i="2"/>
  <c r="N277" i="2" s="1"/>
  <c r="R277" i="2" s="1"/>
  <c r="J530" i="2"/>
  <c r="N530" i="2" s="1"/>
  <c r="R530" i="2" s="1"/>
  <c r="J624" i="2"/>
  <c r="H365" i="3" l="1"/>
  <c r="L365" i="3" s="1"/>
  <c r="P365" i="3" s="1"/>
  <c r="L366" i="3"/>
  <c r="P366" i="3" s="1"/>
  <c r="H278" i="3"/>
  <c r="L278" i="3" s="1"/>
  <c r="P278" i="3" s="1"/>
  <c r="L297" i="3"/>
  <c r="P297" i="3" s="1"/>
  <c r="G365" i="3"/>
  <c r="K365" i="3" s="1"/>
  <c r="O365" i="3" s="1"/>
  <c r="K366" i="3"/>
  <c r="O366" i="3" s="1"/>
  <c r="G321" i="3"/>
  <c r="K321" i="3" s="1"/>
  <c r="O321" i="3" s="1"/>
  <c r="K331" i="3"/>
  <c r="O331" i="3" s="1"/>
  <c r="G104" i="3"/>
  <c r="K104" i="3" s="1"/>
  <c r="O104" i="3" s="1"/>
  <c r="K105" i="3"/>
  <c r="O105" i="3" s="1"/>
  <c r="H411" i="3"/>
  <c r="L412" i="3"/>
  <c r="P412" i="3" s="1"/>
  <c r="G195" i="3"/>
  <c r="K195" i="3" s="1"/>
  <c r="O195" i="3" s="1"/>
  <c r="K199" i="3"/>
  <c r="O199" i="3" s="1"/>
  <c r="G278" i="3"/>
  <c r="K278" i="3" s="1"/>
  <c r="O278" i="3" s="1"/>
  <c r="K297" i="3"/>
  <c r="O297" i="3" s="1"/>
  <c r="G421" i="3"/>
  <c r="K421" i="3" s="1"/>
  <c r="O421" i="3" s="1"/>
  <c r="K422" i="3"/>
  <c r="O422" i="3" s="1"/>
  <c r="G14" i="3"/>
  <c r="K14" i="3" s="1"/>
  <c r="O14" i="3" s="1"/>
  <c r="K24" i="3"/>
  <c r="O24" i="3" s="1"/>
  <c r="H195" i="3"/>
  <c r="L195" i="3" s="1"/>
  <c r="P195" i="3" s="1"/>
  <c r="L199" i="3"/>
  <c r="P199" i="3" s="1"/>
  <c r="H407" i="3"/>
  <c r="L407" i="3" s="1"/>
  <c r="P407" i="3" s="1"/>
  <c r="L408" i="3"/>
  <c r="P408" i="3" s="1"/>
  <c r="G407" i="3"/>
  <c r="K407" i="3" s="1"/>
  <c r="O407" i="3" s="1"/>
  <c r="K408" i="3"/>
  <c r="O408" i="3" s="1"/>
  <c r="H417" i="3"/>
  <c r="L417" i="3" s="1"/>
  <c r="P417" i="3" s="1"/>
  <c r="L418" i="3"/>
  <c r="P418" i="3" s="1"/>
  <c r="G402" i="3"/>
  <c r="K403" i="3"/>
  <c r="O403" i="3" s="1"/>
  <c r="G387" i="3"/>
  <c r="K387" i="3" s="1"/>
  <c r="O387" i="3" s="1"/>
  <c r="H421" i="3"/>
  <c r="L421" i="3" s="1"/>
  <c r="P421" i="3" s="1"/>
  <c r="L422" i="3"/>
  <c r="P422" i="3" s="1"/>
  <c r="H104" i="3"/>
  <c r="L104" i="3" s="1"/>
  <c r="P104" i="3" s="1"/>
  <c r="L105" i="3"/>
  <c r="P105" i="3" s="1"/>
  <c r="H431" i="3"/>
  <c r="L431" i="3" s="1"/>
  <c r="P431" i="3" s="1"/>
  <c r="G411" i="3"/>
  <c r="K412" i="3"/>
  <c r="O412" i="3" s="1"/>
  <c r="H387" i="3"/>
  <c r="L387" i="3" s="1"/>
  <c r="P387" i="3" s="1"/>
  <c r="H14" i="3"/>
  <c r="L14" i="3" s="1"/>
  <c r="P14" i="3" s="1"/>
  <c r="L24" i="3"/>
  <c r="P24" i="3" s="1"/>
  <c r="H321" i="3"/>
  <c r="L321" i="3" s="1"/>
  <c r="P321" i="3" s="1"/>
  <c r="L331" i="3"/>
  <c r="P331" i="3" s="1"/>
  <c r="H427" i="3"/>
  <c r="L427" i="3" s="1"/>
  <c r="P427" i="3" s="1"/>
  <c r="L428" i="3"/>
  <c r="P428" i="3" s="1"/>
  <c r="H380" i="3"/>
  <c r="L380" i="3" s="1"/>
  <c r="P380" i="3" s="1"/>
  <c r="L381" i="3"/>
  <c r="P381" i="3" s="1"/>
  <c r="G427" i="3"/>
  <c r="K427" i="3" s="1"/>
  <c r="O427" i="3" s="1"/>
  <c r="K428" i="3"/>
  <c r="O428" i="3" s="1"/>
  <c r="G380" i="3"/>
  <c r="K380" i="3" s="1"/>
  <c r="O380" i="3" s="1"/>
  <c r="K381" i="3"/>
  <c r="O381" i="3" s="1"/>
  <c r="H402" i="3"/>
  <c r="L403" i="3"/>
  <c r="P403" i="3" s="1"/>
  <c r="G417" i="3"/>
  <c r="K417" i="3" s="1"/>
  <c r="O417" i="3" s="1"/>
  <c r="K418" i="3"/>
  <c r="O418" i="3" s="1"/>
  <c r="J124" i="2"/>
  <c r="N124" i="2" s="1"/>
  <c r="R124" i="2" s="1"/>
  <c r="J358" i="2"/>
  <c r="N358" i="2" s="1"/>
  <c r="R358" i="2" s="1"/>
  <c r="I358" i="2"/>
  <c r="M358" i="2" s="1"/>
  <c r="Q358" i="2" s="1"/>
  <c r="I556" i="2"/>
  <c r="M556" i="2" s="1"/>
  <c r="Q556" i="2" s="1"/>
  <c r="J556" i="2"/>
  <c r="N556" i="2" s="1"/>
  <c r="R556" i="2" s="1"/>
  <c r="J404" i="2"/>
  <c r="J403" i="2" s="1"/>
  <c r="N403" i="2" s="1"/>
  <c r="R403" i="2" s="1"/>
  <c r="I250" i="2"/>
  <c r="I249" i="2" s="1"/>
  <c r="M249" i="2" s="1"/>
  <c r="Q249" i="2" s="1"/>
  <c r="I161" i="2"/>
  <c r="M161" i="2" s="1"/>
  <c r="Q161" i="2" s="1"/>
  <c r="I124" i="2"/>
  <c r="M124" i="2" s="1"/>
  <c r="Q124" i="2" s="1"/>
  <c r="J250" i="2"/>
  <c r="J249" i="2" s="1"/>
  <c r="N249" i="2" s="1"/>
  <c r="R249" i="2" s="1"/>
  <c r="I114" i="2"/>
  <c r="M114" i="2" s="1"/>
  <c r="Q114" i="2" s="1"/>
  <c r="I41" i="2"/>
  <c r="M41" i="2" s="1"/>
  <c r="Q41" i="2" s="1"/>
  <c r="J612" i="2"/>
  <c r="N613" i="2"/>
  <c r="R613" i="2" s="1"/>
  <c r="J623" i="2"/>
  <c r="N624" i="2"/>
  <c r="R624" i="2" s="1"/>
  <c r="J70" i="2"/>
  <c r="N70" i="2" s="1"/>
  <c r="R70" i="2" s="1"/>
  <c r="N71" i="2"/>
  <c r="R71" i="2" s="1"/>
  <c r="I612" i="2"/>
  <c r="M613" i="2"/>
  <c r="Q613" i="2" s="1"/>
  <c r="J62" i="2"/>
  <c r="N62" i="2" s="1"/>
  <c r="R62" i="2" s="1"/>
  <c r="N63" i="2"/>
  <c r="R63" i="2" s="1"/>
  <c r="J338" i="2"/>
  <c r="N339" i="2"/>
  <c r="R339" i="2" s="1"/>
  <c r="I196" i="2"/>
  <c r="M197" i="2"/>
  <c r="Q197" i="2" s="1"/>
  <c r="I598" i="2"/>
  <c r="M599" i="2"/>
  <c r="Q599" i="2" s="1"/>
  <c r="J608" i="2"/>
  <c r="N608" i="2" s="1"/>
  <c r="R608" i="2" s="1"/>
  <c r="N609" i="2"/>
  <c r="R609" i="2" s="1"/>
  <c r="J546" i="2"/>
  <c r="N547" i="2"/>
  <c r="R547" i="2" s="1"/>
  <c r="J497" i="2"/>
  <c r="N498" i="2"/>
  <c r="R498" i="2" s="1"/>
  <c r="I436" i="2"/>
  <c r="M436" i="2" s="1"/>
  <c r="Q436" i="2" s="1"/>
  <c r="M437" i="2"/>
  <c r="Q437" i="2" s="1"/>
  <c r="I398" i="2"/>
  <c r="M399" i="2"/>
  <c r="Q399" i="2" s="1"/>
  <c r="J303" i="2"/>
  <c r="N303" i="2" s="1"/>
  <c r="R303" i="2" s="1"/>
  <c r="N304" i="2"/>
  <c r="R304" i="2" s="1"/>
  <c r="J264" i="2"/>
  <c r="N268" i="2"/>
  <c r="R268" i="2" s="1"/>
  <c r="J205" i="2"/>
  <c r="N206" i="2"/>
  <c r="R206" i="2" s="1"/>
  <c r="I629" i="2"/>
  <c r="M629" i="2" s="1"/>
  <c r="Q629" i="2" s="1"/>
  <c r="M630" i="2"/>
  <c r="Q630" i="2" s="1"/>
  <c r="I608" i="2"/>
  <c r="M608" i="2" s="1"/>
  <c r="Q608" i="2" s="1"/>
  <c r="M609" i="2"/>
  <c r="Q609" i="2" s="1"/>
  <c r="I546" i="2"/>
  <c r="M547" i="2"/>
  <c r="Q547" i="2" s="1"/>
  <c r="I497" i="2"/>
  <c r="M498" i="2"/>
  <c r="Q498" i="2" s="1"/>
  <c r="J379" i="2"/>
  <c r="N383" i="2"/>
  <c r="R383" i="2" s="1"/>
  <c r="I303" i="2"/>
  <c r="M303" i="2" s="1"/>
  <c r="Q303" i="2" s="1"/>
  <c r="M304" i="2"/>
  <c r="Q304" i="2" s="1"/>
  <c r="I264" i="2"/>
  <c r="M268" i="2"/>
  <c r="Q268" i="2" s="1"/>
  <c r="I205" i="2"/>
  <c r="M206" i="2"/>
  <c r="Q206" i="2" s="1"/>
  <c r="I133" i="2"/>
  <c r="M134" i="2"/>
  <c r="Q134" i="2" s="1"/>
  <c r="J618" i="2"/>
  <c r="N618" i="2" s="1"/>
  <c r="R618" i="2" s="1"/>
  <c r="N619" i="2"/>
  <c r="R619" i="2" s="1"/>
  <c r="J552" i="2"/>
  <c r="N552" i="2" s="1"/>
  <c r="R552" i="2" s="1"/>
  <c r="N553" i="2"/>
  <c r="R553" i="2" s="1"/>
  <c r="I367" i="2"/>
  <c r="M368" i="2"/>
  <c r="Q368" i="2" s="1"/>
  <c r="I345" i="2"/>
  <c r="M346" i="2"/>
  <c r="Q346" i="2" s="1"/>
  <c r="J108" i="2"/>
  <c r="N109" i="2"/>
  <c r="R109" i="2" s="1"/>
  <c r="I541" i="2"/>
  <c r="M542" i="2"/>
  <c r="Q542" i="2" s="1"/>
  <c r="I502" i="2"/>
  <c r="M502" i="2" s="1"/>
  <c r="Q502" i="2" s="1"/>
  <c r="M503" i="2"/>
  <c r="Q503" i="2" s="1"/>
  <c r="J436" i="2"/>
  <c r="N436" i="2" s="1"/>
  <c r="R436" i="2" s="1"/>
  <c r="N437" i="2"/>
  <c r="R437" i="2" s="1"/>
  <c r="J398" i="2"/>
  <c r="N399" i="2"/>
  <c r="R399" i="2" s="1"/>
  <c r="J326" i="2"/>
  <c r="N327" i="2"/>
  <c r="R327" i="2" s="1"/>
  <c r="I108" i="2"/>
  <c r="M109" i="2"/>
  <c r="Q109" i="2" s="1"/>
  <c r="I228" i="2"/>
  <c r="M241" i="2"/>
  <c r="Q241" i="2" s="1"/>
  <c r="I338" i="2"/>
  <c r="M339" i="2"/>
  <c r="Q339" i="2" s="1"/>
  <c r="J228" i="2"/>
  <c r="N241" i="2"/>
  <c r="R241" i="2" s="1"/>
  <c r="J598" i="2"/>
  <c r="J211" i="2"/>
  <c r="J161" i="2"/>
  <c r="J196" i="2"/>
  <c r="N197" i="2"/>
  <c r="R197" i="2" s="1"/>
  <c r="J506" i="2"/>
  <c r="I623" i="2"/>
  <c r="M624" i="2"/>
  <c r="Q624" i="2" s="1"/>
  <c r="I404" i="2"/>
  <c r="I62" i="2"/>
  <c r="M62" i="2" s="1"/>
  <c r="Q62" i="2" s="1"/>
  <c r="M63" i="2"/>
  <c r="Q63" i="2" s="1"/>
  <c r="I70" i="2"/>
  <c r="M70" i="2" s="1"/>
  <c r="Q70" i="2" s="1"/>
  <c r="M71" i="2"/>
  <c r="Q71" i="2" s="1"/>
  <c r="I211" i="2"/>
  <c r="J114" i="2"/>
  <c r="J133" i="2"/>
  <c r="N133" i="2" s="1"/>
  <c r="R133" i="2" s="1"/>
  <c r="J41" i="2"/>
  <c r="M506" i="2"/>
  <c r="Q506" i="2" s="1"/>
  <c r="J629" i="2"/>
  <c r="N629" i="2" s="1"/>
  <c r="R629" i="2" s="1"/>
  <c r="N630" i="2"/>
  <c r="R630" i="2" s="1"/>
  <c r="I470" i="2"/>
  <c r="M471" i="2"/>
  <c r="Q471" i="2" s="1"/>
  <c r="I373" i="2"/>
  <c r="M374" i="2"/>
  <c r="Q374" i="2" s="1"/>
  <c r="I350" i="2"/>
  <c r="M351" i="2"/>
  <c r="Q351" i="2" s="1"/>
  <c r="J565" i="2"/>
  <c r="N566" i="2"/>
  <c r="R566" i="2" s="1"/>
  <c r="I618" i="2"/>
  <c r="M618" i="2" s="1"/>
  <c r="Q618" i="2" s="1"/>
  <c r="M619" i="2"/>
  <c r="Q619" i="2" s="1"/>
  <c r="J367" i="2"/>
  <c r="N368" i="2"/>
  <c r="R368" i="2" s="1"/>
  <c r="J345" i="2"/>
  <c r="N346" i="2"/>
  <c r="R346" i="2" s="1"/>
  <c r="I565" i="2"/>
  <c r="M566" i="2"/>
  <c r="Q566" i="2" s="1"/>
  <c r="J541" i="2"/>
  <c r="N542" i="2"/>
  <c r="R542" i="2" s="1"/>
  <c r="J502" i="2"/>
  <c r="N502" i="2" s="1"/>
  <c r="R502" i="2" s="1"/>
  <c r="N503" i="2"/>
  <c r="R503" i="2" s="1"/>
  <c r="I379" i="2"/>
  <c r="M383" i="2"/>
  <c r="Q383" i="2" s="1"/>
  <c r="J272" i="2"/>
  <c r="N272" i="2" s="1"/>
  <c r="R272" i="2" s="1"/>
  <c r="N273" i="2"/>
  <c r="R273" i="2" s="1"/>
  <c r="J157" i="2"/>
  <c r="N157" i="2" s="1"/>
  <c r="R157" i="2" s="1"/>
  <c r="N158" i="2"/>
  <c r="R158" i="2" s="1"/>
  <c r="I552" i="2"/>
  <c r="M552" i="2" s="1"/>
  <c r="Q552" i="2" s="1"/>
  <c r="M553" i="2"/>
  <c r="Q553" i="2" s="1"/>
  <c r="J470" i="2"/>
  <c r="N471" i="2"/>
  <c r="R471" i="2" s="1"/>
  <c r="J373" i="2"/>
  <c r="N374" i="2"/>
  <c r="R374" i="2" s="1"/>
  <c r="J350" i="2"/>
  <c r="N350" i="2" s="1"/>
  <c r="R350" i="2" s="1"/>
  <c r="N351" i="2"/>
  <c r="R351" i="2" s="1"/>
  <c r="I272" i="2"/>
  <c r="M272" i="2" s="1"/>
  <c r="Q272" i="2" s="1"/>
  <c r="M273" i="2"/>
  <c r="Q273" i="2" s="1"/>
  <c r="I157" i="2"/>
  <c r="M157" i="2" s="1"/>
  <c r="Q157" i="2" s="1"/>
  <c r="M158" i="2"/>
  <c r="Q158" i="2" s="1"/>
  <c r="J31" i="2"/>
  <c r="N32" i="2"/>
  <c r="R32" i="2" s="1"/>
  <c r="I31" i="2"/>
  <c r="M32" i="2"/>
  <c r="Q32" i="2" s="1"/>
  <c r="J25" i="2"/>
  <c r="N25" i="2" s="1"/>
  <c r="R25" i="2" s="1"/>
  <c r="N26" i="2"/>
  <c r="R26" i="2" s="1"/>
  <c r="I25" i="2"/>
  <c r="M25" i="2" s="1"/>
  <c r="Q25" i="2" s="1"/>
  <c r="M26" i="2"/>
  <c r="Q26" i="2" s="1"/>
  <c r="J21" i="2"/>
  <c r="N22" i="2"/>
  <c r="R22" i="2" s="1"/>
  <c r="I21" i="2"/>
  <c r="M22" i="2"/>
  <c r="Q22" i="2" s="1"/>
  <c r="J16" i="2"/>
  <c r="N17" i="2"/>
  <c r="R17" i="2" s="1"/>
  <c r="I16" i="2"/>
  <c r="M17" i="2"/>
  <c r="Q17" i="2" s="1"/>
  <c r="J524" i="2"/>
  <c r="J475" i="2"/>
  <c r="J575" i="2"/>
  <c r="I475" i="2"/>
  <c r="I575" i="2"/>
  <c r="I524" i="2"/>
  <c r="H41" i="3"/>
  <c r="L41" i="3" s="1"/>
  <c r="P41" i="3" s="1"/>
  <c r="G41" i="3"/>
  <c r="K41" i="3" s="1"/>
  <c r="O41" i="3" s="1"/>
  <c r="G240" i="3"/>
  <c r="K240" i="3" s="1"/>
  <c r="O240" i="3" s="1"/>
  <c r="H240" i="3"/>
  <c r="L240" i="3" s="1"/>
  <c r="P240" i="3" s="1"/>
  <c r="J95" i="2"/>
  <c r="I95" i="2"/>
  <c r="I412" i="2"/>
  <c r="J412" i="2"/>
  <c r="G118" i="3"/>
  <c r="K118" i="3" s="1"/>
  <c r="O118" i="3" s="1"/>
  <c r="H342" i="3"/>
  <c r="L342" i="3" s="1"/>
  <c r="P342" i="3" s="1"/>
  <c r="G342" i="3"/>
  <c r="K342" i="3" s="1"/>
  <c r="O342" i="3" s="1"/>
  <c r="H118" i="3"/>
  <c r="L118" i="3" s="1"/>
  <c r="P118" i="3" s="1"/>
  <c r="I276" i="2"/>
  <c r="J276" i="2"/>
  <c r="I440" i="2"/>
  <c r="J440" i="2"/>
  <c r="J123" i="2" l="1"/>
  <c r="J122" i="2" s="1"/>
  <c r="N122" i="2" s="1"/>
  <c r="R122" i="2" s="1"/>
  <c r="H401" i="3"/>
  <c r="L402" i="3"/>
  <c r="P402" i="3" s="1"/>
  <c r="H406" i="3"/>
  <c r="L406" i="3" s="1"/>
  <c r="P406" i="3" s="1"/>
  <c r="L411" i="3"/>
  <c r="P411" i="3" s="1"/>
  <c r="G406" i="3"/>
  <c r="K406" i="3" s="1"/>
  <c r="O406" i="3" s="1"/>
  <c r="K411" i="3"/>
  <c r="O411" i="3" s="1"/>
  <c r="G401" i="3"/>
  <c r="K402" i="3"/>
  <c r="O402" i="3" s="1"/>
  <c r="I40" i="2"/>
  <c r="M40" i="2" s="1"/>
  <c r="Q40" i="2" s="1"/>
  <c r="I113" i="2"/>
  <c r="M113" i="2" s="1"/>
  <c r="Q113" i="2" s="1"/>
  <c r="J132" i="2"/>
  <c r="J131" i="2" s="1"/>
  <c r="N131" i="2" s="1"/>
  <c r="R131" i="2" s="1"/>
  <c r="N404" i="2"/>
  <c r="R404" i="2" s="1"/>
  <c r="N250" i="2"/>
  <c r="R250" i="2" s="1"/>
  <c r="I501" i="2"/>
  <c r="M501" i="2" s="1"/>
  <c r="Q501" i="2" s="1"/>
  <c r="I123" i="2"/>
  <c r="I122" i="2" s="1"/>
  <c r="M122" i="2" s="1"/>
  <c r="Q122" i="2" s="1"/>
  <c r="I551" i="2"/>
  <c r="I550" i="2" s="1"/>
  <c r="M550" i="2" s="1"/>
  <c r="Q550" i="2" s="1"/>
  <c r="M250" i="2"/>
  <c r="Q250" i="2" s="1"/>
  <c r="J551" i="2"/>
  <c r="J550" i="2" s="1"/>
  <c r="N550" i="2" s="1"/>
  <c r="R550" i="2" s="1"/>
  <c r="J61" i="2"/>
  <c r="N61" i="2" s="1"/>
  <c r="R61" i="2" s="1"/>
  <c r="I435" i="2"/>
  <c r="M440" i="2"/>
  <c r="Q440" i="2" s="1"/>
  <c r="I271" i="2"/>
  <c r="M276" i="2"/>
  <c r="Q276" i="2" s="1"/>
  <c r="I523" i="2"/>
  <c r="M524" i="2"/>
  <c r="Q524" i="2" s="1"/>
  <c r="J474" i="2"/>
  <c r="N475" i="2"/>
  <c r="R475" i="2" s="1"/>
  <c r="J469" i="2"/>
  <c r="N470" i="2"/>
  <c r="R470" i="2" s="1"/>
  <c r="I378" i="2"/>
  <c r="M379" i="2"/>
  <c r="Q379" i="2" s="1"/>
  <c r="J540" i="2"/>
  <c r="N540" i="2" s="1"/>
  <c r="R540" i="2" s="1"/>
  <c r="N541" i="2"/>
  <c r="R541" i="2" s="1"/>
  <c r="J344" i="2"/>
  <c r="N344" i="2" s="1"/>
  <c r="R344" i="2" s="1"/>
  <c r="N345" i="2"/>
  <c r="R345" i="2" s="1"/>
  <c r="M350" i="2"/>
  <c r="Q350" i="2" s="1"/>
  <c r="I349" i="2"/>
  <c r="M349" i="2" s="1"/>
  <c r="Q349" i="2" s="1"/>
  <c r="I469" i="2"/>
  <c r="M470" i="2"/>
  <c r="Q470" i="2" s="1"/>
  <c r="I210" i="2"/>
  <c r="M210" i="2" s="1"/>
  <c r="Q210" i="2" s="1"/>
  <c r="M211" i="2"/>
  <c r="Q211" i="2" s="1"/>
  <c r="J195" i="2"/>
  <c r="N195" i="2" s="1"/>
  <c r="R195" i="2" s="1"/>
  <c r="N196" i="2"/>
  <c r="R196" i="2" s="1"/>
  <c r="I574" i="2"/>
  <c r="M575" i="2"/>
  <c r="Q575" i="2" s="1"/>
  <c r="J523" i="2"/>
  <c r="N524" i="2"/>
  <c r="R524" i="2" s="1"/>
  <c r="J40" i="2"/>
  <c r="N40" i="2" s="1"/>
  <c r="R40" i="2" s="1"/>
  <c r="N41" i="2"/>
  <c r="R41" i="2" s="1"/>
  <c r="I403" i="2"/>
  <c r="M403" i="2" s="1"/>
  <c r="Q403" i="2" s="1"/>
  <c r="M404" i="2"/>
  <c r="Q404" i="2" s="1"/>
  <c r="J156" i="2"/>
  <c r="N161" i="2"/>
  <c r="R161" i="2" s="1"/>
  <c r="J227" i="2"/>
  <c r="N227" i="2" s="1"/>
  <c r="R227" i="2" s="1"/>
  <c r="N228" i="2"/>
  <c r="R228" i="2" s="1"/>
  <c r="I227" i="2"/>
  <c r="M227" i="2" s="1"/>
  <c r="Q227" i="2" s="1"/>
  <c r="M228" i="2"/>
  <c r="Q228" i="2" s="1"/>
  <c r="I107" i="2"/>
  <c r="M108" i="2"/>
  <c r="Q108" i="2" s="1"/>
  <c r="J393" i="2"/>
  <c r="N398" i="2"/>
  <c r="R398" i="2" s="1"/>
  <c r="J107" i="2"/>
  <c r="N108" i="2"/>
  <c r="R108" i="2" s="1"/>
  <c r="I366" i="2"/>
  <c r="M367" i="2"/>
  <c r="Q367" i="2" s="1"/>
  <c r="I204" i="2"/>
  <c r="M205" i="2"/>
  <c r="Q205" i="2" s="1"/>
  <c r="I496" i="2"/>
  <c r="M496" i="2" s="1"/>
  <c r="Q496" i="2" s="1"/>
  <c r="M497" i="2"/>
  <c r="Q497" i="2" s="1"/>
  <c r="J204" i="2"/>
  <c r="N205" i="2"/>
  <c r="R205" i="2" s="1"/>
  <c r="J545" i="2"/>
  <c r="N545" i="2" s="1"/>
  <c r="R545" i="2" s="1"/>
  <c r="N546" i="2"/>
  <c r="R546" i="2" s="1"/>
  <c r="M598" i="2"/>
  <c r="Q598" i="2" s="1"/>
  <c r="I597" i="2"/>
  <c r="I607" i="2"/>
  <c r="M612" i="2"/>
  <c r="Q612" i="2" s="1"/>
  <c r="J622" i="2"/>
  <c r="N622" i="2" s="1"/>
  <c r="R622" i="2" s="1"/>
  <c r="N623" i="2"/>
  <c r="R623" i="2" s="1"/>
  <c r="J607" i="2"/>
  <c r="N612" i="2"/>
  <c r="R612" i="2" s="1"/>
  <c r="J411" i="2"/>
  <c r="N412" i="2"/>
  <c r="R412" i="2" s="1"/>
  <c r="I94" i="2"/>
  <c r="M95" i="2"/>
  <c r="Q95" i="2" s="1"/>
  <c r="I474" i="2"/>
  <c r="M475" i="2"/>
  <c r="Q475" i="2" s="1"/>
  <c r="J372" i="2"/>
  <c r="N373" i="2"/>
  <c r="R373" i="2" s="1"/>
  <c r="I564" i="2"/>
  <c r="M564" i="2" s="1"/>
  <c r="Q564" i="2" s="1"/>
  <c r="M565" i="2"/>
  <c r="Q565" i="2" s="1"/>
  <c r="J366" i="2"/>
  <c r="N367" i="2"/>
  <c r="R367" i="2" s="1"/>
  <c r="J564" i="2"/>
  <c r="N564" i="2" s="1"/>
  <c r="R564" i="2" s="1"/>
  <c r="N565" i="2"/>
  <c r="R565" i="2" s="1"/>
  <c r="I372" i="2"/>
  <c r="M373" i="2"/>
  <c r="Q373" i="2" s="1"/>
  <c r="J501" i="2"/>
  <c r="N501" i="2" s="1"/>
  <c r="R501" i="2" s="1"/>
  <c r="N506" i="2"/>
  <c r="R506" i="2" s="1"/>
  <c r="J210" i="2"/>
  <c r="N210" i="2" s="1"/>
  <c r="R210" i="2" s="1"/>
  <c r="N211" i="2"/>
  <c r="R211" i="2" s="1"/>
  <c r="J435" i="2"/>
  <c r="N440" i="2"/>
  <c r="R440" i="2" s="1"/>
  <c r="J271" i="2"/>
  <c r="N276" i="2"/>
  <c r="R276" i="2" s="1"/>
  <c r="I61" i="2"/>
  <c r="M61" i="2" s="1"/>
  <c r="Q61" i="2" s="1"/>
  <c r="I411" i="2"/>
  <c r="M412" i="2"/>
  <c r="Q412" i="2" s="1"/>
  <c r="J94" i="2"/>
  <c r="N95" i="2"/>
  <c r="R95" i="2" s="1"/>
  <c r="J574" i="2"/>
  <c r="N575" i="2"/>
  <c r="R575" i="2" s="1"/>
  <c r="J113" i="2"/>
  <c r="N114" i="2"/>
  <c r="R114" i="2" s="1"/>
  <c r="I622" i="2"/>
  <c r="M622" i="2" s="1"/>
  <c r="Q622" i="2" s="1"/>
  <c r="M623" i="2"/>
  <c r="Q623" i="2" s="1"/>
  <c r="J597" i="2"/>
  <c r="N598" i="2"/>
  <c r="R598" i="2" s="1"/>
  <c r="I337" i="2"/>
  <c r="M338" i="2"/>
  <c r="Q338" i="2" s="1"/>
  <c r="J325" i="2"/>
  <c r="N326" i="2"/>
  <c r="R326" i="2" s="1"/>
  <c r="I540" i="2"/>
  <c r="M540" i="2" s="1"/>
  <c r="Q540" i="2" s="1"/>
  <c r="M541" i="2"/>
  <c r="Q541" i="2" s="1"/>
  <c r="I344" i="2"/>
  <c r="M344" i="2" s="1"/>
  <c r="Q344" i="2" s="1"/>
  <c r="M345" i="2"/>
  <c r="Q345" i="2" s="1"/>
  <c r="I132" i="2"/>
  <c r="M133" i="2"/>
  <c r="Q133" i="2" s="1"/>
  <c r="I263" i="2"/>
  <c r="M263" i="2" s="1"/>
  <c r="Q263" i="2" s="1"/>
  <c r="M264" i="2"/>
  <c r="Q264" i="2" s="1"/>
  <c r="J378" i="2"/>
  <c r="N379" i="2"/>
  <c r="R379" i="2" s="1"/>
  <c r="I545" i="2"/>
  <c r="M545" i="2" s="1"/>
  <c r="Q545" i="2" s="1"/>
  <c r="M546" i="2"/>
  <c r="Q546" i="2" s="1"/>
  <c r="J263" i="2"/>
  <c r="N263" i="2" s="1"/>
  <c r="R263" i="2" s="1"/>
  <c r="N264" i="2"/>
  <c r="R264" i="2" s="1"/>
  <c r="I393" i="2"/>
  <c r="M398" i="2"/>
  <c r="Q398" i="2" s="1"/>
  <c r="J496" i="2"/>
  <c r="N496" i="2" s="1"/>
  <c r="R496" i="2" s="1"/>
  <c r="N497" i="2"/>
  <c r="R497" i="2" s="1"/>
  <c r="I195" i="2"/>
  <c r="M195" i="2" s="1"/>
  <c r="Q195" i="2" s="1"/>
  <c r="M196" i="2"/>
  <c r="Q196" i="2" s="1"/>
  <c r="J337" i="2"/>
  <c r="N338" i="2"/>
  <c r="R338" i="2" s="1"/>
  <c r="J349" i="2"/>
  <c r="N349" i="2" s="1"/>
  <c r="R349" i="2" s="1"/>
  <c r="I156" i="2"/>
  <c r="N123" i="2"/>
  <c r="R123" i="2" s="1"/>
  <c r="I15" i="2"/>
  <c r="M15" i="2" s="1"/>
  <c r="Q15" i="2" s="1"/>
  <c r="M16" i="2"/>
  <c r="Q16" i="2" s="1"/>
  <c r="M21" i="2"/>
  <c r="Q21" i="2" s="1"/>
  <c r="I20" i="2"/>
  <c r="I30" i="2"/>
  <c r="M30" i="2" s="1"/>
  <c r="Q30" i="2" s="1"/>
  <c r="M31" i="2"/>
  <c r="Q31" i="2" s="1"/>
  <c r="J15" i="2"/>
  <c r="N15" i="2" s="1"/>
  <c r="R15" i="2" s="1"/>
  <c r="N16" i="2"/>
  <c r="R16" i="2" s="1"/>
  <c r="N21" i="2"/>
  <c r="R21" i="2" s="1"/>
  <c r="J20" i="2"/>
  <c r="J30" i="2"/>
  <c r="N30" i="2" s="1"/>
  <c r="R30" i="2" s="1"/>
  <c r="N31" i="2"/>
  <c r="R31" i="2" s="1"/>
  <c r="H13" i="3"/>
  <c r="G13" i="3"/>
  <c r="K401" i="3" l="1"/>
  <c r="O401" i="3" s="1"/>
  <c r="G400" i="3"/>
  <c r="K400" i="3" s="1"/>
  <c r="O400" i="3" s="1"/>
  <c r="G442" i="3"/>
  <c r="K442" i="3" s="1"/>
  <c r="O442" i="3" s="1"/>
  <c r="K13" i="3"/>
  <c r="O13" i="3" s="1"/>
  <c r="L13" i="3"/>
  <c r="P13" i="3" s="1"/>
  <c r="L401" i="3"/>
  <c r="P401" i="3" s="1"/>
  <c r="H400" i="3"/>
  <c r="L400" i="3" s="1"/>
  <c r="P400" i="3" s="1"/>
  <c r="I112" i="2"/>
  <c r="M112" i="2" s="1"/>
  <c r="Q112" i="2" s="1"/>
  <c r="N132" i="2"/>
  <c r="R132" i="2" s="1"/>
  <c r="M123" i="2"/>
  <c r="Q123" i="2" s="1"/>
  <c r="M551" i="2"/>
  <c r="Q551" i="2" s="1"/>
  <c r="N551" i="2"/>
  <c r="R551" i="2" s="1"/>
  <c r="I387" i="2"/>
  <c r="M387" i="2" s="1"/>
  <c r="Q387" i="2" s="1"/>
  <c r="M393" i="2"/>
  <c r="Q393" i="2" s="1"/>
  <c r="J319" i="2"/>
  <c r="N319" i="2" s="1"/>
  <c r="R319" i="2" s="1"/>
  <c r="N325" i="2"/>
  <c r="R325" i="2" s="1"/>
  <c r="M337" i="2"/>
  <c r="Q337" i="2" s="1"/>
  <c r="I331" i="2"/>
  <c r="J563" i="2"/>
  <c r="N563" i="2" s="1"/>
  <c r="R563" i="2" s="1"/>
  <c r="N574" i="2"/>
  <c r="R574" i="2" s="1"/>
  <c r="I402" i="2"/>
  <c r="M411" i="2"/>
  <c r="Q411" i="2" s="1"/>
  <c r="J434" i="2"/>
  <c r="N435" i="2"/>
  <c r="R435" i="2" s="1"/>
  <c r="I81" i="2"/>
  <c r="M81" i="2" s="1"/>
  <c r="Q81" i="2" s="1"/>
  <c r="M94" i="2"/>
  <c r="Q94" i="2" s="1"/>
  <c r="J606" i="2"/>
  <c r="N607" i="2"/>
  <c r="R607" i="2" s="1"/>
  <c r="I606" i="2"/>
  <c r="M607" i="2"/>
  <c r="Q607" i="2" s="1"/>
  <c r="I365" i="2"/>
  <c r="M365" i="2" s="1"/>
  <c r="Q365" i="2" s="1"/>
  <c r="M366" i="2"/>
  <c r="Q366" i="2" s="1"/>
  <c r="J387" i="2"/>
  <c r="N387" i="2" s="1"/>
  <c r="R387" i="2" s="1"/>
  <c r="N393" i="2"/>
  <c r="R393" i="2" s="1"/>
  <c r="N156" i="2"/>
  <c r="R156" i="2" s="1"/>
  <c r="J155" i="2"/>
  <c r="J522" i="2"/>
  <c r="N522" i="2" s="1"/>
  <c r="R522" i="2" s="1"/>
  <c r="N523" i="2"/>
  <c r="R523" i="2" s="1"/>
  <c r="I468" i="2"/>
  <c r="M468" i="2" s="1"/>
  <c r="Q468" i="2" s="1"/>
  <c r="M469" i="2"/>
  <c r="Q469" i="2" s="1"/>
  <c r="I377" i="2"/>
  <c r="M377" i="2" s="1"/>
  <c r="Q377" i="2" s="1"/>
  <c r="M378" i="2"/>
  <c r="Q378" i="2" s="1"/>
  <c r="N474" i="2"/>
  <c r="R474" i="2" s="1"/>
  <c r="I209" i="2"/>
  <c r="M271" i="2"/>
  <c r="Q271" i="2" s="1"/>
  <c r="N337" i="2"/>
  <c r="R337" i="2" s="1"/>
  <c r="J331" i="2"/>
  <c r="J377" i="2"/>
  <c r="N377" i="2" s="1"/>
  <c r="R377" i="2" s="1"/>
  <c r="N378" i="2"/>
  <c r="R378" i="2" s="1"/>
  <c r="M132" i="2"/>
  <c r="Q132" i="2" s="1"/>
  <c r="I131" i="2"/>
  <c r="M131" i="2" s="1"/>
  <c r="Q131" i="2" s="1"/>
  <c r="J596" i="2"/>
  <c r="N596" i="2" s="1"/>
  <c r="R596" i="2" s="1"/>
  <c r="N597" i="2"/>
  <c r="R597" i="2" s="1"/>
  <c r="J112" i="2"/>
  <c r="N112" i="2" s="1"/>
  <c r="R112" i="2" s="1"/>
  <c r="N113" i="2"/>
  <c r="R113" i="2" s="1"/>
  <c r="J81" i="2"/>
  <c r="N81" i="2" s="1"/>
  <c r="R81" i="2" s="1"/>
  <c r="N94" i="2"/>
  <c r="R94" i="2" s="1"/>
  <c r="I596" i="2"/>
  <c r="M596" i="2" s="1"/>
  <c r="Q596" i="2" s="1"/>
  <c r="M597" i="2"/>
  <c r="Q597" i="2" s="1"/>
  <c r="M156" i="2"/>
  <c r="Q156" i="2" s="1"/>
  <c r="I155" i="2"/>
  <c r="J209" i="2"/>
  <c r="N271" i="2"/>
  <c r="R271" i="2" s="1"/>
  <c r="I371" i="2"/>
  <c r="M371" i="2" s="1"/>
  <c r="Q371" i="2" s="1"/>
  <c r="M372" i="2"/>
  <c r="Q372" i="2" s="1"/>
  <c r="J365" i="2"/>
  <c r="N365" i="2" s="1"/>
  <c r="R365" i="2" s="1"/>
  <c r="N366" i="2"/>
  <c r="R366" i="2" s="1"/>
  <c r="J371" i="2"/>
  <c r="N371" i="2" s="1"/>
  <c r="R371" i="2" s="1"/>
  <c r="N372" i="2"/>
  <c r="R372" i="2" s="1"/>
  <c r="M474" i="2"/>
  <c r="Q474" i="2" s="1"/>
  <c r="J402" i="2"/>
  <c r="N411" i="2"/>
  <c r="R411" i="2" s="1"/>
  <c r="J203" i="2"/>
  <c r="N203" i="2" s="1"/>
  <c r="R203" i="2" s="1"/>
  <c r="N204" i="2"/>
  <c r="R204" i="2" s="1"/>
  <c r="I203" i="2"/>
  <c r="M203" i="2" s="1"/>
  <c r="Q203" i="2" s="1"/>
  <c r="M204" i="2"/>
  <c r="Q204" i="2" s="1"/>
  <c r="J106" i="2"/>
  <c r="N106" i="2" s="1"/>
  <c r="R106" i="2" s="1"/>
  <c r="N107" i="2"/>
  <c r="R107" i="2" s="1"/>
  <c r="I106" i="2"/>
  <c r="M106" i="2" s="1"/>
  <c r="Q106" i="2" s="1"/>
  <c r="M107" i="2"/>
  <c r="Q107" i="2" s="1"/>
  <c r="I563" i="2"/>
  <c r="M563" i="2" s="1"/>
  <c r="Q563" i="2" s="1"/>
  <c r="M574" i="2"/>
  <c r="Q574" i="2" s="1"/>
  <c r="J468" i="2"/>
  <c r="N468" i="2" s="1"/>
  <c r="R468" i="2" s="1"/>
  <c r="N469" i="2"/>
  <c r="R469" i="2" s="1"/>
  <c r="I522" i="2"/>
  <c r="M522" i="2" s="1"/>
  <c r="Q522" i="2" s="1"/>
  <c r="M523" i="2"/>
  <c r="Q523" i="2" s="1"/>
  <c r="I434" i="2"/>
  <c r="M435" i="2"/>
  <c r="Q435" i="2" s="1"/>
  <c r="I29" i="2"/>
  <c r="M29" i="2" s="1"/>
  <c r="Q29" i="2" s="1"/>
  <c r="J14" i="2"/>
  <c r="N20" i="2"/>
  <c r="R20" i="2" s="1"/>
  <c r="I14" i="2"/>
  <c r="M14" i="2" s="1"/>
  <c r="Q14" i="2" s="1"/>
  <c r="M20" i="2"/>
  <c r="Q20" i="2" s="1"/>
  <c r="J29" i="2"/>
  <c r="N29" i="2" s="1"/>
  <c r="R29" i="2" s="1"/>
  <c r="H442" i="3" l="1"/>
  <c r="L442" i="3" s="1"/>
  <c r="P442" i="3" s="1"/>
  <c r="I467" i="2"/>
  <c r="I466" i="2" s="1"/>
  <c r="M466" i="2" s="1"/>
  <c r="Q466" i="2" s="1"/>
  <c r="J467" i="2"/>
  <c r="N467" i="2" s="1"/>
  <c r="R467" i="2" s="1"/>
  <c r="J330" i="2"/>
  <c r="N330" i="2" s="1"/>
  <c r="R330" i="2" s="1"/>
  <c r="N331" i="2"/>
  <c r="R331" i="2" s="1"/>
  <c r="N155" i="2"/>
  <c r="R155" i="2" s="1"/>
  <c r="J121" i="2"/>
  <c r="N121" i="2" s="1"/>
  <c r="R121" i="2" s="1"/>
  <c r="J202" i="2"/>
  <c r="N202" i="2" s="1"/>
  <c r="R202" i="2" s="1"/>
  <c r="N209" i="2"/>
  <c r="R209" i="2" s="1"/>
  <c r="N606" i="2"/>
  <c r="R606" i="2" s="1"/>
  <c r="J605" i="2"/>
  <c r="J433" i="2"/>
  <c r="N433" i="2" s="1"/>
  <c r="R433" i="2" s="1"/>
  <c r="N434" i="2"/>
  <c r="R434" i="2" s="1"/>
  <c r="I121" i="2"/>
  <c r="M121" i="2" s="1"/>
  <c r="Q121" i="2" s="1"/>
  <c r="M155" i="2"/>
  <c r="Q155" i="2" s="1"/>
  <c r="I330" i="2"/>
  <c r="M330" i="2" s="1"/>
  <c r="Q330" i="2" s="1"/>
  <c r="M331" i="2"/>
  <c r="Q331" i="2" s="1"/>
  <c r="I433" i="2"/>
  <c r="M433" i="2" s="1"/>
  <c r="Q433" i="2" s="1"/>
  <c r="M434" i="2"/>
  <c r="Q434" i="2" s="1"/>
  <c r="J386" i="2"/>
  <c r="N386" i="2" s="1"/>
  <c r="R386" i="2" s="1"/>
  <c r="N402" i="2"/>
  <c r="R402" i="2" s="1"/>
  <c r="I202" i="2"/>
  <c r="M202" i="2" s="1"/>
  <c r="Q202" i="2" s="1"/>
  <c r="M209" i="2"/>
  <c r="Q209" i="2" s="1"/>
  <c r="M606" i="2"/>
  <c r="Q606" i="2" s="1"/>
  <c r="I605" i="2"/>
  <c r="I386" i="2"/>
  <c r="M386" i="2" s="1"/>
  <c r="Q386" i="2" s="1"/>
  <c r="M402" i="2"/>
  <c r="Q402" i="2" s="1"/>
  <c r="N14" i="2"/>
  <c r="R14" i="2" s="1"/>
  <c r="J13" i="2"/>
  <c r="I13" i="2"/>
  <c r="M467" i="2" l="1"/>
  <c r="Q467" i="2" s="1"/>
  <c r="J466" i="2"/>
  <c r="N466" i="2" s="1"/>
  <c r="R466" i="2" s="1"/>
  <c r="J604" i="2"/>
  <c r="N604" i="2" s="1"/>
  <c r="R604" i="2" s="1"/>
  <c r="N605" i="2"/>
  <c r="R605" i="2" s="1"/>
  <c r="I604" i="2"/>
  <c r="M604" i="2" s="1"/>
  <c r="Q604" i="2" s="1"/>
  <c r="M605" i="2"/>
  <c r="Q605" i="2" s="1"/>
  <c r="M13" i="2"/>
  <c r="Q13" i="2" s="1"/>
  <c r="N13" i="2"/>
  <c r="R13" i="2" s="1"/>
  <c r="J634" i="2" l="1"/>
  <c r="N634" i="2" s="1"/>
  <c r="R634" i="2" s="1"/>
  <c r="I634" i="2"/>
  <c r="M634" i="2" s="1"/>
  <c r="Q634" i="2" s="1"/>
</calcChain>
</file>

<file path=xl/sharedStrings.xml><?xml version="1.0" encoding="utf-8"?>
<sst xmlns="http://schemas.openxmlformats.org/spreadsheetml/2006/main" count="5513" uniqueCount="347">
  <si>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</si>
  <si>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</si>
  <si>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</si>
  <si>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</si>
  <si>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</si>
  <si>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</si>
  <si>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</si>
  <si>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</si>
  <si>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</si>
  <si>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</si>
  <si>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</si>
  <si>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</si>
  <si>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</si>
  <si>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</si>
  <si>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</si>
  <si>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</si>
  <si>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</si>
  <si>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</si>
  <si>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</si>
  <si>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</si>
  <si>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</si>
  <si>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</si>
  <si>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</si>
  <si>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</si>
  <si>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</si>
  <si>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</si>
  <si>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</si>
  <si>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</si>
  <si>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</si>
  <si>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</si>
  <si>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</si>
  <si>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</si>
  <si>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</si>
  <si>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</si>
  <si>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</si>
  <si>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</si>
  <si>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</si>
  <si>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</si>
  <si>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</si>
  <si>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</si>
  <si>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</si>
  <si>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</si>
  <si>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</si>
  <si>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</si>
  <si>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</si>
  <si>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</si>
  <si>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</si>
  <si>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</si>
  <si>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</si>
  <si>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</si>
  <si>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</si>
  <si>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</si>
  <si>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</si>
  <si>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</si>
  <si>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</si>
  <si>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</si>
  <si>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</si>
  <si>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</si>
  <si>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</si>
  <si>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</si>
  <si>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</si>
  <si>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</si>
  <si>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</si>
  <si>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</si>
  <si>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</si>
  <si>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</si>
  <si>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</si>
  <si>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</si>
  <si>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</si>
  <si>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</si>
  <si>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</si>
  <si>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</si>
  <si>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</si>
  <si>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</si>
  <si>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</si>
  <si>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</si>
  <si>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</si>
  <si>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</si>
  <si>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</si>
  <si>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</si>
  <si>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</si>
  <si>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</si>
  <si>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</si>
  <si>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</si>
  <si>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</si>
  <si>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</si>
  <si>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</si>
  <si>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</si>
  <si>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</si>
  <si>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</si>
  <si>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</si>
  <si>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</si>
  <si>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</si>
  <si>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</si>
  <si>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</si>
  <si>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</si>
  <si>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</si>
  <si>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</si>
  <si>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</si>
  <si>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</si>
  <si>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</si>
  <si>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</si>
  <si>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</si>
  <si>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</si>
  <si>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</si>
  <si>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</si>
  <si>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</si>
  <si>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</si>
  <si>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</si>
  <si>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</si>
  <si>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</si>
  <si>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</si>
  <si>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</si>
  <si>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</si>
  <si>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</si>
  <si>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</si>
  <si>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</si>
  <si>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</si>
  <si>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</si>
  <si>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</si>
  <si>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</si>
  <si>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</si>
  <si>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</si>
  <si>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</si>
  <si>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</si>
  <si>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</si>
  <si>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</si>
  <si>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</si>
  <si>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</si>
  <si>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</si>
  <si>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</si>
  <si>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</si>
  <si>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</si>
  <si>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</si>
  <si>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</si>
  <si>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</si>
  <si>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</si>
  <si>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</si>
  <si>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</si>
  <si>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</si>
  <si>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</si>
  <si>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</si>
  <si>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</si>
  <si>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</si>
  <si>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</si>
  <si>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</si>
  <si>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</si>
  <si>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</si>
  <si>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</si>
  <si>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</si>
  <si>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</si>
  <si>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</si>
  <si>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</si>
  <si>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</si>
  <si>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</si>
  <si>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</si>
  <si>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</si>
  <si>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</si>
  <si>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</si>
  <si>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</si>
  <si>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</si>
  <si>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</si>
  <si>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</si>
  <si>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</si>
  <si>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</si>
  <si>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</si>
  <si>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</si>
  <si>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</si>
  <si>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</si>
  <si>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</si>
  <si>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</si>
  <si>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</si>
  <si>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</si>
  <si>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</si>
  <si>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</si>
  <si>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</si>
  <si>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</si>
  <si>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</si>
  <si>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</si>
  <si>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</si>
  <si>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</si>
  <si>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</si>
  <si>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</si>
  <si>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</si>
  <si>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</si>
  <si>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</si>
  <si>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</si>
  <si>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</si>
  <si>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</si>
  <si>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</si>
  <si>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</si>
  <si>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</si>
  <si>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</si>
  <si>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</si>
  <si>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</si>
  <si>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</si>
  <si>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</si>
  <si>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</si>
  <si>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</si>
  <si>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</si>
  <si>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</si>
  <si>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</si>
  <si>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</si>
  <si>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</si>
  <si>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</si>
  <si>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</si>
  <si>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</si>
  <si>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</si>
  <si>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</si>
  <si>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</si>
  <si>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</si>
  <si>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</si>
  <si>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</si>
  <si>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</si>
  <si>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</si>
  <si>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</si>
  <si>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</si>
  <si>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</si>
  <si>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</si>
  <si>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</si>
  <si>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</si>
  <si>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</si>
  <si>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</si>
  <si>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</si>
  <si>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</si>
  <si>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</si>
  <si>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</si>
  <si>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</si>
  <si>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</si>
  <si>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</si>
  <si>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</si>
  <si>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</si>
  <si>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</si>
  <si>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</si>
  <si>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</si>
  <si>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</si>
  <si>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</si>
  <si>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</si>
  <si>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</si>
  <si>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</si>
  <si>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</si>
  <si>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</si>
  <si>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</si>
  <si>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</si>
  <si>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</si>
  <si>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</si>
  <si>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</si>
  <si>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</si>
  <si>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</si>
  <si>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</si>
  <si>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</si>
  <si>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</si>
  <si>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</si>
  <si>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</si>
  <si>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</si>
  <si>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</si>
  <si>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</si>
  <si>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</si>
  <si>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</si>
  <si>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</si>
  <si>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</si>
  <si>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</si>
  <si>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</si>
  <si>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</si>
  <si>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</si>
  <si>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</si>
  <si>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</si>
  <si>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</si>
  <si>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</si>
  <si>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</si>
  <si>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</si>
  <si>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</si>
  <si>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</si>
  <si>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</si>
  <si>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</si>
  <si>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</si>
  <si>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</si>
  <si>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</si>
  <si>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</si>
  <si>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</si>
  <si>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</si>
  <si>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</si>
  <si>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</si>
  <si>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</si>
  <si>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</si>
  <si>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</si>
  <si>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</si>
  <si>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</si>
  <si>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</si>
  <si>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</si>
  <si>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</si>
  <si>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</si>
  <si>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</si>
  <si>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</si>
  <si>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</si>
  <si>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</si>
  <si>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</si>
  <si>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</si>
  <si>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</si>
  <si>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</si>
  <si>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</si>
  <si>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</si>
  <si>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</si>
  <si>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</si>
  <si>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</si>
  <si>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</si>
  <si>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</si>
  <si>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</si>
  <si>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</si>
  <si>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</si>
  <si>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</si>
  <si>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</si>
  <si>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устойчивому развитию сельских территорий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</si>
  <si>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</si>
  <si>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</si>
  <si>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</si>
  <si>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</si>
  <si>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</si>
  <si>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</si>
  <si>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</si>
  <si>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</si>
  <si>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</si>
  <si>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</si>
  <si>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</si>
  <si>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</si>
  <si>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</si>
  <si>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</si>
  <si>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</si>
  <si>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</si>
  <si>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</si>
  <si>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</si>
  <si>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</si>
  <si>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</si>
  <si>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</si>
  <si>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</si>
  <si>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</si>
  <si>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ПРИЛОЖЕНИЕ №5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</si>
  <si>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</si>
  <si>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</si>
  <si>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</si>
  <si>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</si>
  <si>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</si>
  <si>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ПРИЛОЖЕНИЕ №8</t>
  </si>
  <si>
    <t>к решению Собрания депутатов МО "Приморский муниципальный район"                                                             от 13 декабря 2018 г. № 36</t>
  </si>
  <si>
    <t>ПРИЛОЖЕНИЕ №3</t>
  </si>
  <si>
    <t>ПРИЛОЖЕНИЕ №6</t>
  </si>
  <si>
    <t xml:space="preserve">к решению Собрания депутатов МО "Приморский муниципальный район" от 14 марта 2019 г. № 71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</si>
</sst>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2">
    <xf numFmtId="0" fontId="0" fillId="0" borderId="0" xfId="0"/>
    <xf numFmtId="0" fontId="2" fillId="2" borderId="6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1" fillId="2" borderId="0" xfId="1" applyNumberFormat="1" applyFont="1" applyFill="1" applyAlignment="1" applyProtection="1">
      <protection hidden="1"/>
    </xf>
    <xf numFmtId="0" fontId="6" fillId="2" borderId="0" xfId="0" applyFont="1" applyFill="1" applyAlignment="1">
      <alignment horizontal="center" vertical="top" wrapText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1" fontId="4" fillId="2" borderId="7" xfId="1" applyNumberFormat="1" applyFont="1" applyFill="1" applyBorder="1" applyAlignment="1" applyProtection="1">
      <alignment horizontal="center" wrapText="1"/>
      <protection hidden="1"/>
    </xf>
    <xf numFmtId="1" fontId="4" fillId="2" borderId="4" xfId="1" applyNumberFormat="1" applyFont="1" applyFill="1" applyBorder="1" applyAlignment="1" applyProtection="1">
      <alignment horizontal="center" wrapText="1"/>
      <protection hidden="1"/>
    </xf>
    <xf numFmtId="1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4" fillId="2" borderId="8" xfId="1" applyNumberFormat="1" applyFont="1" applyFill="1" applyBorder="1" applyAlignment="1" applyProtection="1">
      <alignment wrapText="1"/>
      <protection hidden="1"/>
    </xf>
    <xf numFmtId="164" fontId="4" fillId="2" borderId="11" xfId="1" applyNumberFormat="1" applyFont="1" applyFill="1" applyBorder="1" applyAlignment="1" applyProtection="1">
      <alignment horizontal="center" wrapText="1"/>
      <protection hidden="1"/>
    </xf>
    <xf numFmtId="167" fontId="4" fillId="2" borderId="12" xfId="1" applyNumberFormat="1" applyFont="1" applyFill="1" applyBorder="1" applyAlignment="1" applyProtection="1">
      <alignment horizontal="center" wrapText="1"/>
      <protection hidden="1"/>
    </xf>
    <xf numFmtId="166" fontId="4" fillId="2" borderId="11" xfId="1" applyNumberFormat="1" applyFont="1" applyFill="1" applyBorder="1" applyAlignment="1" applyProtection="1">
      <alignment horizontal="center"/>
      <protection hidden="1"/>
    </xf>
    <xf numFmtId="1" fontId="4" fillId="2" borderId="11" xfId="1" applyNumberFormat="1" applyFont="1" applyFill="1" applyBorder="1" applyAlignment="1" applyProtection="1">
      <alignment horizontal="center"/>
      <protection hidden="1"/>
    </xf>
    <xf numFmtId="165" fontId="4" fillId="2" borderId="11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168" fontId="4" fillId="2" borderId="1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9" fontId="2" fillId="2" borderId="5" xfId="1" applyNumberFormat="1" applyFont="1" applyFill="1" applyBorder="1" applyAlignment="1" applyProtection="1">
      <alignment horizontal="right"/>
      <protection hidden="1"/>
    </xf>
    <xf numFmtId="0" fontId="4" fillId="2" borderId="13" xfId="1" applyNumberFormat="1" applyFont="1" applyFill="1" applyBorder="1" applyAlignment="1" applyProtection="1">
      <alignment wrapText="1"/>
      <protection hidden="1"/>
    </xf>
    <xf numFmtId="164" fontId="4" fillId="2" borderId="5" xfId="1" applyNumberFormat="1" applyFont="1" applyFill="1" applyBorder="1" applyAlignment="1" applyProtection="1">
      <alignment horizontal="center" wrapText="1"/>
      <protection hidden="1"/>
    </xf>
    <xf numFmtId="167" fontId="4" fillId="2" borderId="5" xfId="1" applyNumberFormat="1" applyFont="1" applyFill="1" applyBorder="1" applyAlignment="1" applyProtection="1">
      <alignment horizontal="center" wrapText="1"/>
      <protection hidden="1"/>
    </xf>
    <xf numFmtId="166" fontId="4" fillId="2" borderId="5" xfId="1" applyNumberFormat="1" applyFont="1" applyFill="1" applyBorder="1" applyAlignment="1" applyProtection="1">
      <alignment horizontal="center"/>
      <protection hidden="1"/>
    </xf>
    <xf numFmtId="1" fontId="4" fillId="2" borderId="5" xfId="1" applyNumberFormat="1" applyFont="1" applyFill="1" applyBorder="1" applyAlignment="1" applyProtection="1">
      <alignment horizontal="center"/>
      <protection hidden="1"/>
    </xf>
    <xf numFmtId="165" fontId="4" fillId="2" borderId="5" xfId="1" applyNumberFormat="1" applyFont="1" applyFill="1" applyBorder="1" applyAlignment="1" applyProtection="1">
      <alignment horizontal="center"/>
      <protection hidden="1"/>
    </xf>
    <xf numFmtId="164" fontId="4" fillId="2" borderId="14" xfId="1" applyNumberFormat="1" applyFont="1" applyFill="1" applyBorder="1" applyAlignment="1" applyProtection="1">
      <alignment horizontal="center"/>
      <protection hidden="1"/>
    </xf>
    <xf numFmtId="168" fontId="4" fillId="2" borderId="5" xfId="1" applyNumberFormat="1" applyFont="1" applyFill="1" applyBorder="1"/>
    <xf numFmtId="0" fontId="7" fillId="2" borderId="0" xfId="0" applyFont="1" applyFill="1" applyAlignment="1">
      <alignment horizontal="justify" vertical="center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0" fontId="4" fillId="2" borderId="21" xfId="1" applyNumberFormat="1" applyFont="1" applyFill="1" applyBorder="1" applyAlignment="1" applyProtection="1">
      <alignment wrapText="1"/>
      <protection hidden="1"/>
    </xf>
    <xf numFmtId="164" fontId="4" fillId="2" borderId="22" xfId="1" applyNumberFormat="1" applyFont="1" applyFill="1" applyBorder="1" applyAlignment="1" applyProtection="1">
      <alignment horizontal="center" wrapText="1"/>
      <protection hidden="1"/>
    </xf>
    <xf numFmtId="167" fontId="4" fillId="2" borderId="22" xfId="1" applyNumberFormat="1" applyFont="1" applyFill="1" applyBorder="1" applyAlignment="1" applyProtection="1">
      <alignment horizontal="center" wrapText="1"/>
      <protection hidden="1"/>
    </xf>
    <xf numFmtId="166" fontId="4" fillId="2" borderId="22" xfId="1" applyNumberFormat="1" applyFont="1" applyFill="1" applyBorder="1" applyAlignment="1" applyProtection="1">
      <alignment horizontal="center"/>
      <protection hidden="1"/>
    </xf>
    <xf numFmtId="1" fontId="4" fillId="2" borderId="22" xfId="1" applyNumberFormat="1" applyFont="1" applyFill="1" applyBorder="1" applyAlignment="1" applyProtection="1">
      <alignment horizontal="center"/>
      <protection hidden="1"/>
    </xf>
    <xf numFmtId="165" fontId="4" fillId="2" borderId="22" xfId="1" applyNumberFormat="1" applyFont="1" applyFill="1" applyBorder="1" applyAlignment="1" applyProtection="1">
      <alignment horizontal="center"/>
      <protection hidden="1"/>
    </xf>
    <xf numFmtId="164" fontId="4" fillId="2" borderId="25" xfId="1" applyNumberFormat="1" applyFont="1" applyFill="1" applyBorder="1" applyAlignment="1" applyProtection="1">
      <alignment horizontal="center"/>
      <protection hidden="1"/>
    </xf>
    <xf numFmtId="168" fontId="4" fillId="2" borderId="22" xfId="1" applyNumberFormat="1" applyFont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9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5" xfId="1" applyFill="1" applyBorder="1"/>
    <xf numFmtId="0" fontId="1" fillId="2" borderId="21" xfId="1" applyFill="1" applyBorder="1"/>
    <xf numFmtId="0" fontId="1" fillId="2" borderId="30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6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4" fillId="2" borderId="8" xfId="1" applyNumberFormat="1" applyFont="1" applyFill="1" applyBorder="1" applyAlignment="1" applyProtection="1">
      <alignment horizontal="center"/>
      <protection hidden="1"/>
    </xf>
    <xf numFmtId="0" fontId="4" fillId="2" borderId="9" xfId="1" applyNumberFormat="1" applyFont="1" applyFill="1" applyBorder="1" applyAlignment="1" applyProtection="1">
      <alignment horizontal="center"/>
      <protection hidden="1"/>
    </xf>
    <xf numFmtId="0" fontId="4" fillId="2" borderId="19" xfId="1" applyFont="1" applyFill="1" applyBorder="1" applyAlignment="1">
      <alignment horizontal="center"/>
    </xf>
    <xf numFmtId="0" fontId="4" fillId="2" borderId="20" xfId="1" applyFont="1" applyFill="1" applyBorder="1" applyAlignment="1">
      <alignment horizontal="center"/>
    </xf>
    <xf numFmtId="0" fontId="4" fillId="2" borderId="17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horizontal="center"/>
      <protection hidden="1"/>
    </xf>
    <xf numFmtId="1" fontId="4" fillId="2" borderId="16" xfId="1" applyNumberFormat="1" applyFont="1" applyFill="1" applyBorder="1" applyAlignment="1" applyProtection="1">
      <alignment horizontal="center"/>
      <protection hidden="1"/>
    </xf>
    <xf numFmtId="165" fontId="4" fillId="2" borderId="16" xfId="1" applyNumberFormat="1" applyFont="1" applyFill="1" applyBorder="1" applyAlignment="1" applyProtection="1">
      <alignment horizontal="center"/>
      <protection hidden="1"/>
    </xf>
    <xf numFmtId="164" fontId="4" fillId="2" borderId="15" xfId="1" applyNumberFormat="1" applyFont="1" applyFill="1" applyBorder="1" applyAlignment="1" applyProtection="1">
      <alignment horizontal="center"/>
      <protection hidden="1"/>
    </xf>
    <xf numFmtId="166" fontId="4" fillId="2" borderId="14" xfId="1" applyNumberFormat="1" applyFont="1" applyFill="1" applyBorder="1" applyAlignment="1" applyProtection="1">
      <alignment horizontal="center"/>
      <protection hidden="1"/>
    </xf>
    <xf numFmtId="1" fontId="4" fillId="2" borderId="14" xfId="1" applyNumberFormat="1" applyFont="1" applyFill="1" applyBorder="1" applyAlignment="1" applyProtection="1">
      <alignment horizontal="center"/>
      <protection hidden="1"/>
    </xf>
    <xf numFmtId="165" fontId="4" fillId="2" borderId="14" xfId="1" applyNumberFormat="1" applyFont="1" applyFill="1" applyBorder="1" applyAlignment="1" applyProtection="1">
      <alignment horizontal="center"/>
      <protection hidden="1"/>
    </xf>
    <xf numFmtId="164" fontId="4" fillId="2" borderId="5" xfId="1" applyNumberFormat="1" applyFont="1" applyFill="1" applyBorder="1" applyAlignment="1" applyProtection="1">
      <alignment horizontal="center"/>
      <protection hidden="1"/>
    </xf>
    <xf numFmtId="168" fontId="2" fillId="2" borderId="15" xfId="1" applyNumberFormat="1" applyFont="1" applyFill="1" applyBorder="1"/>
    <xf numFmtId="169" fontId="2" fillId="2" borderId="5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 applyProtection="1">
      <alignment wrapText="1"/>
      <protection hidden="1"/>
    </xf>
    <xf numFmtId="166" fontId="2" fillId="2" borderId="22" xfId="1" applyNumberFormat="1" applyFont="1" applyFill="1" applyBorder="1" applyAlignment="1" applyProtection="1">
      <alignment horizontal="center"/>
      <protection hidden="1"/>
    </xf>
    <xf numFmtId="1" fontId="2" fillId="2" borderId="22" xfId="1" applyNumberFormat="1" applyFont="1" applyFill="1" applyBorder="1" applyAlignment="1" applyProtection="1">
      <alignment horizontal="center"/>
      <protection hidden="1"/>
    </xf>
    <xf numFmtId="165" fontId="2" fillId="2" borderId="22" xfId="1" applyNumberFormat="1" applyFont="1" applyFill="1" applyBorder="1" applyAlignment="1" applyProtection="1">
      <alignment horizontal="center"/>
      <protection hidden="1"/>
    </xf>
    <xf numFmtId="164" fontId="2" fillId="2" borderId="22" xfId="1" applyNumberFormat="1" applyFont="1" applyFill="1" applyBorder="1" applyAlignment="1" applyProtection="1">
      <alignment horizontal="center"/>
      <protection hidden="1"/>
    </xf>
    <xf numFmtId="168" fontId="2" fillId="2" borderId="23" xfId="1" applyNumberFormat="1" applyFont="1" applyFill="1" applyBorder="1"/>
    <xf numFmtId="0" fontId="4" fillId="2" borderId="24" xfId="1" applyNumberFormat="1" applyFont="1" applyFill="1" applyBorder="1" applyAlignment="1" applyProtection="1">
      <alignment wrapText="1"/>
      <protection hidden="1"/>
    </xf>
    <xf numFmtId="166" fontId="4" fillId="2" borderId="12" xfId="1" applyNumberFormat="1" applyFont="1" applyFill="1" applyBorder="1" applyAlignment="1" applyProtection="1">
      <alignment horizontal="center"/>
      <protection hidden="1"/>
    </xf>
    <xf numFmtId="1" fontId="4" fillId="2" borderId="12" xfId="1" applyNumberFormat="1" applyFont="1" applyFill="1" applyBorder="1" applyAlignment="1" applyProtection="1">
      <alignment horizontal="center"/>
      <protection hidden="1"/>
    </xf>
    <xf numFmtId="165" fontId="4" fillId="2" borderId="12" xfId="1" applyNumberFormat="1" applyFont="1" applyFill="1" applyBorder="1" applyAlignment="1" applyProtection="1">
      <alignment horizontal="center"/>
      <protection hidden="1"/>
    </xf>
    <xf numFmtId="164" fontId="4" fillId="2" borderId="12" xfId="1" applyNumberFormat="1" applyFont="1" applyFill="1" applyBorder="1" applyAlignment="1" applyProtection="1">
      <alignment horizontal="center"/>
      <protection hidden="1"/>
    </xf>
    <xf numFmtId="168" fontId="4" fillId="2" borderId="18" xfId="1" applyNumberFormat="1" applyFont="1" applyFill="1" applyBorder="1"/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168" fontId="4" fillId="2" borderId="16" xfId="1" applyNumberFormat="1" applyFont="1" applyFill="1" applyBorder="1"/>
    <xf numFmtId="168" fontId="2" fillId="2" borderId="16" xfId="1" applyNumberFormat="1" applyFont="1" applyFill="1" applyBorder="1"/>
    <xf numFmtId="168" fontId="2" fillId="2" borderId="14" xfId="1" applyNumberFormat="1" applyFont="1" applyFill="1" applyBorder="1" applyAlignment="1">
      <alignment horizontal="right"/>
    </xf>
    <xf numFmtId="169" fontId="2" fillId="2" borderId="14" xfId="1" applyNumberFormat="1" applyFont="1" applyFill="1" applyBorder="1" applyAlignment="1" applyProtection="1">
      <protection hidden="1"/>
    </xf>
    <xf numFmtId="168" fontId="2" fillId="2" borderId="32" xfId="1" applyNumberFormat="1" applyFont="1" applyFill="1" applyBorder="1"/>
    <xf numFmtId="168" fontId="4" fillId="2" borderId="26" xfId="1" applyNumberFormat="1" applyFont="1" applyFill="1" applyBorder="1"/>
    <xf numFmtId="0" fontId="4" fillId="2" borderId="7" xfId="1" applyNumberFormat="1" applyFont="1" applyFill="1" applyBorder="1" applyAlignment="1" applyProtection="1">
      <alignment horizontal="center"/>
      <protection hidden="1"/>
    </xf>
    <xf numFmtId="0" fontId="4" fillId="2" borderId="4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2" fillId="2" borderId="14" xfId="1" applyNumberFormat="1" applyFont="1" applyFill="1" applyBorder="1"/>
    <xf numFmtId="168" fontId="4" fillId="2" borderId="14" xfId="1" applyNumberFormat="1" applyFont="1" applyFill="1" applyBorder="1"/>
    <xf numFmtId="169" fontId="2" fillId="2" borderId="14" xfId="1" applyNumberFormat="1" applyFont="1" applyFill="1" applyBorder="1" applyAlignment="1" applyProtection="1">
      <alignment horizontal="right"/>
      <protection hidden="1"/>
    </xf>
    <xf numFmtId="168" fontId="4" fillId="2" borderId="25" xfId="1" applyNumberFormat="1" applyFont="1" applyFill="1" applyBorder="1"/>
    <xf numFmtId="168" fontId="2" fillId="2" borderId="25" xfId="1" applyNumberFormat="1" applyFont="1" applyFill="1" applyBorder="1"/>
    <xf numFmtId="171" fontId="2" fillId="2" borderId="5" xfId="1" applyNumberFormat="1" applyFont="1" applyFill="1" applyBorder="1"/>
    <xf numFmtId="0" fontId="4" fillId="2" borderId="7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168" fontId="2" fillId="2" borderId="22" xfId="1" applyNumberFormat="1" applyFont="1" applyFill="1" applyBorder="1"/>
    <xf numFmtId="0" fontId="2" fillId="2" borderId="6" xfId="1" applyNumberFormat="1" applyFont="1" applyFill="1" applyBorder="1" applyAlignment="1" applyProtection="1">
      <alignment vertical="top" wrapText="1"/>
      <protection hidden="1"/>
    </xf>
    <xf numFmtId="0" fontId="1" fillId="2" borderId="0" xfId="1" applyFill="1" applyAlignment="1">
      <alignment horizontal="center" vertical="top" wrapText="1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6" fillId="2" borderId="0" xfId="1" applyFont="1" applyFill="1" applyAlignment="1">
      <alignment horizontal="right" wrapText="1"/>
    </xf>
    <xf numFmtId="0" fontId="1" fillId="2" borderId="0" xfId="1" applyFill="1" applyAlignment="1">
      <alignment horizontal="center" wrapText="1"/>
    </xf>
    <xf numFmtId="0" fontId="3" fillId="2" borderId="18" xfId="1" applyNumberFormat="1" applyFont="1" applyFill="1" applyBorder="1" applyAlignment="1" applyProtection="1">
      <alignment horizontal="left"/>
      <protection hidden="1"/>
    </xf>
    <xf numFmtId="0" fontId="3" fillId="2" borderId="19" xfId="1" applyNumberFormat="1" applyFont="1" applyFill="1" applyBorder="1" applyAlignment="1" applyProtection="1">
      <alignment horizontal="left"/>
      <protection hidden="1"/>
    </xf>
    <xf numFmtId="0" fontId="3" fillId="2" borderId="26" xfId="1" applyNumberFormat="1" applyFont="1" applyFill="1" applyBorder="1" applyAlignment="1" applyProtection="1">
      <alignment horizontal="left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Font="1" applyFill="1" applyAlignment="1">
      <alignment horizontal="right"/>
    </xf>
    <xf numFmtId="0" fontId="4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6" fillId="2" borderId="0" xfId="1" applyFont="1" applyFill="1" applyAlignment="1">
      <alignment horizontal="right"/>
    </xf>
    <xf numFmtId="0" fontId="1" fillId="2" borderId="3" xfId="1" applyFill="1" applyBorder="1" applyAlignment="1">
      <alignment horizontal="right"/>
    </xf>
    <xf numFmtId="0" fontId="4" fillId="2" borderId="7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wrapText="1"/>
    </xf>
    <xf numFmtId="0" fontId="4" fillId="2" borderId="31" xfId="1" applyFont="1" applyFill="1" applyBorder="1" applyAlignment="1">
      <alignment horizontal="center" wrapText="1"/>
    </xf>
    <xf numFmtId="0" fontId="1" fillId="2" borderId="5" xfId="1" applyFill="1" applyBorder="1" applyAlignment="1">
      <alignment horizontal="center"/>
    </xf>
    <xf numFmtId="0" fontId="1" fillId="2" borderId="14" xfId="1" applyFill="1" applyBorder="1" applyAlignment="1">
      <alignment horizontal="center"/>
    </xf>
    <xf numFmtId="0" fontId="1" fillId="2" borderId="27" xfId="1" applyFill="1" applyBorder="1" applyAlignment="1">
      <alignment horizontal="center"/>
    </xf>
    <xf numFmtId="0" fontId="1" fillId="2" borderId="28" xfId="1" applyFill="1" applyBorder="1" applyAlignment="1">
      <alignment horizontal="center"/>
    </xf>
    <xf numFmtId="0" fontId="4" fillId="2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2" borderId="0" xfId="1" applyFont="1" applyFill="1" applyAlignment="1">
      <alignment horizontal="right" vertical="center" wrapText="1"/>
    </xf>
    <xf numFmtId="0" fontId="3" fillId="2" borderId="4" xfId="1" applyNumberFormat="1" applyFont="1" applyFill="1" applyBorder="1" applyAlignment="1" applyProtection="1">
      <alignment horizontal="right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10" xfId="1" applyNumberFormat="1" applyFont="1" applyFill="1" applyBorder="1" applyAlignment="1" applyProtection="1">
      <alignment horizontal="center" vertical="center"/>
      <protection hidden="1"/>
    </xf>
    <xf numFmtId="0" fontId="4" fillId="2" borderId="3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center"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15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ill="1"/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2"/>
  <sheetViews>
    <sheetView showGridLines="0" view="pageBreakPreview" topLeftCell="A607" zoomScale="82" zoomScaleNormal="100" zoomScaleSheetLayoutView="82" workbookViewId="0">
      <selection activeCell="A354" sqref="A354:XFD357"/>
    </sheetView>
  </sheetViews>
  <sheetFormatPr defaultColWidth="9.140625" defaultRowHeight="12.75" x14ac:dyDescent="0.2"/>
  <cols>
    <col min="1" max="1" width="46.85546875" style="2" customWidth="1"/>
    <col min="2" max="2" width="6.28515625" style="2" customWidth="1"/>
    <col min="3" max="3" width="10.28515625" style="2" customWidth="1"/>
    <col min="4" max="4" width="4.140625" style="2" customWidth="1"/>
    <col min="5" max="6" width="3.42578125" style="2" customWidth="1"/>
    <col min="7" max="7" width="7.7109375" style="2" customWidth="1"/>
    <col min="8" max="8" width="9.140625" style="2" customWidth="1"/>
    <col min="9" max="9" width="11.85546875" style="2" hidden="1" customWidth="1"/>
    <col min="10" max="10" width="13" style="2" hidden="1" customWidth="1"/>
    <col min="11" max="11" width="11.85546875" style="2" hidden="1" customWidth="1"/>
    <col min="12" max="12" width="13" style="2" hidden="1" customWidth="1"/>
    <col min="13" max="13" width="11.85546875" style="2" hidden="1" customWidth="1"/>
    <col min="14" max="14" width="12" style="2" hidden="1" customWidth="1"/>
    <col min="15" max="16" width="9.140625" style="2" hidden="1" customWidth="1"/>
    <col min="17" max="17" width="12.140625" style="2" customWidth="1"/>
    <col min="18" max="18" width="12" style="2" customWidth="1"/>
    <col min="19" max="19" width="2.42578125" style="2" customWidth="1"/>
    <col min="20" max="226" width="9.140625" style="2" customWidth="1"/>
    <col min="227" max="16384" width="9.140625" style="2"/>
  </cols>
  <sheetData>
    <row r="1" spans="1:18" ht="18.75" customHeight="1" x14ac:dyDescent="0.2">
      <c r="M1" s="125"/>
      <c r="N1" s="125"/>
      <c r="P1" s="124" t="s">
        <v>344</v>
      </c>
      <c r="Q1" s="124"/>
      <c r="R1" s="124"/>
    </row>
    <row r="2" spans="1:18" ht="63" customHeight="1" x14ac:dyDescent="0.2">
      <c r="H2" s="126"/>
      <c r="I2" s="126"/>
      <c r="J2" s="126"/>
      <c r="K2" s="126"/>
      <c r="L2" s="126"/>
      <c r="M2" s="126"/>
      <c r="N2" s="126"/>
      <c r="P2" s="2" t="s">
        <v>337</v>
      </c>
      <c r="Q2" s="123" t="s">
        <v>346</v>
      </c>
      <c r="R2" s="123"/>
    </row>
    <row r="3" spans="1:18" ht="25.5" customHeight="1" x14ac:dyDescent="0.2">
      <c r="G3" s="3"/>
      <c r="H3" s="4"/>
      <c r="I3" s="139"/>
      <c r="J3" s="139"/>
      <c r="K3" s="137"/>
      <c r="L3" s="137"/>
      <c r="M3" s="137"/>
      <c r="N3" s="137"/>
      <c r="Q3" s="2" t="s">
        <v>345</v>
      </c>
    </row>
    <row r="4" spans="1:18" ht="66.75" customHeight="1" x14ac:dyDescent="0.2">
      <c r="G4" s="3"/>
      <c r="H4" s="127"/>
      <c r="I4" s="127"/>
      <c r="J4" s="127"/>
      <c r="K4" s="127"/>
      <c r="L4" s="127"/>
      <c r="M4" s="127"/>
      <c r="N4" s="127"/>
      <c r="Q4" s="128" t="s">
        <v>343</v>
      </c>
      <c r="R4" s="128"/>
    </row>
    <row r="5" spans="1:18" ht="10.5" customHeight="1" x14ac:dyDescent="0.25">
      <c r="A5" s="5"/>
      <c r="B5" s="5"/>
      <c r="C5" s="5"/>
      <c r="D5" s="5"/>
      <c r="E5" s="5"/>
      <c r="F5" s="5"/>
      <c r="G5" s="5"/>
      <c r="H5" s="6"/>
    </row>
    <row r="6" spans="1:18" ht="28.5" hidden="1" customHeight="1" x14ac:dyDescent="0.25">
      <c r="A6" s="5"/>
      <c r="B6" s="5"/>
      <c r="C6" s="5"/>
      <c r="D6" s="5"/>
      <c r="E6" s="5"/>
      <c r="F6" s="5"/>
      <c r="G6" s="5"/>
      <c r="H6" s="6"/>
    </row>
    <row r="7" spans="1:18" ht="16.5" customHeight="1" x14ac:dyDescent="0.2">
      <c r="A7" s="136" t="s">
        <v>266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8" ht="2.25" hidden="1" customHeight="1" x14ac:dyDescent="0.25">
      <c r="A8" s="7"/>
      <c r="B8" s="7"/>
      <c r="C8" s="7"/>
      <c r="D8" s="7"/>
      <c r="E8" s="7"/>
      <c r="F8" s="7"/>
      <c r="G8" s="7"/>
      <c r="H8" s="7"/>
    </row>
    <row r="9" spans="1:18" ht="22.5" customHeight="1" thickBot="1" x14ac:dyDescent="0.25">
      <c r="A9" s="7"/>
      <c r="B9" s="7"/>
      <c r="C9" s="7"/>
      <c r="D9" s="7"/>
      <c r="E9" s="7"/>
      <c r="F9" s="7"/>
      <c r="G9" s="7"/>
      <c r="H9" s="7"/>
      <c r="I9" s="140"/>
      <c r="J9" s="140"/>
      <c r="K9" s="140"/>
      <c r="L9" s="140"/>
      <c r="M9" s="140"/>
      <c r="N9" s="140"/>
      <c r="Q9" s="2" t="s">
        <v>267</v>
      </c>
    </row>
    <row r="10" spans="1:18" ht="25.15" customHeight="1" thickBot="1" x14ac:dyDescent="0.25">
      <c r="A10" s="132" t="s">
        <v>255</v>
      </c>
      <c r="B10" s="132" t="s">
        <v>254</v>
      </c>
      <c r="C10" s="134" t="s">
        <v>253</v>
      </c>
      <c r="D10" s="134" t="s">
        <v>252</v>
      </c>
      <c r="E10" s="134"/>
      <c r="F10" s="134"/>
      <c r="G10" s="132"/>
      <c r="H10" s="132" t="s">
        <v>251</v>
      </c>
      <c r="I10" s="138" t="s">
        <v>324</v>
      </c>
      <c r="J10" s="138"/>
      <c r="K10" s="138" t="s">
        <v>325</v>
      </c>
      <c r="L10" s="138"/>
      <c r="M10" s="138" t="s">
        <v>250</v>
      </c>
      <c r="N10" s="149"/>
      <c r="O10" s="143" t="s">
        <v>325</v>
      </c>
      <c r="P10" s="144"/>
      <c r="Q10" s="141" t="s">
        <v>250</v>
      </c>
      <c r="R10" s="142"/>
    </row>
    <row r="11" spans="1:18" ht="26.45" customHeight="1" thickBot="1" x14ac:dyDescent="0.25">
      <c r="A11" s="133"/>
      <c r="B11" s="133"/>
      <c r="C11" s="135"/>
      <c r="D11" s="134"/>
      <c r="E11" s="134"/>
      <c r="F11" s="134"/>
      <c r="G11" s="132"/>
      <c r="H11" s="132"/>
      <c r="I11" s="8" t="s">
        <v>249</v>
      </c>
      <c r="J11" s="9" t="s">
        <v>265</v>
      </c>
      <c r="K11" s="8" t="s">
        <v>249</v>
      </c>
      <c r="L11" s="9" t="s">
        <v>265</v>
      </c>
      <c r="M11" s="8" t="s">
        <v>249</v>
      </c>
      <c r="N11" s="103" t="s">
        <v>265</v>
      </c>
      <c r="O11" s="110" t="s">
        <v>249</v>
      </c>
      <c r="P11" s="110" t="s">
        <v>265</v>
      </c>
      <c r="Q11" s="110" t="s">
        <v>249</v>
      </c>
      <c r="R11" s="111" t="s">
        <v>265</v>
      </c>
    </row>
    <row r="12" spans="1:18" ht="12.95" thickBot="1" x14ac:dyDescent="0.3">
      <c r="A12" s="10">
        <v>1</v>
      </c>
      <c r="B12" s="10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3">
        <v>9</v>
      </c>
      <c r="J12" s="14">
        <v>10</v>
      </c>
      <c r="K12" s="13">
        <v>11</v>
      </c>
      <c r="L12" s="14">
        <v>12</v>
      </c>
      <c r="M12" s="13">
        <v>9</v>
      </c>
      <c r="N12" s="13">
        <v>10</v>
      </c>
      <c r="O12" s="13">
        <v>11</v>
      </c>
      <c r="P12" s="13">
        <v>12</v>
      </c>
      <c r="Q12" s="13">
        <v>9</v>
      </c>
      <c r="R12" s="13">
        <v>10</v>
      </c>
    </row>
    <row r="13" spans="1:18" ht="45" x14ac:dyDescent="0.2">
      <c r="A13" s="15" t="s">
        <v>248</v>
      </c>
      <c r="B13" s="16">
        <v>24</v>
      </c>
      <c r="C13" s="17" t="s">
        <v>7</v>
      </c>
      <c r="D13" s="18" t="s">
        <v>7</v>
      </c>
      <c r="E13" s="19" t="s">
        <v>7</v>
      </c>
      <c r="F13" s="18" t="s">
        <v>7</v>
      </c>
      <c r="G13" s="20" t="s">
        <v>7</v>
      </c>
      <c r="H13" s="21" t="s">
        <v>7</v>
      </c>
      <c r="I13" s="22">
        <f>I14+I29++I81+I106+I112</f>
        <v>138791.6</v>
      </c>
      <c r="J13" s="22">
        <f>J14++J29+J81+J106+J112</f>
        <v>124141.6</v>
      </c>
      <c r="K13" s="22">
        <f>K14+K29</f>
        <v>2056.4609999999998</v>
      </c>
      <c r="L13" s="22">
        <f>L14+L29</f>
        <v>2138.6750000000002</v>
      </c>
      <c r="M13" s="22">
        <f>I13+K13</f>
        <v>140848.06100000002</v>
      </c>
      <c r="N13" s="104">
        <f>J13+L13</f>
        <v>126280.27500000001</v>
      </c>
      <c r="O13" s="22">
        <f>O29</f>
        <v>42465</v>
      </c>
      <c r="P13" s="104">
        <f>P29</f>
        <v>42940</v>
      </c>
      <c r="Q13" s="22">
        <f>M13+O13</f>
        <v>183313.06100000002</v>
      </c>
      <c r="R13" s="22">
        <f>N13+P13</f>
        <v>169220.27500000002</v>
      </c>
    </row>
    <row r="14" spans="1:18" x14ac:dyDescent="0.2">
      <c r="A14" s="23" t="s">
        <v>27</v>
      </c>
      <c r="B14" s="24">
        <v>24</v>
      </c>
      <c r="C14" s="25">
        <v>100</v>
      </c>
      <c r="D14" s="26" t="s">
        <v>7</v>
      </c>
      <c r="E14" s="27" t="s">
        <v>7</v>
      </c>
      <c r="F14" s="26" t="s">
        <v>7</v>
      </c>
      <c r="G14" s="28" t="s">
        <v>7</v>
      </c>
      <c r="H14" s="29" t="s">
        <v>7</v>
      </c>
      <c r="I14" s="30">
        <f>I15+I20</f>
        <v>9779.2000000000007</v>
      </c>
      <c r="J14" s="30">
        <f>J15+J20</f>
        <v>9779.2000000000007</v>
      </c>
      <c r="K14" s="30"/>
      <c r="L14" s="30"/>
      <c r="M14" s="30">
        <f t="shared" ref="M14:M86" si="0">I14+K14</f>
        <v>9779.2000000000007</v>
      </c>
      <c r="N14" s="113">
        <f t="shared" ref="N14:N86" si="1">J14+L14</f>
        <v>9779.2000000000007</v>
      </c>
      <c r="O14" s="57"/>
      <c r="P14" s="57"/>
      <c r="Q14" s="87">
        <f t="shared" ref="Q14:Q81" si="2">M14+O14</f>
        <v>9779.2000000000007</v>
      </c>
      <c r="R14" s="87">
        <f t="shared" ref="R14:R81" si="3">N14+P14</f>
        <v>9779.2000000000007</v>
      </c>
    </row>
    <row r="15" spans="1:18" ht="33.75" x14ac:dyDescent="0.2">
      <c r="A15" s="23" t="s">
        <v>92</v>
      </c>
      <c r="B15" s="24">
        <v>24</v>
      </c>
      <c r="C15" s="25">
        <v>104</v>
      </c>
      <c r="D15" s="26" t="s">
        <v>7</v>
      </c>
      <c r="E15" s="27" t="s">
        <v>7</v>
      </c>
      <c r="F15" s="26" t="s">
        <v>7</v>
      </c>
      <c r="G15" s="28" t="s">
        <v>7</v>
      </c>
      <c r="H15" s="29" t="s">
        <v>7</v>
      </c>
      <c r="I15" s="30">
        <f t="shared" ref="I15:J18" si="4">I16</f>
        <v>5</v>
      </c>
      <c r="J15" s="30">
        <f t="shared" si="4"/>
        <v>5</v>
      </c>
      <c r="K15" s="30"/>
      <c r="L15" s="30"/>
      <c r="M15" s="30">
        <f t="shared" si="0"/>
        <v>5</v>
      </c>
      <c r="N15" s="113">
        <f t="shared" si="1"/>
        <v>5</v>
      </c>
      <c r="O15" s="57"/>
      <c r="P15" s="57"/>
      <c r="Q15" s="87">
        <f t="shared" si="2"/>
        <v>5</v>
      </c>
      <c r="R15" s="87">
        <f t="shared" si="3"/>
        <v>5</v>
      </c>
    </row>
    <row r="16" spans="1:18" ht="56.25" x14ac:dyDescent="0.2">
      <c r="A16" s="23" t="s">
        <v>302</v>
      </c>
      <c r="B16" s="24">
        <v>24</v>
      </c>
      <c r="C16" s="25">
        <v>104</v>
      </c>
      <c r="D16" s="26" t="s">
        <v>175</v>
      </c>
      <c r="E16" s="27" t="s">
        <v>3</v>
      </c>
      <c r="F16" s="26" t="s">
        <v>2</v>
      </c>
      <c r="G16" s="28" t="s">
        <v>9</v>
      </c>
      <c r="H16" s="29" t="s">
        <v>7</v>
      </c>
      <c r="I16" s="30">
        <f t="shared" si="4"/>
        <v>5</v>
      </c>
      <c r="J16" s="30">
        <f t="shared" si="4"/>
        <v>5</v>
      </c>
      <c r="K16" s="30"/>
      <c r="L16" s="30"/>
      <c r="M16" s="30">
        <f t="shared" si="0"/>
        <v>5</v>
      </c>
      <c r="N16" s="113">
        <f t="shared" si="1"/>
        <v>5</v>
      </c>
      <c r="O16" s="57"/>
      <c r="P16" s="57"/>
      <c r="Q16" s="87">
        <f t="shared" si="2"/>
        <v>5</v>
      </c>
      <c r="R16" s="87">
        <f t="shared" si="3"/>
        <v>5</v>
      </c>
    </row>
    <row r="17" spans="1:18" ht="45" x14ac:dyDescent="0.2">
      <c r="A17" s="23" t="s">
        <v>247</v>
      </c>
      <c r="B17" s="24">
        <v>24</v>
      </c>
      <c r="C17" s="25">
        <v>104</v>
      </c>
      <c r="D17" s="26" t="s">
        <v>175</v>
      </c>
      <c r="E17" s="27" t="s">
        <v>3</v>
      </c>
      <c r="F17" s="26" t="s">
        <v>2</v>
      </c>
      <c r="G17" s="28">
        <v>78690</v>
      </c>
      <c r="H17" s="29" t="s">
        <v>7</v>
      </c>
      <c r="I17" s="30">
        <f t="shared" si="4"/>
        <v>5</v>
      </c>
      <c r="J17" s="30">
        <f t="shared" si="4"/>
        <v>5</v>
      </c>
      <c r="K17" s="30"/>
      <c r="L17" s="30"/>
      <c r="M17" s="30">
        <f t="shared" si="0"/>
        <v>5</v>
      </c>
      <c r="N17" s="113">
        <f t="shared" si="1"/>
        <v>5</v>
      </c>
      <c r="O17" s="57"/>
      <c r="P17" s="57"/>
      <c r="Q17" s="87">
        <f t="shared" si="2"/>
        <v>5</v>
      </c>
      <c r="R17" s="87">
        <f t="shared" si="3"/>
        <v>5</v>
      </c>
    </row>
    <row r="18" spans="1:18" ht="22.5" x14ac:dyDescent="0.2">
      <c r="A18" s="23" t="s">
        <v>14</v>
      </c>
      <c r="B18" s="24">
        <v>24</v>
      </c>
      <c r="C18" s="25">
        <v>104</v>
      </c>
      <c r="D18" s="26" t="s">
        <v>175</v>
      </c>
      <c r="E18" s="27" t="s">
        <v>3</v>
      </c>
      <c r="F18" s="26" t="s">
        <v>2</v>
      </c>
      <c r="G18" s="28" t="s">
        <v>246</v>
      </c>
      <c r="H18" s="29">
        <v>200</v>
      </c>
      <c r="I18" s="30">
        <f t="shared" si="4"/>
        <v>5</v>
      </c>
      <c r="J18" s="30">
        <f t="shared" si="4"/>
        <v>5</v>
      </c>
      <c r="K18" s="30"/>
      <c r="L18" s="30"/>
      <c r="M18" s="30">
        <f t="shared" si="0"/>
        <v>5</v>
      </c>
      <c r="N18" s="113">
        <f t="shared" si="1"/>
        <v>5</v>
      </c>
      <c r="O18" s="57"/>
      <c r="P18" s="57"/>
      <c r="Q18" s="87">
        <f t="shared" si="2"/>
        <v>5</v>
      </c>
      <c r="R18" s="87">
        <f t="shared" si="3"/>
        <v>5</v>
      </c>
    </row>
    <row r="19" spans="1:18" ht="22.5" x14ac:dyDescent="0.2">
      <c r="A19" s="23" t="s">
        <v>13</v>
      </c>
      <c r="B19" s="24">
        <v>24</v>
      </c>
      <c r="C19" s="25">
        <v>104</v>
      </c>
      <c r="D19" s="26" t="s">
        <v>175</v>
      </c>
      <c r="E19" s="27" t="s">
        <v>3</v>
      </c>
      <c r="F19" s="26" t="s">
        <v>2</v>
      </c>
      <c r="G19" s="28" t="s">
        <v>246</v>
      </c>
      <c r="H19" s="29">
        <v>240</v>
      </c>
      <c r="I19" s="30">
        <v>5</v>
      </c>
      <c r="J19" s="30">
        <v>5</v>
      </c>
      <c r="K19" s="30"/>
      <c r="L19" s="30"/>
      <c r="M19" s="30">
        <f t="shared" si="0"/>
        <v>5</v>
      </c>
      <c r="N19" s="113">
        <f t="shared" si="1"/>
        <v>5</v>
      </c>
      <c r="O19" s="57"/>
      <c r="P19" s="57"/>
      <c r="Q19" s="87">
        <f t="shared" si="2"/>
        <v>5</v>
      </c>
      <c r="R19" s="87">
        <f t="shared" si="3"/>
        <v>5</v>
      </c>
    </row>
    <row r="20" spans="1:18" x14ac:dyDescent="0.2">
      <c r="A20" s="23" t="s">
        <v>86</v>
      </c>
      <c r="B20" s="24">
        <v>24</v>
      </c>
      <c r="C20" s="25">
        <v>113</v>
      </c>
      <c r="D20" s="26" t="s">
        <v>7</v>
      </c>
      <c r="E20" s="27" t="s">
        <v>7</v>
      </c>
      <c r="F20" s="26" t="s">
        <v>7</v>
      </c>
      <c r="G20" s="28" t="s">
        <v>7</v>
      </c>
      <c r="H20" s="29" t="s">
        <v>7</v>
      </c>
      <c r="I20" s="30">
        <f>I21+I25</f>
        <v>9774.2000000000007</v>
      </c>
      <c r="J20" s="30">
        <f>J21+J25</f>
        <v>9774.2000000000007</v>
      </c>
      <c r="K20" s="30"/>
      <c r="L20" s="30"/>
      <c r="M20" s="30">
        <f t="shared" si="0"/>
        <v>9774.2000000000007</v>
      </c>
      <c r="N20" s="113">
        <f t="shared" si="1"/>
        <v>9774.2000000000007</v>
      </c>
      <c r="O20" s="57"/>
      <c r="P20" s="57"/>
      <c r="Q20" s="87">
        <f t="shared" si="2"/>
        <v>9774.2000000000007</v>
      </c>
      <c r="R20" s="87">
        <f t="shared" si="3"/>
        <v>9774.2000000000007</v>
      </c>
    </row>
    <row r="21" spans="1:18" ht="56.25" x14ac:dyDescent="0.2">
      <c r="A21" s="23" t="s">
        <v>302</v>
      </c>
      <c r="B21" s="24">
        <v>24</v>
      </c>
      <c r="C21" s="25">
        <v>113</v>
      </c>
      <c r="D21" s="26" t="s">
        <v>175</v>
      </c>
      <c r="E21" s="27" t="s">
        <v>3</v>
      </c>
      <c r="F21" s="26" t="s">
        <v>2</v>
      </c>
      <c r="G21" s="28" t="s">
        <v>9</v>
      </c>
      <c r="H21" s="29" t="s">
        <v>7</v>
      </c>
      <c r="I21" s="30">
        <f t="shared" ref="I21:J23" si="5">I22</f>
        <v>9514.2000000000007</v>
      </c>
      <c r="J21" s="30">
        <f t="shared" si="5"/>
        <v>9514.2000000000007</v>
      </c>
      <c r="K21" s="30"/>
      <c r="L21" s="30"/>
      <c r="M21" s="30">
        <f t="shared" si="0"/>
        <v>9514.2000000000007</v>
      </c>
      <c r="N21" s="113">
        <f t="shared" si="1"/>
        <v>9514.2000000000007</v>
      </c>
      <c r="O21" s="57"/>
      <c r="P21" s="57"/>
      <c r="Q21" s="87">
        <f t="shared" si="2"/>
        <v>9514.2000000000007</v>
      </c>
      <c r="R21" s="87">
        <f t="shared" si="3"/>
        <v>9514.2000000000007</v>
      </c>
    </row>
    <row r="22" spans="1:18" x14ac:dyDescent="0.2">
      <c r="A22" s="23" t="s">
        <v>245</v>
      </c>
      <c r="B22" s="24">
        <v>24</v>
      </c>
      <c r="C22" s="25">
        <v>113</v>
      </c>
      <c r="D22" s="26" t="s">
        <v>175</v>
      </c>
      <c r="E22" s="27" t="s">
        <v>3</v>
      </c>
      <c r="F22" s="26" t="s">
        <v>2</v>
      </c>
      <c r="G22" s="28" t="s">
        <v>244</v>
      </c>
      <c r="H22" s="29" t="s">
        <v>7</v>
      </c>
      <c r="I22" s="30">
        <f t="shared" si="5"/>
        <v>9514.2000000000007</v>
      </c>
      <c r="J22" s="30">
        <f t="shared" si="5"/>
        <v>9514.2000000000007</v>
      </c>
      <c r="K22" s="30"/>
      <c r="L22" s="30"/>
      <c r="M22" s="30">
        <f t="shared" si="0"/>
        <v>9514.2000000000007</v>
      </c>
      <c r="N22" s="113">
        <f t="shared" si="1"/>
        <v>9514.2000000000007</v>
      </c>
      <c r="O22" s="57"/>
      <c r="P22" s="57"/>
      <c r="Q22" s="87">
        <f t="shared" si="2"/>
        <v>9514.2000000000007</v>
      </c>
      <c r="R22" s="87">
        <f t="shared" si="3"/>
        <v>9514.2000000000007</v>
      </c>
    </row>
    <row r="23" spans="1:18" ht="22.5" x14ac:dyDescent="0.2">
      <c r="A23" s="23" t="s">
        <v>14</v>
      </c>
      <c r="B23" s="24">
        <v>24</v>
      </c>
      <c r="C23" s="25">
        <v>113</v>
      </c>
      <c r="D23" s="26" t="s">
        <v>175</v>
      </c>
      <c r="E23" s="27" t="s">
        <v>3</v>
      </c>
      <c r="F23" s="26" t="s">
        <v>2</v>
      </c>
      <c r="G23" s="28" t="s">
        <v>244</v>
      </c>
      <c r="H23" s="29">
        <v>200</v>
      </c>
      <c r="I23" s="30">
        <f t="shared" si="5"/>
        <v>9514.2000000000007</v>
      </c>
      <c r="J23" s="30">
        <f t="shared" si="5"/>
        <v>9514.2000000000007</v>
      </c>
      <c r="K23" s="30"/>
      <c r="L23" s="30"/>
      <c r="M23" s="30">
        <f t="shared" si="0"/>
        <v>9514.2000000000007</v>
      </c>
      <c r="N23" s="113">
        <f t="shared" si="1"/>
        <v>9514.2000000000007</v>
      </c>
      <c r="O23" s="57"/>
      <c r="P23" s="57"/>
      <c r="Q23" s="87">
        <f t="shared" si="2"/>
        <v>9514.2000000000007</v>
      </c>
      <c r="R23" s="87">
        <f t="shared" si="3"/>
        <v>9514.2000000000007</v>
      </c>
    </row>
    <row r="24" spans="1:18" ht="22.5" x14ac:dyDescent="0.2">
      <c r="A24" s="23" t="s">
        <v>13</v>
      </c>
      <c r="B24" s="24">
        <v>24</v>
      </c>
      <c r="C24" s="25">
        <v>113</v>
      </c>
      <c r="D24" s="26" t="s">
        <v>175</v>
      </c>
      <c r="E24" s="27" t="s">
        <v>3</v>
      </c>
      <c r="F24" s="26" t="s">
        <v>2</v>
      </c>
      <c r="G24" s="28" t="s">
        <v>244</v>
      </c>
      <c r="H24" s="29">
        <v>240</v>
      </c>
      <c r="I24" s="30">
        <v>9514.2000000000007</v>
      </c>
      <c r="J24" s="30">
        <v>9514.2000000000007</v>
      </c>
      <c r="K24" s="30"/>
      <c r="L24" s="30"/>
      <c r="M24" s="30">
        <f t="shared" si="0"/>
        <v>9514.2000000000007</v>
      </c>
      <c r="N24" s="113">
        <f t="shared" si="1"/>
        <v>9514.2000000000007</v>
      </c>
      <c r="O24" s="57"/>
      <c r="P24" s="57"/>
      <c r="Q24" s="87">
        <f t="shared" si="2"/>
        <v>9514.2000000000007</v>
      </c>
      <c r="R24" s="87">
        <f t="shared" si="3"/>
        <v>9514.2000000000007</v>
      </c>
    </row>
    <row r="25" spans="1:18" ht="45" x14ac:dyDescent="0.2">
      <c r="A25" s="23" t="s">
        <v>300</v>
      </c>
      <c r="B25" s="24">
        <v>24</v>
      </c>
      <c r="C25" s="25">
        <v>113</v>
      </c>
      <c r="D25" s="26" t="s">
        <v>34</v>
      </c>
      <c r="E25" s="27" t="s">
        <v>3</v>
      </c>
      <c r="F25" s="26" t="s">
        <v>2</v>
      </c>
      <c r="G25" s="28" t="s">
        <v>9</v>
      </c>
      <c r="H25" s="29" t="s">
        <v>7</v>
      </c>
      <c r="I25" s="30">
        <f t="shared" ref="I25:J27" si="6">I26</f>
        <v>260</v>
      </c>
      <c r="J25" s="30">
        <f t="shared" si="6"/>
        <v>260</v>
      </c>
      <c r="K25" s="30"/>
      <c r="L25" s="30"/>
      <c r="M25" s="30">
        <f t="shared" si="0"/>
        <v>260</v>
      </c>
      <c r="N25" s="113">
        <f t="shared" si="1"/>
        <v>260</v>
      </c>
      <c r="O25" s="57"/>
      <c r="P25" s="57"/>
      <c r="Q25" s="87">
        <f t="shared" si="2"/>
        <v>260</v>
      </c>
      <c r="R25" s="87">
        <f t="shared" si="3"/>
        <v>260</v>
      </c>
    </row>
    <row r="26" spans="1:18" ht="22.5" x14ac:dyDescent="0.2">
      <c r="A26" s="23" t="s">
        <v>81</v>
      </c>
      <c r="B26" s="24">
        <v>24</v>
      </c>
      <c r="C26" s="25">
        <v>113</v>
      </c>
      <c r="D26" s="26" t="s">
        <v>34</v>
      </c>
      <c r="E26" s="27" t="s">
        <v>3</v>
      </c>
      <c r="F26" s="26" t="s">
        <v>2</v>
      </c>
      <c r="G26" s="28" t="s">
        <v>80</v>
      </c>
      <c r="H26" s="29" t="s">
        <v>7</v>
      </c>
      <c r="I26" s="30">
        <f t="shared" si="6"/>
        <v>260</v>
      </c>
      <c r="J26" s="30">
        <f t="shared" si="6"/>
        <v>260</v>
      </c>
      <c r="K26" s="30"/>
      <c r="L26" s="30"/>
      <c r="M26" s="30">
        <f t="shared" si="0"/>
        <v>260</v>
      </c>
      <c r="N26" s="113">
        <f t="shared" si="1"/>
        <v>260</v>
      </c>
      <c r="O26" s="57"/>
      <c r="P26" s="57"/>
      <c r="Q26" s="87">
        <f t="shared" si="2"/>
        <v>260</v>
      </c>
      <c r="R26" s="87">
        <f t="shared" si="3"/>
        <v>260</v>
      </c>
    </row>
    <row r="27" spans="1:18" ht="22.5" x14ac:dyDescent="0.2">
      <c r="A27" s="23" t="s">
        <v>14</v>
      </c>
      <c r="B27" s="24">
        <v>24</v>
      </c>
      <c r="C27" s="25">
        <v>113</v>
      </c>
      <c r="D27" s="26" t="s">
        <v>34</v>
      </c>
      <c r="E27" s="27" t="s">
        <v>3</v>
      </c>
      <c r="F27" s="26" t="s">
        <v>2</v>
      </c>
      <c r="G27" s="28" t="s">
        <v>80</v>
      </c>
      <c r="H27" s="29">
        <v>200</v>
      </c>
      <c r="I27" s="30">
        <f t="shared" si="6"/>
        <v>260</v>
      </c>
      <c r="J27" s="30">
        <f t="shared" si="6"/>
        <v>260</v>
      </c>
      <c r="K27" s="30"/>
      <c r="L27" s="30"/>
      <c r="M27" s="30">
        <f t="shared" si="0"/>
        <v>260</v>
      </c>
      <c r="N27" s="113">
        <f t="shared" si="1"/>
        <v>260</v>
      </c>
      <c r="O27" s="57"/>
      <c r="P27" s="57"/>
      <c r="Q27" s="87">
        <f t="shared" si="2"/>
        <v>260</v>
      </c>
      <c r="R27" s="87">
        <f t="shared" si="3"/>
        <v>260</v>
      </c>
    </row>
    <row r="28" spans="1:18" ht="22.5" x14ac:dyDescent="0.2">
      <c r="A28" s="23" t="s">
        <v>13</v>
      </c>
      <c r="B28" s="24">
        <v>24</v>
      </c>
      <c r="C28" s="25">
        <v>113</v>
      </c>
      <c r="D28" s="26" t="s">
        <v>34</v>
      </c>
      <c r="E28" s="27" t="s">
        <v>3</v>
      </c>
      <c r="F28" s="26" t="s">
        <v>2</v>
      </c>
      <c r="G28" s="28" t="s">
        <v>80</v>
      </c>
      <c r="H28" s="29">
        <v>240</v>
      </c>
      <c r="I28" s="30">
        <v>260</v>
      </c>
      <c r="J28" s="30">
        <v>260</v>
      </c>
      <c r="K28" s="30"/>
      <c r="L28" s="30"/>
      <c r="M28" s="30">
        <f t="shared" si="0"/>
        <v>260</v>
      </c>
      <c r="N28" s="113">
        <f t="shared" si="1"/>
        <v>260</v>
      </c>
      <c r="O28" s="57"/>
      <c r="P28" s="57"/>
      <c r="Q28" s="87">
        <f t="shared" si="2"/>
        <v>260</v>
      </c>
      <c r="R28" s="87">
        <f t="shared" si="3"/>
        <v>260</v>
      </c>
    </row>
    <row r="29" spans="1:18" x14ac:dyDescent="0.2">
      <c r="A29" s="23" t="s">
        <v>119</v>
      </c>
      <c r="B29" s="24">
        <v>24</v>
      </c>
      <c r="C29" s="25">
        <v>400</v>
      </c>
      <c r="D29" s="26" t="s">
        <v>7</v>
      </c>
      <c r="E29" s="27" t="s">
        <v>7</v>
      </c>
      <c r="F29" s="26" t="s">
        <v>7</v>
      </c>
      <c r="G29" s="28" t="s">
        <v>7</v>
      </c>
      <c r="H29" s="29" t="s">
        <v>7</v>
      </c>
      <c r="I29" s="30">
        <f>I30+I40+I61</f>
        <v>32250.6</v>
      </c>
      <c r="J29" s="30">
        <f>J30+J40+J61</f>
        <v>33713.1</v>
      </c>
      <c r="K29" s="30">
        <f>K30+K35+K40+K61</f>
        <v>2056.4609999999998</v>
      </c>
      <c r="L29" s="30">
        <f>L30+L35+L40+L61</f>
        <v>2138.6750000000002</v>
      </c>
      <c r="M29" s="30">
        <f t="shared" si="0"/>
        <v>34307.061000000002</v>
      </c>
      <c r="N29" s="113">
        <f t="shared" si="1"/>
        <v>35851.775000000001</v>
      </c>
      <c r="O29" s="113">
        <f>O40</f>
        <v>42465</v>
      </c>
      <c r="P29" s="113">
        <f>P40</f>
        <v>42940</v>
      </c>
      <c r="Q29" s="87">
        <f t="shared" si="2"/>
        <v>76772.061000000002</v>
      </c>
      <c r="R29" s="87">
        <f t="shared" si="3"/>
        <v>78791.774999999994</v>
      </c>
    </row>
    <row r="30" spans="1:18" x14ac:dyDescent="0.2">
      <c r="A30" s="23" t="s">
        <v>243</v>
      </c>
      <c r="B30" s="24">
        <v>24</v>
      </c>
      <c r="C30" s="25">
        <v>406</v>
      </c>
      <c r="D30" s="26" t="s">
        <v>7</v>
      </c>
      <c r="E30" s="27" t="s">
        <v>7</v>
      </c>
      <c r="F30" s="26" t="s">
        <v>7</v>
      </c>
      <c r="G30" s="28" t="s">
        <v>7</v>
      </c>
      <c r="H30" s="29" t="s">
        <v>7</v>
      </c>
      <c r="I30" s="30">
        <f t="shared" ref="I30:J33" si="7">I31</f>
        <v>1682.1</v>
      </c>
      <c r="J30" s="30">
        <f t="shared" si="7"/>
        <v>3064</v>
      </c>
      <c r="K30" s="30"/>
      <c r="L30" s="30"/>
      <c r="M30" s="30">
        <f t="shared" si="0"/>
        <v>1682.1</v>
      </c>
      <c r="N30" s="113">
        <f t="shared" si="1"/>
        <v>3064</v>
      </c>
      <c r="O30" s="57"/>
      <c r="P30" s="57"/>
      <c r="Q30" s="87">
        <f t="shared" si="2"/>
        <v>1682.1</v>
      </c>
      <c r="R30" s="87">
        <f t="shared" si="3"/>
        <v>3064</v>
      </c>
    </row>
    <row r="31" spans="1:18" ht="33.75" x14ac:dyDescent="0.2">
      <c r="A31" s="23" t="s">
        <v>291</v>
      </c>
      <c r="B31" s="24">
        <v>24</v>
      </c>
      <c r="C31" s="25">
        <v>406</v>
      </c>
      <c r="D31" s="26" t="s">
        <v>237</v>
      </c>
      <c r="E31" s="27" t="s">
        <v>3</v>
      </c>
      <c r="F31" s="26" t="s">
        <v>2</v>
      </c>
      <c r="G31" s="28" t="s">
        <v>9</v>
      </c>
      <c r="H31" s="29" t="s">
        <v>7</v>
      </c>
      <c r="I31" s="30">
        <f t="shared" si="7"/>
        <v>1682.1</v>
      </c>
      <c r="J31" s="30">
        <f t="shared" si="7"/>
        <v>3064</v>
      </c>
      <c r="K31" s="30"/>
      <c r="L31" s="30"/>
      <c r="M31" s="30">
        <f t="shared" si="0"/>
        <v>1682.1</v>
      </c>
      <c r="N31" s="113">
        <f t="shared" si="1"/>
        <v>3064</v>
      </c>
      <c r="O31" s="57"/>
      <c r="P31" s="57"/>
      <c r="Q31" s="87">
        <f t="shared" si="2"/>
        <v>1682.1</v>
      </c>
      <c r="R31" s="87">
        <f t="shared" si="3"/>
        <v>3064</v>
      </c>
    </row>
    <row r="32" spans="1:18" ht="56.25" x14ac:dyDescent="0.2">
      <c r="A32" s="23" t="s">
        <v>295</v>
      </c>
      <c r="B32" s="24">
        <v>24</v>
      </c>
      <c r="C32" s="25">
        <v>406</v>
      </c>
      <c r="D32" s="26" t="s">
        <v>237</v>
      </c>
      <c r="E32" s="27" t="s">
        <v>3</v>
      </c>
      <c r="F32" s="26" t="s">
        <v>2</v>
      </c>
      <c r="G32" s="28" t="s">
        <v>236</v>
      </c>
      <c r="H32" s="29" t="s">
        <v>7</v>
      </c>
      <c r="I32" s="30">
        <f t="shared" si="7"/>
        <v>1682.1</v>
      </c>
      <c r="J32" s="30">
        <f t="shared" si="7"/>
        <v>3064</v>
      </c>
      <c r="K32" s="30"/>
      <c r="L32" s="30"/>
      <c r="M32" s="30">
        <f t="shared" si="0"/>
        <v>1682.1</v>
      </c>
      <c r="N32" s="113">
        <f t="shared" si="1"/>
        <v>3064</v>
      </c>
      <c r="O32" s="57"/>
      <c r="P32" s="57"/>
      <c r="Q32" s="87">
        <f t="shared" si="2"/>
        <v>1682.1</v>
      </c>
      <c r="R32" s="87">
        <f t="shared" si="3"/>
        <v>3064</v>
      </c>
    </row>
    <row r="33" spans="1:18" x14ac:dyDescent="0.2">
      <c r="A33" s="23" t="s">
        <v>65</v>
      </c>
      <c r="B33" s="24">
        <v>24</v>
      </c>
      <c r="C33" s="25">
        <v>406</v>
      </c>
      <c r="D33" s="26" t="s">
        <v>237</v>
      </c>
      <c r="E33" s="27" t="s">
        <v>3</v>
      </c>
      <c r="F33" s="26" t="s">
        <v>2</v>
      </c>
      <c r="G33" s="28" t="s">
        <v>236</v>
      </c>
      <c r="H33" s="29">
        <v>500</v>
      </c>
      <c r="I33" s="30">
        <f t="shared" si="7"/>
        <v>1682.1</v>
      </c>
      <c r="J33" s="30">
        <f t="shared" si="7"/>
        <v>3064</v>
      </c>
      <c r="K33" s="30"/>
      <c r="L33" s="30"/>
      <c r="M33" s="30">
        <f t="shared" si="0"/>
        <v>1682.1</v>
      </c>
      <c r="N33" s="113">
        <f t="shared" si="1"/>
        <v>3064</v>
      </c>
      <c r="O33" s="57"/>
      <c r="P33" s="57"/>
      <c r="Q33" s="87">
        <f t="shared" si="2"/>
        <v>1682.1</v>
      </c>
      <c r="R33" s="87">
        <f t="shared" si="3"/>
        <v>3064</v>
      </c>
    </row>
    <row r="34" spans="1:18" x14ac:dyDescent="0.2">
      <c r="A34" s="23" t="s">
        <v>64</v>
      </c>
      <c r="B34" s="24">
        <v>24</v>
      </c>
      <c r="C34" s="25">
        <v>406</v>
      </c>
      <c r="D34" s="26" t="s">
        <v>237</v>
      </c>
      <c r="E34" s="27" t="s">
        <v>3</v>
      </c>
      <c r="F34" s="26" t="s">
        <v>2</v>
      </c>
      <c r="G34" s="28" t="s">
        <v>236</v>
      </c>
      <c r="H34" s="29">
        <v>540</v>
      </c>
      <c r="I34" s="30">
        <v>1682.1</v>
      </c>
      <c r="J34" s="30">
        <v>3064</v>
      </c>
      <c r="K34" s="30"/>
      <c r="L34" s="30"/>
      <c r="M34" s="30">
        <f t="shared" si="0"/>
        <v>1682.1</v>
      </c>
      <c r="N34" s="113">
        <f t="shared" si="1"/>
        <v>3064</v>
      </c>
      <c r="O34" s="57"/>
      <c r="P34" s="57"/>
      <c r="Q34" s="87">
        <f t="shared" si="2"/>
        <v>1682.1</v>
      </c>
      <c r="R34" s="87">
        <f t="shared" si="3"/>
        <v>3064</v>
      </c>
    </row>
    <row r="35" spans="1:18" x14ac:dyDescent="0.2">
      <c r="A35" s="1" t="s">
        <v>328</v>
      </c>
      <c r="B35" s="31">
        <v>24</v>
      </c>
      <c r="C35" s="25">
        <v>408</v>
      </c>
      <c r="D35" s="32"/>
      <c r="E35" s="33"/>
      <c r="F35" s="32"/>
      <c r="G35" s="34"/>
      <c r="H35" s="29"/>
      <c r="I35" s="30"/>
      <c r="J35" s="30"/>
      <c r="K35" s="30">
        <f t="shared" ref="K35:L38" si="8">K36</f>
        <v>2056.4609999999998</v>
      </c>
      <c r="L35" s="30">
        <f t="shared" si="8"/>
        <v>2138.6750000000002</v>
      </c>
      <c r="M35" s="30">
        <f t="shared" ref="M35:N39" si="9">K35</f>
        <v>2056.4609999999998</v>
      </c>
      <c r="N35" s="113">
        <f t="shared" si="9"/>
        <v>2138.6750000000002</v>
      </c>
      <c r="O35" s="57"/>
      <c r="P35" s="57"/>
      <c r="Q35" s="87">
        <f t="shared" si="2"/>
        <v>2056.4609999999998</v>
      </c>
      <c r="R35" s="87">
        <f t="shared" si="3"/>
        <v>2138.6750000000002</v>
      </c>
    </row>
    <row r="36" spans="1:18" ht="56.25" x14ac:dyDescent="0.2">
      <c r="A36" s="1" t="s">
        <v>302</v>
      </c>
      <c r="B36" s="31">
        <v>24</v>
      </c>
      <c r="C36" s="25">
        <v>408</v>
      </c>
      <c r="D36" s="32">
        <v>2</v>
      </c>
      <c r="E36" s="33">
        <v>0</v>
      </c>
      <c r="F36" s="32">
        <v>0</v>
      </c>
      <c r="G36" s="34">
        <v>0</v>
      </c>
      <c r="H36" s="29"/>
      <c r="I36" s="30"/>
      <c r="J36" s="30"/>
      <c r="K36" s="30">
        <f t="shared" si="8"/>
        <v>2056.4609999999998</v>
      </c>
      <c r="L36" s="30">
        <f t="shared" si="8"/>
        <v>2138.6750000000002</v>
      </c>
      <c r="M36" s="30">
        <f t="shared" si="9"/>
        <v>2056.4609999999998</v>
      </c>
      <c r="N36" s="113">
        <f t="shared" si="9"/>
        <v>2138.6750000000002</v>
      </c>
      <c r="O36" s="57"/>
      <c r="P36" s="57"/>
      <c r="Q36" s="87">
        <f t="shared" si="2"/>
        <v>2056.4609999999998</v>
      </c>
      <c r="R36" s="87">
        <f t="shared" si="3"/>
        <v>2138.6750000000002</v>
      </c>
    </row>
    <row r="37" spans="1:18" ht="33.75" x14ac:dyDescent="0.2">
      <c r="A37" s="1" t="s">
        <v>326</v>
      </c>
      <c r="B37" s="31">
        <v>24</v>
      </c>
      <c r="C37" s="25">
        <v>408</v>
      </c>
      <c r="D37" s="32">
        <v>2</v>
      </c>
      <c r="E37" s="33">
        <v>0</v>
      </c>
      <c r="F37" s="32">
        <v>0</v>
      </c>
      <c r="G37" s="34" t="s">
        <v>327</v>
      </c>
      <c r="H37" s="29"/>
      <c r="I37" s="30"/>
      <c r="J37" s="30"/>
      <c r="K37" s="30">
        <f t="shared" si="8"/>
        <v>2056.4609999999998</v>
      </c>
      <c r="L37" s="30">
        <f t="shared" si="8"/>
        <v>2138.6750000000002</v>
      </c>
      <c r="M37" s="30">
        <f t="shared" si="9"/>
        <v>2056.4609999999998</v>
      </c>
      <c r="N37" s="113">
        <f t="shared" si="9"/>
        <v>2138.6750000000002</v>
      </c>
      <c r="O37" s="57"/>
      <c r="P37" s="57"/>
      <c r="Q37" s="87">
        <f t="shared" si="2"/>
        <v>2056.4609999999998</v>
      </c>
      <c r="R37" s="87">
        <f t="shared" si="3"/>
        <v>2138.6750000000002</v>
      </c>
    </row>
    <row r="38" spans="1:18" x14ac:dyDescent="0.2">
      <c r="A38" s="1" t="s">
        <v>65</v>
      </c>
      <c r="B38" s="31">
        <v>24</v>
      </c>
      <c r="C38" s="25">
        <v>408</v>
      </c>
      <c r="D38" s="32">
        <v>2</v>
      </c>
      <c r="E38" s="33">
        <v>0</v>
      </c>
      <c r="F38" s="32">
        <v>0</v>
      </c>
      <c r="G38" s="34" t="s">
        <v>327</v>
      </c>
      <c r="H38" s="29">
        <v>500</v>
      </c>
      <c r="I38" s="30"/>
      <c r="J38" s="30"/>
      <c r="K38" s="30">
        <f t="shared" si="8"/>
        <v>2056.4609999999998</v>
      </c>
      <c r="L38" s="30">
        <f t="shared" si="8"/>
        <v>2138.6750000000002</v>
      </c>
      <c r="M38" s="30">
        <f t="shared" si="9"/>
        <v>2056.4609999999998</v>
      </c>
      <c r="N38" s="113">
        <f t="shared" si="9"/>
        <v>2138.6750000000002</v>
      </c>
      <c r="O38" s="57"/>
      <c r="P38" s="57"/>
      <c r="Q38" s="87">
        <f t="shared" si="2"/>
        <v>2056.4609999999998</v>
      </c>
      <c r="R38" s="87">
        <f t="shared" si="3"/>
        <v>2138.6750000000002</v>
      </c>
    </row>
    <row r="39" spans="1:18" x14ac:dyDescent="0.2">
      <c r="A39" s="1" t="s">
        <v>64</v>
      </c>
      <c r="B39" s="31">
        <v>24</v>
      </c>
      <c r="C39" s="25">
        <v>408</v>
      </c>
      <c r="D39" s="32">
        <v>2</v>
      </c>
      <c r="E39" s="33">
        <v>0</v>
      </c>
      <c r="F39" s="32">
        <v>0</v>
      </c>
      <c r="G39" s="34" t="s">
        <v>327</v>
      </c>
      <c r="H39" s="29">
        <v>540</v>
      </c>
      <c r="I39" s="30"/>
      <c r="J39" s="30"/>
      <c r="K39" s="30">
        <f>2036.1+20.361</f>
        <v>2056.4609999999998</v>
      </c>
      <c r="L39" s="30">
        <f>2117.5+21.175</f>
        <v>2138.6750000000002</v>
      </c>
      <c r="M39" s="30">
        <f t="shared" si="9"/>
        <v>2056.4609999999998</v>
      </c>
      <c r="N39" s="113">
        <f t="shared" si="9"/>
        <v>2138.6750000000002</v>
      </c>
      <c r="O39" s="57"/>
      <c r="P39" s="57"/>
      <c r="Q39" s="87">
        <f t="shared" si="2"/>
        <v>2056.4609999999998</v>
      </c>
      <c r="R39" s="87">
        <f t="shared" si="3"/>
        <v>2138.6750000000002</v>
      </c>
    </row>
    <row r="40" spans="1:18" x14ac:dyDescent="0.2">
      <c r="A40" s="23" t="s">
        <v>242</v>
      </c>
      <c r="B40" s="24">
        <v>24</v>
      </c>
      <c r="C40" s="25">
        <v>409</v>
      </c>
      <c r="D40" s="26" t="s">
        <v>7</v>
      </c>
      <c r="E40" s="27" t="s">
        <v>7</v>
      </c>
      <c r="F40" s="26" t="s">
        <v>7</v>
      </c>
      <c r="G40" s="28" t="s">
        <v>7</v>
      </c>
      <c r="H40" s="29" t="s">
        <v>7</v>
      </c>
      <c r="I40" s="30">
        <f>I41</f>
        <v>20071.599999999999</v>
      </c>
      <c r="J40" s="30">
        <f>J41</f>
        <v>21534.1</v>
      </c>
      <c r="K40" s="30">
        <f>K41</f>
        <v>0</v>
      </c>
      <c r="L40" s="30">
        <f>L41</f>
        <v>0</v>
      </c>
      <c r="M40" s="30">
        <f t="shared" si="0"/>
        <v>20071.599999999999</v>
      </c>
      <c r="N40" s="113">
        <f t="shared" si="1"/>
        <v>21534.1</v>
      </c>
      <c r="O40" s="113">
        <f t="shared" ref="O40:P40" si="10">O41</f>
        <v>42465</v>
      </c>
      <c r="P40" s="113">
        <f t="shared" si="10"/>
        <v>42940</v>
      </c>
      <c r="Q40" s="87">
        <f t="shared" si="2"/>
        <v>62536.6</v>
      </c>
      <c r="R40" s="87">
        <f t="shared" si="3"/>
        <v>64474.1</v>
      </c>
    </row>
    <row r="41" spans="1:18" ht="56.25" x14ac:dyDescent="0.2">
      <c r="A41" s="23" t="s">
        <v>302</v>
      </c>
      <c r="B41" s="24">
        <v>24</v>
      </c>
      <c r="C41" s="25">
        <v>409</v>
      </c>
      <c r="D41" s="26" t="s">
        <v>175</v>
      </c>
      <c r="E41" s="27" t="s">
        <v>3</v>
      </c>
      <c r="F41" s="26" t="s">
        <v>2</v>
      </c>
      <c r="G41" s="28" t="s">
        <v>9</v>
      </c>
      <c r="H41" s="29" t="s">
        <v>7</v>
      </c>
      <c r="I41" s="30">
        <f>I42+I45+I48+I51+I54</f>
        <v>20071.599999999999</v>
      </c>
      <c r="J41" s="30">
        <f>J42+J45+J48+J51+J54</f>
        <v>21534.1</v>
      </c>
      <c r="K41" s="30">
        <f>K45+K48+K54</f>
        <v>0</v>
      </c>
      <c r="L41" s="30">
        <f>L45+L48+L54</f>
        <v>0</v>
      </c>
      <c r="M41" s="30">
        <f t="shared" si="0"/>
        <v>20071.599999999999</v>
      </c>
      <c r="N41" s="113">
        <f t="shared" si="1"/>
        <v>21534.1</v>
      </c>
      <c r="O41" s="113">
        <f>O58</f>
        <v>42465</v>
      </c>
      <c r="P41" s="113">
        <f>P58</f>
        <v>42940</v>
      </c>
      <c r="Q41" s="87">
        <f t="shared" si="2"/>
        <v>62536.6</v>
      </c>
      <c r="R41" s="87">
        <f t="shared" si="3"/>
        <v>64474.1</v>
      </c>
    </row>
    <row r="42" spans="1:18" ht="90" x14ac:dyDescent="0.2">
      <c r="A42" s="1" t="s">
        <v>284</v>
      </c>
      <c r="B42" s="31">
        <v>24</v>
      </c>
      <c r="C42" s="25">
        <v>409</v>
      </c>
      <c r="D42" s="32" t="s">
        <v>175</v>
      </c>
      <c r="E42" s="33" t="s">
        <v>3</v>
      </c>
      <c r="F42" s="32" t="s">
        <v>2</v>
      </c>
      <c r="G42" s="34" t="s">
        <v>285</v>
      </c>
      <c r="H42" s="29" t="s">
        <v>7</v>
      </c>
      <c r="I42" s="35">
        <f>I43</f>
        <v>2558.6</v>
      </c>
      <c r="J42" s="30">
        <f>J43</f>
        <v>2564.1</v>
      </c>
      <c r="K42" s="35"/>
      <c r="L42" s="30"/>
      <c r="M42" s="35">
        <f t="shared" si="0"/>
        <v>2558.6</v>
      </c>
      <c r="N42" s="113">
        <f t="shared" si="1"/>
        <v>2564.1</v>
      </c>
      <c r="O42" s="57"/>
      <c r="P42" s="57"/>
      <c r="Q42" s="87">
        <f t="shared" si="2"/>
        <v>2558.6</v>
      </c>
      <c r="R42" s="87">
        <f t="shared" si="3"/>
        <v>2564.1</v>
      </c>
    </row>
    <row r="43" spans="1:18" ht="22.5" x14ac:dyDescent="0.2">
      <c r="A43" s="1" t="s">
        <v>14</v>
      </c>
      <c r="B43" s="31">
        <v>24</v>
      </c>
      <c r="C43" s="25">
        <v>409</v>
      </c>
      <c r="D43" s="32" t="s">
        <v>175</v>
      </c>
      <c r="E43" s="33" t="s">
        <v>3</v>
      </c>
      <c r="F43" s="32" t="s">
        <v>2</v>
      </c>
      <c r="G43" s="34" t="s">
        <v>285</v>
      </c>
      <c r="H43" s="29">
        <v>200</v>
      </c>
      <c r="I43" s="35">
        <f>I44</f>
        <v>2558.6</v>
      </c>
      <c r="J43" s="30">
        <f>J44</f>
        <v>2564.1</v>
      </c>
      <c r="K43" s="35"/>
      <c r="L43" s="30"/>
      <c r="M43" s="35">
        <f t="shared" si="0"/>
        <v>2558.6</v>
      </c>
      <c r="N43" s="113">
        <f t="shared" si="1"/>
        <v>2564.1</v>
      </c>
      <c r="O43" s="57"/>
      <c r="P43" s="57"/>
      <c r="Q43" s="87">
        <f t="shared" si="2"/>
        <v>2558.6</v>
      </c>
      <c r="R43" s="87">
        <f t="shared" si="3"/>
        <v>2564.1</v>
      </c>
    </row>
    <row r="44" spans="1:18" ht="22.5" x14ac:dyDescent="0.2">
      <c r="A44" s="1" t="s">
        <v>13</v>
      </c>
      <c r="B44" s="31">
        <v>24</v>
      </c>
      <c r="C44" s="25">
        <v>409</v>
      </c>
      <c r="D44" s="32" t="s">
        <v>175</v>
      </c>
      <c r="E44" s="33" t="s">
        <v>3</v>
      </c>
      <c r="F44" s="32" t="s">
        <v>2</v>
      </c>
      <c r="G44" s="34" t="s">
        <v>285</v>
      </c>
      <c r="H44" s="29">
        <v>240</v>
      </c>
      <c r="I44" s="35">
        <v>2558.6</v>
      </c>
      <c r="J44" s="30">
        <v>2564.1</v>
      </c>
      <c r="K44" s="35"/>
      <c r="L44" s="30"/>
      <c r="M44" s="35">
        <f t="shared" si="0"/>
        <v>2558.6</v>
      </c>
      <c r="N44" s="113">
        <f t="shared" si="1"/>
        <v>2564.1</v>
      </c>
      <c r="O44" s="57"/>
      <c r="P44" s="57"/>
      <c r="Q44" s="87">
        <f t="shared" si="2"/>
        <v>2558.6</v>
      </c>
      <c r="R44" s="87">
        <f t="shared" si="3"/>
        <v>2564.1</v>
      </c>
    </row>
    <row r="45" spans="1:18" x14ac:dyDescent="0.2">
      <c r="A45" s="1" t="s">
        <v>263</v>
      </c>
      <c r="B45" s="31">
        <v>24</v>
      </c>
      <c r="C45" s="25">
        <v>409</v>
      </c>
      <c r="D45" s="32" t="s">
        <v>175</v>
      </c>
      <c r="E45" s="33" t="s">
        <v>3</v>
      </c>
      <c r="F45" s="32" t="s">
        <v>2</v>
      </c>
      <c r="G45" s="34" t="s">
        <v>264</v>
      </c>
      <c r="H45" s="29" t="s">
        <v>7</v>
      </c>
      <c r="I45" s="30">
        <f t="shared" ref="I45:L46" si="11">I46</f>
        <v>1141.3</v>
      </c>
      <c r="J45" s="30">
        <f t="shared" si="11"/>
        <v>1633</v>
      </c>
      <c r="K45" s="30">
        <f t="shared" si="11"/>
        <v>-11.2</v>
      </c>
      <c r="L45" s="30">
        <f t="shared" si="11"/>
        <v>-11.2</v>
      </c>
      <c r="M45" s="30">
        <f t="shared" si="0"/>
        <v>1130.0999999999999</v>
      </c>
      <c r="N45" s="113">
        <f t="shared" si="1"/>
        <v>1621.8</v>
      </c>
      <c r="O45" s="57"/>
      <c r="P45" s="57"/>
      <c r="Q45" s="87">
        <f t="shared" si="2"/>
        <v>1130.0999999999999</v>
      </c>
      <c r="R45" s="87">
        <f t="shared" si="3"/>
        <v>1621.8</v>
      </c>
    </row>
    <row r="46" spans="1:18" x14ac:dyDescent="0.2">
      <c r="A46" s="1" t="s">
        <v>71</v>
      </c>
      <c r="B46" s="31">
        <v>24</v>
      </c>
      <c r="C46" s="25">
        <v>409</v>
      </c>
      <c r="D46" s="32" t="s">
        <v>175</v>
      </c>
      <c r="E46" s="33" t="s">
        <v>3</v>
      </c>
      <c r="F46" s="32" t="s">
        <v>2</v>
      </c>
      <c r="G46" s="34" t="s">
        <v>264</v>
      </c>
      <c r="H46" s="29">
        <v>800</v>
      </c>
      <c r="I46" s="30">
        <f t="shared" si="11"/>
        <v>1141.3</v>
      </c>
      <c r="J46" s="30">
        <f t="shared" si="11"/>
        <v>1633</v>
      </c>
      <c r="K46" s="30">
        <f t="shared" si="11"/>
        <v>-11.2</v>
      </c>
      <c r="L46" s="30">
        <f t="shared" si="11"/>
        <v>-11.2</v>
      </c>
      <c r="M46" s="30">
        <f t="shared" si="0"/>
        <v>1130.0999999999999</v>
      </c>
      <c r="N46" s="113">
        <f t="shared" si="1"/>
        <v>1621.8</v>
      </c>
      <c r="O46" s="57"/>
      <c r="P46" s="57"/>
      <c r="Q46" s="87">
        <f t="shared" si="2"/>
        <v>1130.0999999999999</v>
      </c>
      <c r="R46" s="87">
        <f t="shared" si="3"/>
        <v>1621.8</v>
      </c>
    </row>
    <row r="47" spans="1:18" x14ac:dyDescent="0.2">
      <c r="A47" s="1" t="s">
        <v>144</v>
      </c>
      <c r="B47" s="31">
        <v>24</v>
      </c>
      <c r="C47" s="25">
        <v>409</v>
      </c>
      <c r="D47" s="32" t="s">
        <v>175</v>
      </c>
      <c r="E47" s="33" t="s">
        <v>3</v>
      </c>
      <c r="F47" s="32" t="s">
        <v>2</v>
      </c>
      <c r="G47" s="34" t="s">
        <v>264</v>
      </c>
      <c r="H47" s="29">
        <v>870</v>
      </c>
      <c r="I47" s="30">
        <v>1141.3</v>
      </c>
      <c r="J47" s="30">
        <v>1633</v>
      </c>
      <c r="K47" s="30">
        <v>-11.2</v>
      </c>
      <c r="L47" s="30">
        <v>-11.2</v>
      </c>
      <c r="M47" s="30">
        <f t="shared" si="0"/>
        <v>1130.0999999999999</v>
      </c>
      <c r="N47" s="113">
        <f t="shared" si="1"/>
        <v>1621.8</v>
      </c>
      <c r="O47" s="57"/>
      <c r="P47" s="57"/>
      <c r="Q47" s="87">
        <f t="shared" si="2"/>
        <v>1130.0999999999999</v>
      </c>
      <c r="R47" s="87">
        <f t="shared" si="3"/>
        <v>1621.8</v>
      </c>
    </row>
    <row r="48" spans="1:18" ht="33.75" x14ac:dyDescent="0.2">
      <c r="A48" s="23" t="s">
        <v>241</v>
      </c>
      <c r="B48" s="24">
        <v>24</v>
      </c>
      <c r="C48" s="25">
        <v>409</v>
      </c>
      <c r="D48" s="26" t="s">
        <v>175</v>
      </c>
      <c r="E48" s="27" t="s">
        <v>3</v>
      </c>
      <c r="F48" s="26" t="s">
        <v>2</v>
      </c>
      <c r="G48" s="28" t="s">
        <v>240</v>
      </c>
      <c r="H48" s="29" t="s">
        <v>7</v>
      </c>
      <c r="I48" s="30">
        <f t="shared" ref="I48:L49" si="12">I49</f>
        <v>4401.3999999999996</v>
      </c>
      <c r="J48" s="30">
        <f t="shared" si="12"/>
        <v>4402.5</v>
      </c>
      <c r="K48" s="30">
        <f t="shared" si="12"/>
        <v>-308.8</v>
      </c>
      <c r="L48" s="30">
        <f t="shared" si="12"/>
        <v>-308.8</v>
      </c>
      <c r="M48" s="30">
        <f t="shared" si="0"/>
        <v>4092.5999999999995</v>
      </c>
      <c r="N48" s="113">
        <f t="shared" si="1"/>
        <v>4093.7</v>
      </c>
      <c r="O48" s="57"/>
      <c r="P48" s="57"/>
      <c r="Q48" s="87">
        <f t="shared" si="2"/>
        <v>4092.5999999999995</v>
      </c>
      <c r="R48" s="87">
        <f t="shared" si="3"/>
        <v>4093.7</v>
      </c>
    </row>
    <row r="49" spans="1:18" ht="22.5" x14ac:dyDescent="0.2">
      <c r="A49" s="23" t="s">
        <v>14</v>
      </c>
      <c r="B49" s="24">
        <v>24</v>
      </c>
      <c r="C49" s="25">
        <v>409</v>
      </c>
      <c r="D49" s="26" t="s">
        <v>175</v>
      </c>
      <c r="E49" s="27" t="s">
        <v>3</v>
      </c>
      <c r="F49" s="26" t="s">
        <v>2</v>
      </c>
      <c r="G49" s="28" t="s">
        <v>240</v>
      </c>
      <c r="H49" s="29">
        <v>200</v>
      </c>
      <c r="I49" s="30">
        <f t="shared" si="12"/>
        <v>4401.3999999999996</v>
      </c>
      <c r="J49" s="30">
        <f t="shared" si="12"/>
        <v>4402.5</v>
      </c>
      <c r="K49" s="30">
        <f t="shared" si="12"/>
        <v>-308.8</v>
      </c>
      <c r="L49" s="30">
        <f t="shared" si="12"/>
        <v>-308.8</v>
      </c>
      <c r="M49" s="30">
        <f t="shared" si="0"/>
        <v>4092.5999999999995</v>
      </c>
      <c r="N49" s="113">
        <f t="shared" si="1"/>
        <v>4093.7</v>
      </c>
      <c r="O49" s="57"/>
      <c r="P49" s="57"/>
      <c r="Q49" s="87">
        <f t="shared" si="2"/>
        <v>4092.5999999999995</v>
      </c>
      <c r="R49" s="87">
        <f t="shared" si="3"/>
        <v>4093.7</v>
      </c>
    </row>
    <row r="50" spans="1:18" ht="22.5" x14ac:dyDescent="0.2">
      <c r="A50" s="23" t="s">
        <v>13</v>
      </c>
      <c r="B50" s="24">
        <v>24</v>
      </c>
      <c r="C50" s="25">
        <v>409</v>
      </c>
      <c r="D50" s="26" t="s">
        <v>175</v>
      </c>
      <c r="E50" s="27" t="s">
        <v>3</v>
      </c>
      <c r="F50" s="26" t="s">
        <v>2</v>
      </c>
      <c r="G50" s="28" t="s">
        <v>240</v>
      </c>
      <c r="H50" s="29">
        <v>240</v>
      </c>
      <c r="I50" s="30">
        <v>4401.3999999999996</v>
      </c>
      <c r="J50" s="30">
        <v>4402.5</v>
      </c>
      <c r="K50" s="30">
        <f>11.2-320</f>
        <v>-308.8</v>
      </c>
      <c r="L50" s="30">
        <f>11.2-320</f>
        <v>-308.8</v>
      </c>
      <c r="M50" s="30">
        <f t="shared" si="0"/>
        <v>4092.5999999999995</v>
      </c>
      <c r="N50" s="113">
        <f t="shared" si="1"/>
        <v>4093.7</v>
      </c>
      <c r="O50" s="57"/>
      <c r="P50" s="57"/>
      <c r="Q50" s="87">
        <f t="shared" si="2"/>
        <v>4092.5999999999995</v>
      </c>
      <c r="R50" s="87">
        <f t="shared" si="3"/>
        <v>4093.7</v>
      </c>
    </row>
    <row r="51" spans="1:18" ht="78.75" x14ac:dyDescent="0.2">
      <c r="A51" s="23" t="s">
        <v>296</v>
      </c>
      <c r="B51" s="24">
        <v>24</v>
      </c>
      <c r="C51" s="25">
        <v>409</v>
      </c>
      <c r="D51" s="26" t="s">
        <v>175</v>
      </c>
      <c r="E51" s="27" t="s">
        <v>3</v>
      </c>
      <c r="F51" s="26" t="s">
        <v>2</v>
      </c>
      <c r="G51" s="28" t="s">
        <v>239</v>
      </c>
      <c r="H51" s="29" t="s">
        <v>7</v>
      </c>
      <c r="I51" s="30">
        <f>I52</f>
        <v>11590.3</v>
      </c>
      <c r="J51" s="30">
        <f>J52</f>
        <v>12554.5</v>
      </c>
      <c r="K51" s="30"/>
      <c r="L51" s="30"/>
      <c r="M51" s="30">
        <f t="shared" si="0"/>
        <v>11590.3</v>
      </c>
      <c r="N51" s="113">
        <f t="shared" si="1"/>
        <v>12554.5</v>
      </c>
      <c r="O51" s="57"/>
      <c r="P51" s="57"/>
      <c r="Q51" s="87">
        <f t="shared" si="2"/>
        <v>11590.3</v>
      </c>
      <c r="R51" s="87">
        <f t="shared" si="3"/>
        <v>12554.5</v>
      </c>
    </row>
    <row r="52" spans="1:18" x14ac:dyDescent="0.2">
      <c r="A52" s="23" t="s">
        <v>65</v>
      </c>
      <c r="B52" s="24">
        <v>24</v>
      </c>
      <c r="C52" s="25">
        <v>409</v>
      </c>
      <c r="D52" s="26" t="s">
        <v>175</v>
      </c>
      <c r="E52" s="27" t="s">
        <v>3</v>
      </c>
      <c r="F52" s="26" t="s">
        <v>2</v>
      </c>
      <c r="G52" s="28" t="s">
        <v>239</v>
      </c>
      <c r="H52" s="29">
        <v>500</v>
      </c>
      <c r="I52" s="30">
        <f>I53</f>
        <v>11590.3</v>
      </c>
      <c r="J52" s="30">
        <f>J53</f>
        <v>12554.5</v>
      </c>
      <c r="K52" s="30"/>
      <c r="L52" s="30"/>
      <c r="M52" s="30">
        <f t="shared" si="0"/>
        <v>11590.3</v>
      </c>
      <c r="N52" s="113">
        <f t="shared" si="1"/>
        <v>12554.5</v>
      </c>
      <c r="O52" s="57"/>
      <c r="P52" s="57"/>
      <c r="Q52" s="87">
        <f t="shared" si="2"/>
        <v>11590.3</v>
      </c>
      <c r="R52" s="87">
        <f t="shared" si="3"/>
        <v>12554.5</v>
      </c>
    </row>
    <row r="53" spans="1:18" x14ac:dyDescent="0.2">
      <c r="A53" s="23" t="s">
        <v>64</v>
      </c>
      <c r="B53" s="24">
        <v>24</v>
      </c>
      <c r="C53" s="25">
        <v>409</v>
      </c>
      <c r="D53" s="26" t="s">
        <v>175</v>
      </c>
      <c r="E53" s="27" t="s">
        <v>3</v>
      </c>
      <c r="F53" s="26" t="s">
        <v>2</v>
      </c>
      <c r="G53" s="28" t="s">
        <v>239</v>
      </c>
      <c r="H53" s="29">
        <v>540</v>
      </c>
      <c r="I53" s="30">
        <v>11590.3</v>
      </c>
      <c r="J53" s="30">
        <v>12554.5</v>
      </c>
      <c r="K53" s="30"/>
      <c r="L53" s="30"/>
      <c r="M53" s="30">
        <f t="shared" si="0"/>
        <v>11590.3</v>
      </c>
      <c r="N53" s="113">
        <f t="shared" si="1"/>
        <v>12554.5</v>
      </c>
      <c r="O53" s="57"/>
      <c r="P53" s="57"/>
      <c r="Q53" s="87">
        <f t="shared" si="2"/>
        <v>11590.3</v>
      </c>
      <c r="R53" s="87">
        <f t="shared" si="3"/>
        <v>12554.5</v>
      </c>
    </row>
    <row r="54" spans="1:18" ht="78.75" x14ac:dyDescent="0.2">
      <c r="A54" s="23" t="s">
        <v>297</v>
      </c>
      <c r="B54" s="24">
        <v>24</v>
      </c>
      <c r="C54" s="25">
        <v>409</v>
      </c>
      <c r="D54" s="26" t="s">
        <v>175</v>
      </c>
      <c r="E54" s="27" t="s">
        <v>3</v>
      </c>
      <c r="F54" s="26" t="s">
        <v>2</v>
      </c>
      <c r="G54" s="28" t="s">
        <v>238</v>
      </c>
      <c r="H54" s="29" t="s">
        <v>7</v>
      </c>
      <c r="I54" s="30">
        <f t="shared" ref="I54:L55" si="13">I55</f>
        <v>380</v>
      </c>
      <c r="J54" s="30">
        <f t="shared" si="13"/>
        <v>380</v>
      </c>
      <c r="K54" s="30">
        <f t="shared" si="13"/>
        <v>320</v>
      </c>
      <c r="L54" s="30">
        <f t="shared" si="13"/>
        <v>320</v>
      </c>
      <c r="M54" s="30">
        <f t="shared" si="0"/>
        <v>700</v>
      </c>
      <c r="N54" s="113">
        <f t="shared" si="1"/>
        <v>700</v>
      </c>
      <c r="O54" s="57"/>
      <c r="P54" s="57"/>
      <c r="Q54" s="87">
        <f t="shared" si="2"/>
        <v>700</v>
      </c>
      <c r="R54" s="87">
        <f t="shared" si="3"/>
        <v>700</v>
      </c>
    </row>
    <row r="55" spans="1:18" x14ac:dyDescent="0.2">
      <c r="A55" s="23" t="s">
        <v>65</v>
      </c>
      <c r="B55" s="24">
        <v>24</v>
      </c>
      <c r="C55" s="25">
        <v>409</v>
      </c>
      <c r="D55" s="26" t="s">
        <v>175</v>
      </c>
      <c r="E55" s="27" t="s">
        <v>3</v>
      </c>
      <c r="F55" s="26" t="s">
        <v>2</v>
      </c>
      <c r="G55" s="28" t="s">
        <v>238</v>
      </c>
      <c r="H55" s="29">
        <v>500</v>
      </c>
      <c r="I55" s="30">
        <f t="shared" si="13"/>
        <v>380</v>
      </c>
      <c r="J55" s="30">
        <f t="shared" si="13"/>
        <v>380</v>
      </c>
      <c r="K55" s="30">
        <f t="shared" si="13"/>
        <v>320</v>
      </c>
      <c r="L55" s="30">
        <f t="shared" si="13"/>
        <v>320</v>
      </c>
      <c r="M55" s="30">
        <f t="shared" si="0"/>
        <v>700</v>
      </c>
      <c r="N55" s="113">
        <f t="shared" si="1"/>
        <v>700</v>
      </c>
      <c r="O55" s="57"/>
      <c r="P55" s="57"/>
      <c r="Q55" s="87">
        <f t="shared" si="2"/>
        <v>700</v>
      </c>
      <c r="R55" s="87">
        <f t="shared" si="3"/>
        <v>700</v>
      </c>
    </row>
    <row r="56" spans="1:18" x14ac:dyDescent="0.2">
      <c r="A56" s="23" t="s">
        <v>64</v>
      </c>
      <c r="B56" s="24">
        <v>24</v>
      </c>
      <c r="C56" s="25">
        <v>409</v>
      </c>
      <c r="D56" s="26" t="s">
        <v>175</v>
      </c>
      <c r="E56" s="27" t="s">
        <v>3</v>
      </c>
      <c r="F56" s="26" t="s">
        <v>2</v>
      </c>
      <c r="G56" s="28" t="s">
        <v>238</v>
      </c>
      <c r="H56" s="29">
        <v>540</v>
      </c>
      <c r="I56" s="30">
        <v>380</v>
      </c>
      <c r="J56" s="30">
        <v>380</v>
      </c>
      <c r="K56" s="30">
        <v>320</v>
      </c>
      <c r="L56" s="30">
        <v>320</v>
      </c>
      <c r="M56" s="30">
        <f t="shared" si="0"/>
        <v>700</v>
      </c>
      <c r="N56" s="113">
        <f t="shared" si="1"/>
        <v>700</v>
      </c>
      <c r="O56" s="57"/>
      <c r="P56" s="57"/>
      <c r="Q56" s="87">
        <f t="shared" si="2"/>
        <v>700</v>
      </c>
      <c r="R56" s="87">
        <f t="shared" si="3"/>
        <v>700</v>
      </c>
    </row>
    <row r="57" spans="1:18" ht="15.75" customHeight="1" x14ac:dyDescent="0.2">
      <c r="A57" s="23" t="s">
        <v>341</v>
      </c>
      <c r="B57" s="24">
        <v>24</v>
      </c>
      <c r="C57" s="25">
        <v>409</v>
      </c>
      <c r="D57" s="26">
        <v>2</v>
      </c>
      <c r="E57" s="27">
        <v>0</v>
      </c>
      <c r="F57" s="26" t="s">
        <v>340</v>
      </c>
      <c r="G57" s="28" t="s">
        <v>338</v>
      </c>
      <c r="H57" s="29"/>
      <c r="I57" s="30"/>
      <c r="J57" s="30"/>
      <c r="K57" s="30"/>
      <c r="L57" s="30"/>
      <c r="M57" s="30"/>
      <c r="N57" s="113"/>
      <c r="O57" s="87">
        <f t="shared" ref="O57:P59" si="14">O58</f>
        <v>42465</v>
      </c>
      <c r="P57" s="87">
        <f t="shared" si="14"/>
        <v>42940</v>
      </c>
      <c r="Q57" s="87">
        <f>O57</f>
        <v>42465</v>
      </c>
      <c r="R57" s="87">
        <f>P57</f>
        <v>42940</v>
      </c>
    </row>
    <row r="58" spans="1:18" ht="48" customHeight="1" x14ac:dyDescent="0.2">
      <c r="A58" s="122" t="s">
        <v>339</v>
      </c>
      <c r="B58" s="31">
        <v>24</v>
      </c>
      <c r="C58" s="25">
        <v>409</v>
      </c>
      <c r="D58" s="32">
        <v>2</v>
      </c>
      <c r="E58" s="33">
        <v>0</v>
      </c>
      <c r="F58" s="32" t="str">
        <f>F57</f>
        <v>R1</v>
      </c>
      <c r="G58" s="34" t="s">
        <v>338</v>
      </c>
      <c r="H58" s="45"/>
      <c r="I58" s="30"/>
      <c r="J58" s="30"/>
      <c r="K58" s="30"/>
      <c r="L58" s="30"/>
      <c r="M58" s="30"/>
      <c r="N58" s="113"/>
      <c r="O58" s="87">
        <f t="shared" si="14"/>
        <v>42465</v>
      </c>
      <c r="P58" s="87">
        <f t="shared" si="14"/>
        <v>42940</v>
      </c>
      <c r="Q58" s="87">
        <f>Q59</f>
        <v>42465</v>
      </c>
      <c r="R58" s="87">
        <f>R59</f>
        <v>42940</v>
      </c>
    </row>
    <row r="59" spans="1:18" x14ac:dyDescent="0.2">
      <c r="A59" s="1" t="s">
        <v>65</v>
      </c>
      <c r="B59" s="31">
        <v>24</v>
      </c>
      <c r="C59" s="25">
        <v>409</v>
      </c>
      <c r="D59" s="32">
        <v>2</v>
      </c>
      <c r="E59" s="33">
        <v>0</v>
      </c>
      <c r="F59" s="32" t="str">
        <f>F58</f>
        <v>R1</v>
      </c>
      <c r="G59" s="34" t="s">
        <v>338</v>
      </c>
      <c r="H59" s="45">
        <v>500</v>
      </c>
      <c r="I59" s="30"/>
      <c r="J59" s="30"/>
      <c r="K59" s="30"/>
      <c r="L59" s="30"/>
      <c r="M59" s="30"/>
      <c r="N59" s="113"/>
      <c r="O59" s="87">
        <f t="shared" si="14"/>
        <v>42465</v>
      </c>
      <c r="P59" s="87">
        <f t="shared" si="14"/>
        <v>42940</v>
      </c>
      <c r="Q59" s="87">
        <f>Q60</f>
        <v>42465</v>
      </c>
      <c r="R59" s="87">
        <f>R60</f>
        <v>42940</v>
      </c>
    </row>
    <row r="60" spans="1:18" x14ac:dyDescent="0.2">
      <c r="A60" s="1" t="s">
        <v>64</v>
      </c>
      <c r="B60" s="31">
        <v>24</v>
      </c>
      <c r="C60" s="25">
        <v>409</v>
      </c>
      <c r="D60" s="32">
        <v>2</v>
      </c>
      <c r="E60" s="33">
        <v>0</v>
      </c>
      <c r="F60" s="32" t="str">
        <f>F58</f>
        <v>R1</v>
      </c>
      <c r="G60" s="34" t="s">
        <v>338</v>
      </c>
      <c r="H60" s="45">
        <v>540</v>
      </c>
      <c r="I60" s="30"/>
      <c r="J60" s="30"/>
      <c r="K60" s="30"/>
      <c r="L60" s="30"/>
      <c r="M60" s="30"/>
      <c r="N60" s="113"/>
      <c r="O60" s="87">
        <v>42465</v>
      </c>
      <c r="P60" s="87">
        <v>42940</v>
      </c>
      <c r="Q60" s="87">
        <f>O60</f>
        <v>42465</v>
      </c>
      <c r="R60" s="87">
        <f>P60</f>
        <v>42940</v>
      </c>
    </row>
    <row r="61" spans="1:18" x14ac:dyDescent="0.2">
      <c r="A61" s="23" t="s">
        <v>113</v>
      </c>
      <c r="B61" s="24">
        <v>24</v>
      </c>
      <c r="C61" s="25">
        <v>412</v>
      </c>
      <c r="D61" s="26" t="s">
        <v>7</v>
      </c>
      <c r="E61" s="27" t="s">
        <v>7</v>
      </c>
      <c r="F61" s="26" t="s">
        <v>7</v>
      </c>
      <c r="G61" s="28" t="s">
        <v>7</v>
      </c>
      <c r="H61" s="29" t="s">
        <v>7</v>
      </c>
      <c r="I61" s="30">
        <f>I62+I70</f>
        <v>10496.9</v>
      </c>
      <c r="J61" s="30">
        <f>J62+J70</f>
        <v>9115</v>
      </c>
      <c r="K61" s="30"/>
      <c r="L61" s="30"/>
      <c r="M61" s="30">
        <f t="shared" si="0"/>
        <v>10496.9</v>
      </c>
      <c r="N61" s="113">
        <f t="shared" si="1"/>
        <v>9115</v>
      </c>
      <c r="O61" s="57"/>
      <c r="P61" s="57"/>
      <c r="Q61" s="87">
        <f t="shared" si="2"/>
        <v>10496.9</v>
      </c>
      <c r="R61" s="87">
        <f t="shared" si="3"/>
        <v>9115</v>
      </c>
    </row>
    <row r="62" spans="1:18" ht="56.25" x14ac:dyDescent="0.2">
      <c r="A62" s="23" t="s">
        <v>302</v>
      </c>
      <c r="B62" s="24">
        <v>24</v>
      </c>
      <c r="C62" s="25">
        <v>412</v>
      </c>
      <c r="D62" s="26" t="s">
        <v>175</v>
      </c>
      <c r="E62" s="27" t="s">
        <v>3</v>
      </c>
      <c r="F62" s="26" t="s">
        <v>2</v>
      </c>
      <c r="G62" s="28" t="s">
        <v>9</v>
      </c>
      <c r="H62" s="29" t="s">
        <v>7</v>
      </c>
      <c r="I62" s="30">
        <f>I63</f>
        <v>7179</v>
      </c>
      <c r="J62" s="30">
        <f>J63</f>
        <v>7179</v>
      </c>
      <c r="K62" s="30"/>
      <c r="L62" s="30"/>
      <c r="M62" s="30">
        <f t="shared" si="0"/>
        <v>7179</v>
      </c>
      <c r="N62" s="113">
        <f t="shared" si="1"/>
        <v>7179</v>
      </c>
      <c r="O62" s="57"/>
      <c r="P62" s="57"/>
      <c r="Q62" s="87">
        <f t="shared" si="2"/>
        <v>7179</v>
      </c>
      <c r="R62" s="87">
        <f t="shared" si="3"/>
        <v>7179</v>
      </c>
    </row>
    <row r="63" spans="1:18" ht="22.5" x14ac:dyDescent="0.2">
      <c r="A63" s="23" t="s">
        <v>73</v>
      </c>
      <c r="B63" s="24">
        <v>24</v>
      </c>
      <c r="C63" s="25">
        <v>412</v>
      </c>
      <c r="D63" s="26" t="s">
        <v>175</v>
      </c>
      <c r="E63" s="27" t="s">
        <v>3</v>
      </c>
      <c r="F63" s="26" t="s">
        <v>2</v>
      </c>
      <c r="G63" s="28" t="s">
        <v>69</v>
      </c>
      <c r="H63" s="29" t="s">
        <v>7</v>
      </c>
      <c r="I63" s="30">
        <f>I64+I66+I68</f>
        <v>7179</v>
      </c>
      <c r="J63" s="30">
        <f>J64+J66+J68</f>
        <v>7179</v>
      </c>
      <c r="K63" s="30"/>
      <c r="L63" s="30"/>
      <c r="M63" s="30">
        <f t="shared" si="0"/>
        <v>7179</v>
      </c>
      <c r="N63" s="113">
        <f t="shared" si="1"/>
        <v>7179</v>
      </c>
      <c r="O63" s="57"/>
      <c r="P63" s="57"/>
      <c r="Q63" s="87">
        <f t="shared" si="2"/>
        <v>7179</v>
      </c>
      <c r="R63" s="87">
        <f t="shared" si="3"/>
        <v>7179</v>
      </c>
    </row>
    <row r="64" spans="1:18" ht="45" x14ac:dyDescent="0.2">
      <c r="A64" s="23" t="s">
        <v>6</v>
      </c>
      <c r="B64" s="24">
        <v>24</v>
      </c>
      <c r="C64" s="25">
        <v>412</v>
      </c>
      <c r="D64" s="26" t="s">
        <v>175</v>
      </c>
      <c r="E64" s="27" t="s">
        <v>3</v>
      </c>
      <c r="F64" s="26" t="s">
        <v>2</v>
      </c>
      <c r="G64" s="28" t="s">
        <v>69</v>
      </c>
      <c r="H64" s="29">
        <v>100</v>
      </c>
      <c r="I64" s="30">
        <f>I65</f>
        <v>6881.4</v>
      </c>
      <c r="J64" s="30">
        <f>J65</f>
        <v>6881.4</v>
      </c>
      <c r="K64" s="30"/>
      <c r="L64" s="30"/>
      <c r="M64" s="30">
        <f t="shared" si="0"/>
        <v>6881.4</v>
      </c>
      <c r="N64" s="113">
        <f t="shared" si="1"/>
        <v>6881.4</v>
      </c>
      <c r="O64" s="57"/>
      <c r="P64" s="57"/>
      <c r="Q64" s="87">
        <f t="shared" si="2"/>
        <v>6881.4</v>
      </c>
      <c r="R64" s="87">
        <f t="shared" si="3"/>
        <v>6881.4</v>
      </c>
    </row>
    <row r="65" spans="1:18" x14ac:dyDescent="0.2">
      <c r="A65" s="23" t="s">
        <v>72</v>
      </c>
      <c r="B65" s="24">
        <v>24</v>
      </c>
      <c r="C65" s="25">
        <v>412</v>
      </c>
      <c r="D65" s="26" t="s">
        <v>175</v>
      </c>
      <c r="E65" s="27" t="s">
        <v>3</v>
      </c>
      <c r="F65" s="26" t="s">
        <v>2</v>
      </c>
      <c r="G65" s="28" t="s">
        <v>69</v>
      </c>
      <c r="H65" s="29">
        <v>110</v>
      </c>
      <c r="I65" s="30">
        <v>6881.4</v>
      </c>
      <c r="J65" s="30">
        <v>6881.4</v>
      </c>
      <c r="K65" s="30"/>
      <c r="L65" s="30"/>
      <c r="M65" s="30">
        <f t="shared" si="0"/>
        <v>6881.4</v>
      </c>
      <c r="N65" s="113">
        <f t="shared" si="1"/>
        <v>6881.4</v>
      </c>
      <c r="O65" s="57"/>
      <c r="P65" s="57"/>
      <c r="Q65" s="87">
        <f t="shared" si="2"/>
        <v>6881.4</v>
      </c>
      <c r="R65" s="87">
        <f t="shared" si="3"/>
        <v>6881.4</v>
      </c>
    </row>
    <row r="66" spans="1:18" ht="22.5" x14ac:dyDescent="0.2">
      <c r="A66" s="23" t="s">
        <v>14</v>
      </c>
      <c r="B66" s="24">
        <v>24</v>
      </c>
      <c r="C66" s="25">
        <v>412</v>
      </c>
      <c r="D66" s="26" t="s">
        <v>175</v>
      </c>
      <c r="E66" s="27" t="s">
        <v>3</v>
      </c>
      <c r="F66" s="26" t="s">
        <v>2</v>
      </c>
      <c r="G66" s="28" t="s">
        <v>69</v>
      </c>
      <c r="H66" s="29">
        <v>200</v>
      </c>
      <c r="I66" s="30">
        <f>I67</f>
        <v>262.60000000000002</v>
      </c>
      <c r="J66" s="30">
        <f>J67</f>
        <v>262.60000000000002</v>
      </c>
      <c r="K66" s="30"/>
      <c r="L66" s="30"/>
      <c r="M66" s="30">
        <f t="shared" si="0"/>
        <v>262.60000000000002</v>
      </c>
      <c r="N66" s="113">
        <f t="shared" si="1"/>
        <v>262.60000000000002</v>
      </c>
      <c r="O66" s="57"/>
      <c r="P66" s="57"/>
      <c r="Q66" s="87">
        <f t="shared" si="2"/>
        <v>262.60000000000002</v>
      </c>
      <c r="R66" s="87">
        <f t="shared" si="3"/>
        <v>262.60000000000002</v>
      </c>
    </row>
    <row r="67" spans="1:18" ht="22.5" x14ac:dyDescent="0.2">
      <c r="A67" s="23" t="s">
        <v>13</v>
      </c>
      <c r="B67" s="24">
        <v>24</v>
      </c>
      <c r="C67" s="25">
        <v>412</v>
      </c>
      <c r="D67" s="26" t="s">
        <v>175</v>
      </c>
      <c r="E67" s="27" t="s">
        <v>3</v>
      </c>
      <c r="F67" s="26" t="s">
        <v>2</v>
      </c>
      <c r="G67" s="28" t="s">
        <v>69</v>
      </c>
      <c r="H67" s="29">
        <v>240</v>
      </c>
      <c r="I67" s="30">
        <v>262.60000000000002</v>
      </c>
      <c r="J67" s="30">
        <v>262.60000000000002</v>
      </c>
      <c r="K67" s="30"/>
      <c r="L67" s="30"/>
      <c r="M67" s="30">
        <f t="shared" si="0"/>
        <v>262.60000000000002</v>
      </c>
      <c r="N67" s="113">
        <f t="shared" si="1"/>
        <v>262.60000000000002</v>
      </c>
      <c r="O67" s="57"/>
      <c r="P67" s="57"/>
      <c r="Q67" s="87">
        <f t="shared" si="2"/>
        <v>262.60000000000002</v>
      </c>
      <c r="R67" s="87">
        <f t="shared" si="3"/>
        <v>262.60000000000002</v>
      </c>
    </row>
    <row r="68" spans="1:18" x14ac:dyDescent="0.2">
      <c r="A68" s="23" t="s">
        <v>71</v>
      </c>
      <c r="B68" s="24">
        <v>24</v>
      </c>
      <c r="C68" s="25">
        <v>412</v>
      </c>
      <c r="D68" s="26" t="s">
        <v>175</v>
      </c>
      <c r="E68" s="27" t="s">
        <v>3</v>
      </c>
      <c r="F68" s="26" t="s">
        <v>2</v>
      </c>
      <c r="G68" s="28" t="s">
        <v>69</v>
      </c>
      <c r="H68" s="29">
        <v>800</v>
      </c>
      <c r="I68" s="30">
        <f>I69</f>
        <v>35</v>
      </c>
      <c r="J68" s="30">
        <f>J69</f>
        <v>35</v>
      </c>
      <c r="K68" s="30"/>
      <c r="L68" s="30"/>
      <c r="M68" s="30">
        <f t="shared" si="0"/>
        <v>35</v>
      </c>
      <c r="N68" s="113">
        <f t="shared" si="1"/>
        <v>35</v>
      </c>
      <c r="O68" s="57"/>
      <c r="P68" s="57"/>
      <c r="Q68" s="87">
        <f t="shared" si="2"/>
        <v>35</v>
      </c>
      <c r="R68" s="87">
        <f t="shared" si="3"/>
        <v>35</v>
      </c>
    </row>
    <row r="69" spans="1:18" x14ac:dyDescent="0.2">
      <c r="A69" s="23" t="s">
        <v>70</v>
      </c>
      <c r="B69" s="24">
        <v>24</v>
      </c>
      <c r="C69" s="25">
        <v>412</v>
      </c>
      <c r="D69" s="26" t="s">
        <v>175</v>
      </c>
      <c r="E69" s="27" t="s">
        <v>3</v>
      </c>
      <c r="F69" s="26" t="s">
        <v>2</v>
      </c>
      <c r="G69" s="28" t="s">
        <v>69</v>
      </c>
      <c r="H69" s="29">
        <v>850</v>
      </c>
      <c r="I69" s="30">
        <v>35</v>
      </c>
      <c r="J69" s="30">
        <v>35</v>
      </c>
      <c r="K69" s="30"/>
      <c r="L69" s="30"/>
      <c r="M69" s="30">
        <f t="shared" si="0"/>
        <v>35</v>
      </c>
      <c r="N69" s="113">
        <f t="shared" si="1"/>
        <v>35</v>
      </c>
      <c r="O69" s="57"/>
      <c r="P69" s="57"/>
      <c r="Q69" s="87">
        <f t="shared" si="2"/>
        <v>35</v>
      </c>
      <c r="R69" s="87">
        <f t="shared" si="3"/>
        <v>35</v>
      </c>
    </row>
    <row r="70" spans="1:18" ht="33.75" x14ac:dyDescent="0.2">
      <c r="A70" s="23" t="s">
        <v>291</v>
      </c>
      <c r="B70" s="24">
        <v>24</v>
      </c>
      <c r="C70" s="25">
        <v>412</v>
      </c>
      <c r="D70" s="26" t="s">
        <v>237</v>
      </c>
      <c r="E70" s="27" t="s">
        <v>3</v>
      </c>
      <c r="F70" s="26" t="s">
        <v>2</v>
      </c>
      <c r="G70" s="28" t="s">
        <v>9</v>
      </c>
      <c r="H70" s="29" t="s">
        <v>7</v>
      </c>
      <c r="I70" s="30">
        <f>I71+I78</f>
        <v>3317.9</v>
      </c>
      <c r="J70" s="30">
        <f>J71+J78</f>
        <v>1936</v>
      </c>
      <c r="K70" s="30"/>
      <c r="L70" s="30"/>
      <c r="M70" s="30">
        <f t="shared" si="0"/>
        <v>3317.9</v>
      </c>
      <c r="N70" s="113">
        <f t="shared" si="1"/>
        <v>1936</v>
      </c>
      <c r="O70" s="57"/>
      <c r="P70" s="57"/>
      <c r="Q70" s="87">
        <f t="shared" si="2"/>
        <v>3317.9</v>
      </c>
      <c r="R70" s="87">
        <f t="shared" si="3"/>
        <v>1936</v>
      </c>
    </row>
    <row r="71" spans="1:18" ht="22.5" x14ac:dyDescent="0.2">
      <c r="A71" s="23" t="s">
        <v>73</v>
      </c>
      <c r="B71" s="24">
        <v>24</v>
      </c>
      <c r="C71" s="25">
        <v>412</v>
      </c>
      <c r="D71" s="26" t="s">
        <v>237</v>
      </c>
      <c r="E71" s="27" t="s">
        <v>3</v>
      </c>
      <c r="F71" s="26" t="s">
        <v>2</v>
      </c>
      <c r="G71" s="28" t="s">
        <v>69</v>
      </c>
      <c r="H71" s="29" t="s">
        <v>7</v>
      </c>
      <c r="I71" s="30">
        <f>I72+I74+I76</f>
        <v>1936</v>
      </c>
      <c r="J71" s="30">
        <f>J72+J74+J76</f>
        <v>1936</v>
      </c>
      <c r="K71" s="30"/>
      <c r="L71" s="30"/>
      <c r="M71" s="30">
        <f t="shared" si="0"/>
        <v>1936</v>
      </c>
      <c r="N71" s="113">
        <f t="shared" si="1"/>
        <v>1936</v>
      </c>
      <c r="O71" s="57"/>
      <c r="P71" s="57"/>
      <c r="Q71" s="87">
        <f t="shared" si="2"/>
        <v>1936</v>
      </c>
      <c r="R71" s="87">
        <f t="shared" si="3"/>
        <v>1936</v>
      </c>
    </row>
    <row r="72" spans="1:18" ht="45" x14ac:dyDescent="0.2">
      <c r="A72" s="23" t="s">
        <v>6</v>
      </c>
      <c r="B72" s="24">
        <v>24</v>
      </c>
      <c r="C72" s="25">
        <v>412</v>
      </c>
      <c r="D72" s="26" t="s">
        <v>237</v>
      </c>
      <c r="E72" s="27" t="s">
        <v>3</v>
      </c>
      <c r="F72" s="26" t="s">
        <v>2</v>
      </c>
      <c r="G72" s="28" t="s">
        <v>69</v>
      </c>
      <c r="H72" s="29">
        <v>100</v>
      </c>
      <c r="I72" s="30">
        <f>I73</f>
        <v>1622</v>
      </c>
      <c r="J72" s="30">
        <f>J73</f>
        <v>1622</v>
      </c>
      <c r="K72" s="30"/>
      <c r="L72" s="30"/>
      <c r="M72" s="30">
        <f t="shared" si="0"/>
        <v>1622</v>
      </c>
      <c r="N72" s="113">
        <f t="shared" si="1"/>
        <v>1622</v>
      </c>
      <c r="O72" s="57"/>
      <c r="P72" s="57"/>
      <c r="Q72" s="87">
        <f t="shared" si="2"/>
        <v>1622</v>
      </c>
      <c r="R72" s="87">
        <f t="shared" si="3"/>
        <v>1622</v>
      </c>
    </row>
    <row r="73" spans="1:18" x14ac:dyDescent="0.2">
      <c r="A73" s="23" t="s">
        <v>72</v>
      </c>
      <c r="B73" s="24">
        <v>24</v>
      </c>
      <c r="C73" s="25">
        <v>412</v>
      </c>
      <c r="D73" s="26" t="s">
        <v>237</v>
      </c>
      <c r="E73" s="27" t="s">
        <v>3</v>
      </c>
      <c r="F73" s="26" t="s">
        <v>2</v>
      </c>
      <c r="G73" s="28" t="s">
        <v>69</v>
      </c>
      <c r="H73" s="29">
        <v>110</v>
      </c>
      <c r="I73" s="30">
        <v>1622</v>
      </c>
      <c r="J73" s="30">
        <v>1622</v>
      </c>
      <c r="K73" s="30"/>
      <c r="L73" s="30"/>
      <c r="M73" s="30">
        <f t="shared" si="0"/>
        <v>1622</v>
      </c>
      <c r="N73" s="113">
        <f t="shared" si="1"/>
        <v>1622</v>
      </c>
      <c r="O73" s="57"/>
      <c r="P73" s="57"/>
      <c r="Q73" s="87">
        <f t="shared" si="2"/>
        <v>1622</v>
      </c>
      <c r="R73" s="87">
        <f t="shared" si="3"/>
        <v>1622</v>
      </c>
    </row>
    <row r="74" spans="1:18" ht="22.5" x14ac:dyDescent="0.2">
      <c r="A74" s="23" t="s">
        <v>14</v>
      </c>
      <c r="B74" s="24">
        <v>24</v>
      </c>
      <c r="C74" s="25">
        <v>412</v>
      </c>
      <c r="D74" s="26" t="s">
        <v>237</v>
      </c>
      <c r="E74" s="27" t="s">
        <v>3</v>
      </c>
      <c r="F74" s="26" t="s">
        <v>2</v>
      </c>
      <c r="G74" s="28" t="s">
        <v>69</v>
      </c>
      <c r="H74" s="29">
        <v>200</v>
      </c>
      <c r="I74" s="30">
        <f>I75</f>
        <v>279</v>
      </c>
      <c r="J74" s="30">
        <f>J75</f>
        <v>279</v>
      </c>
      <c r="K74" s="30"/>
      <c r="L74" s="30"/>
      <c r="M74" s="30">
        <f t="shared" si="0"/>
        <v>279</v>
      </c>
      <c r="N74" s="113">
        <f t="shared" si="1"/>
        <v>279</v>
      </c>
      <c r="O74" s="57"/>
      <c r="P74" s="57"/>
      <c r="Q74" s="87">
        <f t="shared" si="2"/>
        <v>279</v>
      </c>
      <c r="R74" s="87">
        <f t="shared" si="3"/>
        <v>279</v>
      </c>
    </row>
    <row r="75" spans="1:18" ht="22.5" x14ac:dyDescent="0.2">
      <c r="A75" s="23" t="s">
        <v>13</v>
      </c>
      <c r="B75" s="24">
        <v>24</v>
      </c>
      <c r="C75" s="25">
        <v>412</v>
      </c>
      <c r="D75" s="26" t="s">
        <v>237</v>
      </c>
      <c r="E75" s="27" t="s">
        <v>3</v>
      </c>
      <c r="F75" s="26" t="s">
        <v>2</v>
      </c>
      <c r="G75" s="28" t="s">
        <v>69</v>
      </c>
      <c r="H75" s="29">
        <v>240</v>
      </c>
      <c r="I75" s="30">
        <v>279</v>
      </c>
      <c r="J75" s="30">
        <v>279</v>
      </c>
      <c r="K75" s="30"/>
      <c r="L75" s="30"/>
      <c r="M75" s="30">
        <f t="shared" si="0"/>
        <v>279</v>
      </c>
      <c r="N75" s="113">
        <f t="shared" si="1"/>
        <v>279</v>
      </c>
      <c r="O75" s="57"/>
      <c r="P75" s="57"/>
      <c r="Q75" s="87">
        <f t="shared" si="2"/>
        <v>279</v>
      </c>
      <c r="R75" s="87">
        <f t="shared" si="3"/>
        <v>279</v>
      </c>
    </row>
    <row r="76" spans="1:18" x14ac:dyDescent="0.2">
      <c r="A76" s="23" t="s">
        <v>71</v>
      </c>
      <c r="B76" s="24">
        <v>24</v>
      </c>
      <c r="C76" s="25">
        <v>412</v>
      </c>
      <c r="D76" s="26" t="s">
        <v>237</v>
      </c>
      <c r="E76" s="27" t="s">
        <v>3</v>
      </c>
      <c r="F76" s="26" t="s">
        <v>2</v>
      </c>
      <c r="G76" s="28" t="s">
        <v>69</v>
      </c>
      <c r="H76" s="29">
        <v>800</v>
      </c>
      <c r="I76" s="30">
        <f>I77</f>
        <v>35</v>
      </c>
      <c r="J76" s="30">
        <f>J77</f>
        <v>35</v>
      </c>
      <c r="K76" s="30"/>
      <c r="L76" s="30"/>
      <c r="M76" s="30">
        <f t="shared" si="0"/>
        <v>35</v>
      </c>
      <c r="N76" s="113">
        <f t="shared" si="1"/>
        <v>35</v>
      </c>
      <c r="O76" s="57"/>
      <c r="P76" s="57"/>
      <c r="Q76" s="87">
        <f t="shared" si="2"/>
        <v>35</v>
      </c>
      <c r="R76" s="87">
        <f t="shared" si="3"/>
        <v>35</v>
      </c>
    </row>
    <row r="77" spans="1:18" x14ac:dyDescent="0.2">
      <c r="A77" s="23" t="s">
        <v>70</v>
      </c>
      <c r="B77" s="24">
        <v>24</v>
      </c>
      <c r="C77" s="25">
        <v>412</v>
      </c>
      <c r="D77" s="26" t="s">
        <v>237</v>
      </c>
      <c r="E77" s="27" t="s">
        <v>3</v>
      </c>
      <c r="F77" s="26" t="s">
        <v>2</v>
      </c>
      <c r="G77" s="28" t="s">
        <v>69</v>
      </c>
      <c r="H77" s="29">
        <v>850</v>
      </c>
      <c r="I77" s="30">
        <v>35</v>
      </c>
      <c r="J77" s="30">
        <v>35</v>
      </c>
      <c r="K77" s="30"/>
      <c r="L77" s="30"/>
      <c r="M77" s="30">
        <f t="shared" si="0"/>
        <v>35</v>
      </c>
      <c r="N77" s="113">
        <f t="shared" si="1"/>
        <v>35</v>
      </c>
      <c r="O77" s="57"/>
      <c r="P77" s="57"/>
      <c r="Q77" s="87">
        <f t="shared" si="2"/>
        <v>35</v>
      </c>
      <c r="R77" s="87">
        <f t="shared" si="3"/>
        <v>35</v>
      </c>
    </row>
    <row r="78" spans="1:18" ht="56.25" x14ac:dyDescent="0.2">
      <c r="A78" s="23" t="s">
        <v>295</v>
      </c>
      <c r="B78" s="24">
        <v>24</v>
      </c>
      <c r="C78" s="25">
        <v>412</v>
      </c>
      <c r="D78" s="26" t="s">
        <v>237</v>
      </c>
      <c r="E78" s="27" t="s">
        <v>3</v>
      </c>
      <c r="F78" s="26" t="s">
        <v>2</v>
      </c>
      <c r="G78" s="28" t="s">
        <v>236</v>
      </c>
      <c r="H78" s="29" t="s">
        <v>7</v>
      </c>
      <c r="I78" s="30">
        <f>I79</f>
        <v>1381.9</v>
      </c>
      <c r="J78" s="30">
        <f>J79</f>
        <v>0</v>
      </c>
      <c r="K78" s="30"/>
      <c r="L78" s="30"/>
      <c r="M78" s="30">
        <f t="shared" si="0"/>
        <v>1381.9</v>
      </c>
      <c r="N78" s="113">
        <f t="shared" si="1"/>
        <v>0</v>
      </c>
      <c r="O78" s="57"/>
      <c r="P78" s="57"/>
      <c r="Q78" s="87">
        <f t="shared" si="2"/>
        <v>1381.9</v>
      </c>
      <c r="R78" s="87">
        <f t="shared" si="3"/>
        <v>0</v>
      </c>
    </row>
    <row r="79" spans="1:18" x14ac:dyDescent="0.2">
      <c r="A79" s="23" t="s">
        <v>65</v>
      </c>
      <c r="B79" s="24">
        <v>24</v>
      </c>
      <c r="C79" s="25">
        <v>412</v>
      </c>
      <c r="D79" s="26" t="s">
        <v>237</v>
      </c>
      <c r="E79" s="27" t="s">
        <v>3</v>
      </c>
      <c r="F79" s="26" t="s">
        <v>2</v>
      </c>
      <c r="G79" s="28" t="s">
        <v>236</v>
      </c>
      <c r="H79" s="29">
        <v>500</v>
      </c>
      <c r="I79" s="30">
        <f>I80</f>
        <v>1381.9</v>
      </c>
      <c r="J79" s="30">
        <f>J80</f>
        <v>0</v>
      </c>
      <c r="K79" s="30"/>
      <c r="L79" s="30"/>
      <c r="M79" s="30">
        <f t="shared" si="0"/>
        <v>1381.9</v>
      </c>
      <c r="N79" s="113">
        <f t="shared" si="1"/>
        <v>0</v>
      </c>
      <c r="O79" s="57"/>
      <c r="P79" s="57"/>
      <c r="Q79" s="87">
        <f t="shared" si="2"/>
        <v>1381.9</v>
      </c>
      <c r="R79" s="87">
        <f t="shared" si="3"/>
        <v>0</v>
      </c>
    </row>
    <row r="80" spans="1:18" x14ac:dyDescent="0.2">
      <c r="A80" s="23" t="s">
        <v>64</v>
      </c>
      <c r="B80" s="24">
        <v>24</v>
      </c>
      <c r="C80" s="25">
        <v>412</v>
      </c>
      <c r="D80" s="26" t="s">
        <v>237</v>
      </c>
      <c r="E80" s="27" t="s">
        <v>3</v>
      </c>
      <c r="F80" s="26" t="s">
        <v>2</v>
      </c>
      <c r="G80" s="28" t="s">
        <v>236</v>
      </c>
      <c r="H80" s="29">
        <v>540</v>
      </c>
      <c r="I80" s="30">
        <v>1381.9</v>
      </c>
      <c r="J80" s="30">
        <v>0</v>
      </c>
      <c r="K80" s="30"/>
      <c r="L80" s="30"/>
      <c r="M80" s="30">
        <f t="shared" si="0"/>
        <v>1381.9</v>
      </c>
      <c r="N80" s="113">
        <f t="shared" si="1"/>
        <v>0</v>
      </c>
      <c r="O80" s="57"/>
      <c r="P80" s="57"/>
      <c r="Q80" s="87">
        <f t="shared" si="2"/>
        <v>1381.9</v>
      </c>
      <c r="R80" s="87">
        <f t="shared" si="3"/>
        <v>0</v>
      </c>
    </row>
    <row r="81" spans="1:18" x14ac:dyDescent="0.2">
      <c r="A81" s="23" t="s">
        <v>235</v>
      </c>
      <c r="B81" s="24">
        <v>24</v>
      </c>
      <c r="C81" s="25">
        <v>500</v>
      </c>
      <c r="D81" s="26" t="s">
        <v>7</v>
      </c>
      <c r="E81" s="27" t="s">
        <v>7</v>
      </c>
      <c r="F81" s="26" t="s">
        <v>7</v>
      </c>
      <c r="G81" s="28" t="s">
        <v>7</v>
      </c>
      <c r="H81" s="29" t="s">
        <v>7</v>
      </c>
      <c r="I81" s="30">
        <f>I82+I87+I94</f>
        <v>51444.9</v>
      </c>
      <c r="J81" s="30">
        <f>J82+J87+J94</f>
        <v>49876.7</v>
      </c>
      <c r="K81" s="30"/>
      <c r="L81" s="30"/>
      <c r="M81" s="30">
        <f t="shared" si="0"/>
        <v>51444.9</v>
      </c>
      <c r="N81" s="113">
        <f t="shared" si="1"/>
        <v>49876.7</v>
      </c>
      <c r="O81" s="57"/>
      <c r="P81" s="57"/>
      <c r="Q81" s="87">
        <f t="shared" si="2"/>
        <v>51444.9</v>
      </c>
      <c r="R81" s="87">
        <f t="shared" si="3"/>
        <v>49876.7</v>
      </c>
    </row>
    <row r="82" spans="1:18" x14ac:dyDescent="0.2">
      <c r="A82" s="1" t="s">
        <v>286</v>
      </c>
      <c r="B82" s="31">
        <v>24</v>
      </c>
      <c r="C82" s="25">
        <v>501</v>
      </c>
      <c r="D82" s="32" t="s">
        <v>7</v>
      </c>
      <c r="E82" s="33" t="s">
        <v>7</v>
      </c>
      <c r="F82" s="32" t="s">
        <v>7</v>
      </c>
      <c r="G82" s="34" t="s">
        <v>7</v>
      </c>
      <c r="H82" s="29" t="s">
        <v>7</v>
      </c>
      <c r="I82" s="35">
        <f t="shared" ref="I82:J85" si="15">I83</f>
        <v>38908.400000000001</v>
      </c>
      <c r="J82" s="30">
        <f t="shared" si="15"/>
        <v>37340.199999999997</v>
      </c>
      <c r="K82" s="35"/>
      <c r="L82" s="30"/>
      <c r="M82" s="35">
        <f t="shared" si="0"/>
        <v>38908.400000000001</v>
      </c>
      <c r="N82" s="113">
        <f t="shared" si="1"/>
        <v>37340.199999999997</v>
      </c>
      <c r="O82" s="57"/>
      <c r="P82" s="57"/>
      <c r="Q82" s="87">
        <f t="shared" ref="Q82:Q145" si="16">M82+O82</f>
        <v>38908.400000000001</v>
      </c>
      <c r="R82" s="87">
        <f t="shared" ref="R82:R145" si="17">N82+P82</f>
        <v>37340.199999999997</v>
      </c>
    </row>
    <row r="83" spans="1:18" ht="33.75" x14ac:dyDescent="0.2">
      <c r="A83" s="1" t="s">
        <v>291</v>
      </c>
      <c r="B83" s="31">
        <v>24</v>
      </c>
      <c r="C83" s="25">
        <v>501</v>
      </c>
      <c r="D83" s="32">
        <v>3</v>
      </c>
      <c r="E83" s="33" t="s">
        <v>3</v>
      </c>
      <c r="F83" s="32" t="s">
        <v>2</v>
      </c>
      <c r="G83" s="34" t="s">
        <v>9</v>
      </c>
      <c r="H83" s="29" t="s">
        <v>7</v>
      </c>
      <c r="I83" s="35">
        <f t="shared" si="15"/>
        <v>38908.400000000001</v>
      </c>
      <c r="J83" s="30">
        <f t="shared" si="15"/>
        <v>37340.199999999997</v>
      </c>
      <c r="K83" s="35"/>
      <c r="L83" s="30"/>
      <c r="M83" s="35">
        <f t="shared" si="0"/>
        <v>38908.400000000001</v>
      </c>
      <c r="N83" s="113">
        <f t="shared" si="1"/>
        <v>37340.199999999997</v>
      </c>
      <c r="O83" s="57"/>
      <c r="P83" s="57"/>
      <c r="Q83" s="87">
        <f t="shared" si="16"/>
        <v>38908.400000000001</v>
      </c>
      <c r="R83" s="87">
        <f t="shared" si="17"/>
        <v>37340.199999999997</v>
      </c>
    </row>
    <row r="84" spans="1:18" ht="22.5" x14ac:dyDescent="0.2">
      <c r="A84" s="1" t="s">
        <v>310</v>
      </c>
      <c r="B84" s="31">
        <v>24</v>
      </c>
      <c r="C84" s="25">
        <v>501</v>
      </c>
      <c r="D84" s="32">
        <v>3</v>
      </c>
      <c r="E84" s="33" t="s">
        <v>3</v>
      </c>
      <c r="F84" s="32" t="s">
        <v>2</v>
      </c>
      <c r="G84" s="34" t="s">
        <v>287</v>
      </c>
      <c r="H84" s="29" t="s">
        <v>7</v>
      </c>
      <c r="I84" s="35">
        <f t="shared" si="15"/>
        <v>38908.400000000001</v>
      </c>
      <c r="J84" s="30">
        <f t="shared" si="15"/>
        <v>37340.199999999997</v>
      </c>
      <c r="K84" s="35"/>
      <c r="L84" s="30"/>
      <c r="M84" s="35">
        <f t="shared" si="0"/>
        <v>38908.400000000001</v>
      </c>
      <c r="N84" s="113">
        <f t="shared" si="1"/>
        <v>37340.199999999997</v>
      </c>
      <c r="O84" s="57"/>
      <c r="P84" s="57"/>
      <c r="Q84" s="87">
        <f t="shared" si="16"/>
        <v>38908.400000000001</v>
      </c>
      <c r="R84" s="87">
        <f t="shared" si="17"/>
        <v>37340.199999999997</v>
      </c>
    </row>
    <row r="85" spans="1:18" x14ac:dyDescent="0.2">
      <c r="A85" s="1" t="s">
        <v>65</v>
      </c>
      <c r="B85" s="31">
        <v>24</v>
      </c>
      <c r="C85" s="25">
        <v>501</v>
      </c>
      <c r="D85" s="32">
        <v>3</v>
      </c>
      <c r="E85" s="33" t="s">
        <v>3</v>
      </c>
      <c r="F85" s="32" t="s">
        <v>2</v>
      </c>
      <c r="G85" s="34" t="s">
        <v>287</v>
      </c>
      <c r="H85" s="29">
        <v>500</v>
      </c>
      <c r="I85" s="35">
        <f t="shared" si="15"/>
        <v>38908.400000000001</v>
      </c>
      <c r="J85" s="30">
        <f t="shared" si="15"/>
        <v>37340.199999999997</v>
      </c>
      <c r="K85" s="35"/>
      <c r="L85" s="30"/>
      <c r="M85" s="35">
        <f t="shared" si="0"/>
        <v>38908.400000000001</v>
      </c>
      <c r="N85" s="113">
        <f t="shared" si="1"/>
        <v>37340.199999999997</v>
      </c>
      <c r="O85" s="57"/>
      <c r="P85" s="57"/>
      <c r="Q85" s="87">
        <f t="shared" si="16"/>
        <v>38908.400000000001</v>
      </c>
      <c r="R85" s="87">
        <f t="shared" si="17"/>
        <v>37340.199999999997</v>
      </c>
    </row>
    <row r="86" spans="1:18" x14ac:dyDescent="0.2">
      <c r="A86" s="1" t="s">
        <v>64</v>
      </c>
      <c r="B86" s="31">
        <v>24</v>
      </c>
      <c r="C86" s="25">
        <v>501</v>
      </c>
      <c r="D86" s="32">
        <v>3</v>
      </c>
      <c r="E86" s="33" t="s">
        <v>3</v>
      </c>
      <c r="F86" s="32" t="s">
        <v>2</v>
      </c>
      <c r="G86" s="34" t="s">
        <v>287</v>
      </c>
      <c r="H86" s="29">
        <v>540</v>
      </c>
      <c r="I86" s="35">
        <v>38908.400000000001</v>
      </c>
      <c r="J86" s="30">
        <v>37340.199999999997</v>
      </c>
      <c r="K86" s="35"/>
      <c r="L86" s="30"/>
      <c r="M86" s="35">
        <f t="shared" si="0"/>
        <v>38908.400000000001</v>
      </c>
      <c r="N86" s="113">
        <f t="shared" si="1"/>
        <v>37340.199999999997</v>
      </c>
      <c r="O86" s="57"/>
      <c r="P86" s="57"/>
      <c r="Q86" s="87">
        <f t="shared" si="16"/>
        <v>38908.400000000001</v>
      </c>
      <c r="R86" s="87">
        <f t="shared" si="17"/>
        <v>37340.199999999997</v>
      </c>
    </row>
    <row r="87" spans="1:18" x14ac:dyDescent="0.2">
      <c r="A87" s="1" t="s">
        <v>288</v>
      </c>
      <c r="B87" s="31">
        <v>24</v>
      </c>
      <c r="C87" s="25">
        <v>502</v>
      </c>
      <c r="D87" s="32" t="s">
        <v>7</v>
      </c>
      <c r="E87" s="33" t="s">
        <v>7</v>
      </c>
      <c r="F87" s="32" t="s">
        <v>7</v>
      </c>
      <c r="G87" s="34" t="s">
        <v>7</v>
      </c>
      <c r="H87" s="29" t="s">
        <v>7</v>
      </c>
      <c r="I87" s="35">
        <f>I88</f>
        <v>6000</v>
      </c>
      <c r="J87" s="30">
        <f>J88</f>
        <v>6000</v>
      </c>
      <c r="K87" s="35"/>
      <c r="L87" s="30"/>
      <c r="M87" s="35">
        <f t="shared" ref="M87:M150" si="18">I87+K87</f>
        <v>6000</v>
      </c>
      <c r="N87" s="113">
        <f t="shared" ref="N87:N150" si="19">J87+L87</f>
        <v>6000</v>
      </c>
      <c r="O87" s="57"/>
      <c r="P87" s="57"/>
      <c r="Q87" s="87">
        <f t="shared" si="16"/>
        <v>6000</v>
      </c>
      <c r="R87" s="87">
        <f t="shared" si="17"/>
        <v>6000</v>
      </c>
    </row>
    <row r="88" spans="1:18" ht="56.25" x14ac:dyDescent="0.2">
      <c r="A88" s="1" t="s">
        <v>302</v>
      </c>
      <c r="B88" s="31">
        <v>24</v>
      </c>
      <c r="C88" s="25">
        <v>502</v>
      </c>
      <c r="D88" s="32" t="s">
        <v>175</v>
      </c>
      <c r="E88" s="33" t="s">
        <v>3</v>
      </c>
      <c r="F88" s="32" t="s">
        <v>2</v>
      </c>
      <c r="G88" s="34" t="s">
        <v>9</v>
      </c>
      <c r="H88" s="29" t="s">
        <v>7</v>
      </c>
      <c r="I88" s="35">
        <f>I89</f>
        <v>6000</v>
      </c>
      <c r="J88" s="30">
        <f>J89</f>
        <v>6000</v>
      </c>
      <c r="K88" s="35"/>
      <c r="L88" s="30"/>
      <c r="M88" s="35">
        <f t="shared" si="18"/>
        <v>6000</v>
      </c>
      <c r="N88" s="113">
        <f t="shared" si="19"/>
        <v>6000</v>
      </c>
      <c r="O88" s="57"/>
      <c r="P88" s="57"/>
      <c r="Q88" s="87">
        <f t="shared" si="16"/>
        <v>6000</v>
      </c>
      <c r="R88" s="87">
        <f t="shared" si="17"/>
        <v>6000</v>
      </c>
    </row>
    <row r="89" spans="1:18" ht="22.5" x14ac:dyDescent="0.2">
      <c r="A89" s="1" t="s">
        <v>289</v>
      </c>
      <c r="B89" s="31">
        <v>24</v>
      </c>
      <c r="C89" s="25">
        <v>502</v>
      </c>
      <c r="D89" s="32" t="s">
        <v>175</v>
      </c>
      <c r="E89" s="33" t="s">
        <v>3</v>
      </c>
      <c r="F89" s="32" t="s">
        <v>2</v>
      </c>
      <c r="G89" s="34" t="s">
        <v>290</v>
      </c>
      <c r="H89" s="29" t="s">
        <v>7</v>
      </c>
      <c r="I89" s="35">
        <f>I92+I90</f>
        <v>6000</v>
      </c>
      <c r="J89" s="30">
        <f>J92+J90</f>
        <v>6000</v>
      </c>
      <c r="K89" s="35"/>
      <c r="L89" s="30"/>
      <c r="M89" s="35">
        <f t="shared" si="18"/>
        <v>6000</v>
      </c>
      <c r="N89" s="113">
        <f t="shared" si="19"/>
        <v>6000</v>
      </c>
      <c r="O89" s="57"/>
      <c r="P89" s="57"/>
      <c r="Q89" s="87">
        <f t="shared" si="16"/>
        <v>6000</v>
      </c>
      <c r="R89" s="87">
        <f t="shared" si="17"/>
        <v>6000</v>
      </c>
    </row>
    <row r="90" spans="1:18" ht="22.5" x14ac:dyDescent="0.2">
      <c r="A90" s="1" t="s">
        <v>14</v>
      </c>
      <c r="B90" s="31">
        <v>24</v>
      </c>
      <c r="C90" s="25">
        <v>502</v>
      </c>
      <c r="D90" s="32" t="s">
        <v>175</v>
      </c>
      <c r="E90" s="33" t="s">
        <v>3</v>
      </c>
      <c r="F90" s="32" t="s">
        <v>2</v>
      </c>
      <c r="G90" s="34" t="s">
        <v>290</v>
      </c>
      <c r="H90" s="29">
        <v>200</v>
      </c>
      <c r="I90" s="35">
        <f>I91</f>
        <v>1500</v>
      </c>
      <c r="J90" s="30">
        <f>J91</f>
        <v>1500</v>
      </c>
      <c r="K90" s="35"/>
      <c r="L90" s="30"/>
      <c r="M90" s="35">
        <f t="shared" si="18"/>
        <v>1500</v>
      </c>
      <c r="N90" s="113">
        <f t="shared" si="19"/>
        <v>1500</v>
      </c>
      <c r="O90" s="57"/>
      <c r="P90" s="57"/>
      <c r="Q90" s="87">
        <f t="shared" si="16"/>
        <v>1500</v>
      </c>
      <c r="R90" s="87">
        <f t="shared" si="17"/>
        <v>1500</v>
      </c>
    </row>
    <row r="91" spans="1:18" ht="22.5" x14ac:dyDescent="0.2">
      <c r="A91" s="1" t="s">
        <v>13</v>
      </c>
      <c r="B91" s="31">
        <v>24</v>
      </c>
      <c r="C91" s="25">
        <v>502</v>
      </c>
      <c r="D91" s="32" t="s">
        <v>175</v>
      </c>
      <c r="E91" s="33" t="s">
        <v>3</v>
      </c>
      <c r="F91" s="32" t="s">
        <v>2</v>
      </c>
      <c r="G91" s="34" t="s">
        <v>290</v>
      </c>
      <c r="H91" s="29">
        <v>240</v>
      </c>
      <c r="I91" s="35">
        <v>1500</v>
      </c>
      <c r="J91" s="30">
        <v>1500</v>
      </c>
      <c r="K91" s="35"/>
      <c r="L91" s="30"/>
      <c r="M91" s="35">
        <f t="shared" si="18"/>
        <v>1500</v>
      </c>
      <c r="N91" s="113">
        <f t="shared" si="19"/>
        <v>1500</v>
      </c>
      <c r="O91" s="57"/>
      <c r="P91" s="57"/>
      <c r="Q91" s="87">
        <f t="shared" si="16"/>
        <v>1500</v>
      </c>
      <c r="R91" s="87">
        <f t="shared" si="17"/>
        <v>1500</v>
      </c>
    </row>
    <row r="92" spans="1:18" x14ac:dyDescent="0.2">
      <c r="A92" s="1" t="s">
        <v>65</v>
      </c>
      <c r="B92" s="31">
        <v>24</v>
      </c>
      <c r="C92" s="25">
        <v>502</v>
      </c>
      <c r="D92" s="32" t="s">
        <v>175</v>
      </c>
      <c r="E92" s="33" t="s">
        <v>3</v>
      </c>
      <c r="F92" s="32" t="s">
        <v>2</v>
      </c>
      <c r="G92" s="34" t="s">
        <v>290</v>
      </c>
      <c r="H92" s="29">
        <v>500</v>
      </c>
      <c r="I92" s="35">
        <f>I93</f>
        <v>4500</v>
      </c>
      <c r="J92" s="30">
        <f>J93</f>
        <v>4500</v>
      </c>
      <c r="K92" s="35"/>
      <c r="L92" s="30"/>
      <c r="M92" s="35">
        <f t="shared" si="18"/>
        <v>4500</v>
      </c>
      <c r="N92" s="113">
        <f t="shared" si="19"/>
        <v>4500</v>
      </c>
      <c r="O92" s="57"/>
      <c r="P92" s="57"/>
      <c r="Q92" s="87">
        <f t="shared" si="16"/>
        <v>4500</v>
      </c>
      <c r="R92" s="87">
        <f t="shared" si="17"/>
        <v>4500</v>
      </c>
    </row>
    <row r="93" spans="1:18" x14ac:dyDescent="0.2">
      <c r="A93" s="1" t="s">
        <v>64</v>
      </c>
      <c r="B93" s="31">
        <v>24</v>
      </c>
      <c r="C93" s="25">
        <v>502</v>
      </c>
      <c r="D93" s="32" t="s">
        <v>175</v>
      </c>
      <c r="E93" s="33" t="s">
        <v>3</v>
      </c>
      <c r="F93" s="32" t="s">
        <v>2</v>
      </c>
      <c r="G93" s="34" t="s">
        <v>290</v>
      </c>
      <c r="H93" s="29">
        <v>540</v>
      </c>
      <c r="I93" s="35">
        <v>4500</v>
      </c>
      <c r="J93" s="30">
        <v>4500</v>
      </c>
      <c r="K93" s="35"/>
      <c r="L93" s="30"/>
      <c r="M93" s="35">
        <f t="shared" si="18"/>
        <v>4500</v>
      </c>
      <c r="N93" s="113">
        <f t="shared" si="19"/>
        <v>4500</v>
      </c>
      <c r="O93" s="57"/>
      <c r="P93" s="57"/>
      <c r="Q93" s="87">
        <f t="shared" si="16"/>
        <v>4500</v>
      </c>
      <c r="R93" s="87">
        <f t="shared" si="17"/>
        <v>4500</v>
      </c>
    </row>
    <row r="94" spans="1:18" ht="22.5" x14ac:dyDescent="0.2">
      <c r="A94" s="23" t="s">
        <v>234</v>
      </c>
      <c r="B94" s="24">
        <v>24</v>
      </c>
      <c r="C94" s="25">
        <v>505</v>
      </c>
      <c r="D94" s="26" t="s">
        <v>7</v>
      </c>
      <c r="E94" s="27" t="s">
        <v>7</v>
      </c>
      <c r="F94" s="26" t="s">
        <v>7</v>
      </c>
      <c r="G94" s="28" t="s">
        <v>7</v>
      </c>
      <c r="H94" s="29" t="s">
        <v>7</v>
      </c>
      <c r="I94" s="30">
        <f>I95</f>
        <v>6536.5</v>
      </c>
      <c r="J94" s="30">
        <f>J95</f>
        <v>6536.5</v>
      </c>
      <c r="K94" s="30"/>
      <c r="L94" s="30"/>
      <c r="M94" s="30">
        <f t="shared" si="18"/>
        <v>6536.5</v>
      </c>
      <c r="N94" s="113">
        <f t="shared" si="19"/>
        <v>6536.5</v>
      </c>
      <c r="O94" s="57"/>
      <c r="P94" s="57"/>
      <c r="Q94" s="87">
        <f t="shared" si="16"/>
        <v>6536.5</v>
      </c>
      <c r="R94" s="87">
        <f t="shared" si="17"/>
        <v>6536.5</v>
      </c>
    </row>
    <row r="95" spans="1:18" ht="56.25" x14ac:dyDescent="0.2">
      <c r="A95" s="23" t="s">
        <v>302</v>
      </c>
      <c r="B95" s="24">
        <v>24</v>
      </c>
      <c r="C95" s="25">
        <v>505</v>
      </c>
      <c r="D95" s="26" t="s">
        <v>175</v>
      </c>
      <c r="E95" s="27" t="s">
        <v>3</v>
      </c>
      <c r="F95" s="26" t="s">
        <v>2</v>
      </c>
      <c r="G95" s="28" t="s">
        <v>9</v>
      </c>
      <c r="H95" s="29" t="s">
        <v>7</v>
      </c>
      <c r="I95" s="30">
        <f>I96+I103</f>
        <v>6536.5</v>
      </c>
      <c r="J95" s="30">
        <f>J96+J103</f>
        <v>6536.5</v>
      </c>
      <c r="K95" s="30"/>
      <c r="L95" s="30"/>
      <c r="M95" s="30">
        <f t="shared" si="18"/>
        <v>6536.5</v>
      </c>
      <c r="N95" s="113">
        <f t="shared" si="19"/>
        <v>6536.5</v>
      </c>
      <c r="O95" s="57"/>
      <c r="P95" s="57"/>
      <c r="Q95" s="87">
        <f t="shared" si="16"/>
        <v>6536.5</v>
      </c>
      <c r="R95" s="87">
        <f t="shared" si="17"/>
        <v>6536.5</v>
      </c>
    </row>
    <row r="96" spans="1:18" ht="22.5" x14ac:dyDescent="0.2">
      <c r="A96" s="23" t="s">
        <v>15</v>
      </c>
      <c r="B96" s="24">
        <v>24</v>
      </c>
      <c r="C96" s="25">
        <v>505</v>
      </c>
      <c r="D96" s="26" t="s">
        <v>175</v>
      </c>
      <c r="E96" s="27" t="s">
        <v>3</v>
      </c>
      <c r="F96" s="26" t="s">
        <v>2</v>
      </c>
      <c r="G96" s="28" t="s">
        <v>11</v>
      </c>
      <c r="H96" s="29" t="s">
        <v>7</v>
      </c>
      <c r="I96" s="30">
        <f>I97+I99+I101</f>
        <v>6456.5</v>
      </c>
      <c r="J96" s="30">
        <f>J97+J99+J101</f>
        <v>6456.5</v>
      </c>
      <c r="K96" s="30"/>
      <c r="L96" s="30"/>
      <c r="M96" s="30">
        <f t="shared" si="18"/>
        <v>6456.5</v>
      </c>
      <c r="N96" s="113">
        <f t="shared" si="19"/>
        <v>6456.5</v>
      </c>
      <c r="O96" s="57"/>
      <c r="P96" s="57"/>
      <c r="Q96" s="87">
        <f t="shared" si="16"/>
        <v>6456.5</v>
      </c>
      <c r="R96" s="87">
        <f t="shared" si="17"/>
        <v>6456.5</v>
      </c>
    </row>
    <row r="97" spans="1:18" ht="45" x14ac:dyDescent="0.2">
      <c r="A97" s="23" t="s">
        <v>6</v>
      </c>
      <c r="B97" s="24">
        <v>24</v>
      </c>
      <c r="C97" s="25">
        <v>505</v>
      </c>
      <c r="D97" s="26" t="s">
        <v>175</v>
      </c>
      <c r="E97" s="27" t="s">
        <v>3</v>
      </c>
      <c r="F97" s="26" t="s">
        <v>2</v>
      </c>
      <c r="G97" s="28" t="s">
        <v>11</v>
      </c>
      <c r="H97" s="29">
        <v>100</v>
      </c>
      <c r="I97" s="30">
        <f>I98</f>
        <v>6236.3</v>
      </c>
      <c r="J97" s="30">
        <f>J98</f>
        <v>6236.3</v>
      </c>
      <c r="K97" s="30"/>
      <c r="L97" s="30"/>
      <c r="M97" s="30">
        <f t="shared" si="18"/>
        <v>6236.3</v>
      </c>
      <c r="N97" s="113">
        <f t="shared" si="19"/>
        <v>6236.3</v>
      </c>
      <c r="O97" s="57"/>
      <c r="P97" s="57"/>
      <c r="Q97" s="87">
        <f t="shared" si="16"/>
        <v>6236.3</v>
      </c>
      <c r="R97" s="87">
        <f t="shared" si="17"/>
        <v>6236.3</v>
      </c>
    </row>
    <row r="98" spans="1:18" ht="22.5" x14ac:dyDescent="0.2">
      <c r="A98" s="23" t="s">
        <v>5</v>
      </c>
      <c r="B98" s="24">
        <v>24</v>
      </c>
      <c r="C98" s="25">
        <v>505</v>
      </c>
      <c r="D98" s="26" t="s">
        <v>175</v>
      </c>
      <c r="E98" s="27" t="s">
        <v>3</v>
      </c>
      <c r="F98" s="26" t="s">
        <v>2</v>
      </c>
      <c r="G98" s="28" t="s">
        <v>11</v>
      </c>
      <c r="H98" s="29">
        <v>120</v>
      </c>
      <c r="I98" s="30">
        <v>6236.3</v>
      </c>
      <c r="J98" s="30">
        <v>6236.3</v>
      </c>
      <c r="K98" s="30"/>
      <c r="L98" s="30"/>
      <c r="M98" s="30">
        <f t="shared" si="18"/>
        <v>6236.3</v>
      </c>
      <c r="N98" s="113">
        <f t="shared" si="19"/>
        <v>6236.3</v>
      </c>
      <c r="O98" s="57"/>
      <c r="P98" s="57"/>
      <c r="Q98" s="87">
        <f t="shared" si="16"/>
        <v>6236.3</v>
      </c>
      <c r="R98" s="87">
        <f t="shared" si="17"/>
        <v>6236.3</v>
      </c>
    </row>
    <row r="99" spans="1:18" ht="22.5" x14ac:dyDescent="0.2">
      <c r="A99" s="23" t="s">
        <v>14</v>
      </c>
      <c r="B99" s="24">
        <v>24</v>
      </c>
      <c r="C99" s="25">
        <v>505</v>
      </c>
      <c r="D99" s="26" t="s">
        <v>175</v>
      </c>
      <c r="E99" s="27" t="s">
        <v>3</v>
      </c>
      <c r="F99" s="26" t="s">
        <v>2</v>
      </c>
      <c r="G99" s="28" t="s">
        <v>11</v>
      </c>
      <c r="H99" s="29">
        <v>200</v>
      </c>
      <c r="I99" s="30">
        <f>I100</f>
        <v>201.2</v>
      </c>
      <c r="J99" s="30">
        <f>J100</f>
        <v>201.2</v>
      </c>
      <c r="K99" s="30"/>
      <c r="L99" s="30"/>
      <c r="M99" s="30">
        <f t="shared" si="18"/>
        <v>201.2</v>
      </c>
      <c r="N99" s="113">
        <f t="shared" si="19"/>
        <v>201.2</v>
      </c>
      <c r="O99" s="57"/>
      <c r="P99" s="57"/>
      <c r="Q99" s="87">
        <f t="shared" si="16"/>
        <v>201.2</v>
      </c>
      <c r="R99" s="87">
        <f t="shared" si="17"/>
        <v>201.2</v>
      </c>
    </row>
    <row r="100" spans="1:18" ht="22.5" x14ac:dyDescent="0.2">
      <c r="A100" s="23" t="s">
        <v>13</v>
      </c>
      <c r="B100" s="24">
        <v>24</v>
      </c>
      <c r="C100" s="25">
        <v>505</v>
      </c>
      <c r="D100" s="26" t="s">
        <v>175</v>
      </c>
      <c r="E100" s="27" t="s">
        <v>3</v>
      </c>
      <c r="F100" s="26" t="s">
        <v>2</v>
      </c>
      <c r="G100" s="28" t="s">
        <v>11</v>
      </c>
      <c r="H100" s="29">
        <v>240</v>
      </c>
      <c r="I100" s="30">
        <v>201.2</v>
      </c>
      <c r="J100" s="30">
        <v>201.2</v>
      </c>
      <c r="K100" s="30"/>
      <c r="L100" s="30"/>
      <c r="M100" s="30">
        <f t="shared" si="18"/>
        <v>201.2</v>
      </c>
      <c r="N100" s="113">
        <f t="shared" si="19"/>
        <v>201.2</v>
      </c>
      <c r="O100" s="57"/>
      <c r="P100" s="57"/>
      <c r="Q100" s="87">
        <f t="shared" si="16"/>
        <v>201.2</v>
      </c>
      <c r="R100" s="87">
        <f t="shared" si="17"/>
        <v>201.2</v>
      </c>
    </row>
    <row r="101" spans="1:18" x14ac:dyDescent="0.2">
      <c r="A101" s="23" t="s">
        <v>71</v>
      </c>
      <c r="B101" s="24">
        <v>24</v>
      </c>
      <c r="C101" s="25">
        <v>505</v>
      </c>
      <c r="D101" s="26" t="s">
        <v>175</v>
      </c>
      <c r="E101" s="27" t="s">
        <v>3</v>
      </c>
      <c r="F101" s="26" t="s">
        <v>2</v>
      </c>
      <c r="G101" s="28" t="s">
        <v>11</v>
      </c>
      <c r="H101" s="29">
        <v>800</v>
      </c>
      <c r="I101" s="30">
        <f>I102</f>
        <v>19</v>
      </c>
      <c r="J101" s="30">
        <f>J102</f>
        <v>19</v>
      </c>
      <c r="K101" s="30"/>
      <c r="L101" s="30"/>
      <c r="M101" s="30">
        <f t="shared" si="18"/>
        <v>19</v>
      </c>
      <c r="N101" s="113">
        <f t="shared" si="19"/>
        <v>19</v>
      </c>
      <c r="O101" s="57"/>
      <c r="P101" s="57"/>
      <c r="Q101" s="87">
        <f t="shared" si="16"/>
        <v>19</v>
      </c>
      <c r="R101" s="87">
        <f t="shared" si="17"/>
        <v>19</v>
      </c>
    </row>
    <row r="102" spans="1:18" x14ac:dyDescent="0.2">
      <c r="A102" s="23" t="s">
        <v>70</v>
      </c>
      <c r="B102" s="24">
        <v>24</v>
      </c>
      <c r="C102" s="25">
        <v>505</v>
      </c>
      <c r="D102" s="26" t="s">
        <v>175</v>
      </c>
      <c r="E102" s="27" t="s">
        <v>3</v>
      </c>
      <c r="F102" s="26" t="s">
        <v>2</v>
      </c>
      <c r="G102" s="28" t="s">
        <v>11</v>
      </c>
      <c r="H102" s="29">
        <v>850</v>
      </c>
      <c r="I102" s="30">
        <v>19</v>
      </c>
      <c r="J102" s="30">
        <v>19</v>
      </c>
      <c r="K102" s="30"/>
      <c r="L102" s="30"/>
      <c r="M102" s="30">
        <f t="shared" si="18"/>
        <v>19</v>
      </c>
      <c r="N102" s="113">
        <f t="shared" si="19"/>
        <v>19</v>
      </c>
      <c r="O102" s="57"/>
      <c r="P102" s="57"/>
      <c r="Q102" s="87">
        <f t="shared" si="16"/>
        <v>19</v>
      </c>
      <c r="R102" s="87">
        <f t="shared" si="17"/>
        <v>19</v>
      </c>
    </row>
    <row r="103" spans="1:18" ht="33.75" x14ac:dyDescent="0.2">
      <c r="A103" s="23" t="s">
        <v>233</v>
      </c>
      <c r="B103" s="24">
        <v>24</v>
      </c>
      <c r="C103" s="25">
        <v>505</v>
      </c>
      <c r="D103" s="26" t="s">
        <v>175</v>
      </c>
      <c r="E103" s="27" t="s">
        <v>3</v>
      </c>
      <c r="F103" s="26" t="s">
        <v>2</v>
      </c>
      <c r="G103" s="28" t="s">
        <v>232</v>
      </c>
      <c r="H103" s="29" t="s">
        <v>7</v>
      </c>
      <c r="I103" s="30">
        <f>I104</f>
        <v>80</v>
      </c>
      <c r="J103" s="30">
        <f>J104</f>
        <v>80</v>
      </c>
      <c r="K103" s="30"/>
      <c r="L103" s="30"/>
      <c r="M103" s="30">
        <f t="shared" si="18"/>
        <v>80</v>
      </c>
      <c r="N103" s="113">
        <f t="shared" si="19"/>
        <v>80</v>
      </c>
      <c r="O103" s="57"/>
      <c r="P103" s="57"/>
      <c r="Q103" s="87">
        <f t="shared" si="16"/>
        <v>80</v>
      </c>
      <c r="R103" s="87">
        <f t="shared" si="17"/>
        <v>80</v>
      </c>
    </row>
    <row r="104" spans="1:18" ht="22.5" x14ac:dyDescent="0.2">
      <c r="A104" s="23" t="s">
        <v>14</v>
      </c>
      <c r="B104" s="24">
        <v>24</v>
      </c>
      <c r="C104" s="25">
        <v>505</v>
      </c>
      <c r="D104" s="26" t="s">
        <v>175</v>
      </c>
      <c r="E104" s="27" t="s">
        <v>3</v>
      </c>
      <c r="F104" s="26" t="s">
        <v>2</v>
      </c>
      <c r="G104" s="28" t="s">
        <v>232</v>
      </c>
      <c r="H104" s="29">
        <v>200</v>
      </c>
      <c r="I104" s="30">
        <f>I105</f>
        <v>80</v>
      </c>
      <c r="J104" s="30">
        <f>J105</f>
        <v>80</v>
      </c>
      <c r="K104" s="30"/>
      <c r="L104" s="30"/>
      <c r="M104" s="30">
        <f t="shared" si="18"/>
        <v>80</v>
      </c>
      <c r="N104" s="113">
        <f t="shared" si="19"/>
        <v>80</v>
      </c>
      <c r="O104" s="57"/>
      <c r="P104" s="57"/>
      <c r="Q104" s="87">
        <f t="shared" si="16"/>
        <v>80</v>
      </c>
      <c r="R104" s="87">
        <f t="shared" si="17"/>
        <v>80</v>
      </c>
    </row>
    <row r="105" spans="1:18" ht="22.5" x14ac:dyDescent="0.2">
      <c r="A105" s="23" t="s">
        <v>13</v>
      </c>
      <c r="B105" s="24">
        <v>24</v>
      </c>
      <c r="C105" s="25">
        <v>505</v>
      </c>
      <c r="D105" s="26" t="s">
        <v>175</v>
      </c>
      <c r="E105" s="27" t="s">
        <v>3</v>
      </c>
      <c r="F105" s="26" t="s">
        <v>2</v>
      </c>
      <c r="G105" s="28" t="s">
        <v>232</v>
      </c>
      <c r="H105" s="29">
        <v>240</v>
      </c>
      <c r="I105" s="30">
        <v>80</v>
      </c>
      <c r="J105" s="30">
        <v>80</v>
      </c>
      <c r="K105" s="30"/>
      <c r="L105" s="30"/>
      <c r="M105" s="30">
        <f t="shared" si="18"/>
        <v>80</v>
      </c>
      <c r="N105" s="113">
        <f t="shared" si="19"/>
        <v>80</v>
      </c>
      <c r="O105" s="57"/>
      <c r="P105" s="57"/>
      <c r="Q105" s="87">
        <f t="shared" si="16"/>
        <v>80</v>
      </c>
      <c r="R105" s="87">
        <f t="shared" si="17"/>
        <v>80</v>
      </c>
    </row>
    <row r="106" spans="1:18" x14ac:dyDescent="0.2">
      <c r="A106" s="23" t="s">
        <v>221</v>
      </c>
      <c r="B106" s="24">
        <v>24</v>
      </c>
      <c r="C106" s="25">
        <v>800</v>
      </c>
      <c r="D106" s="26" t="s">
        <v>7</v>
      </c>
      <c r="E106" s="27" t="s">
        <v>7</v>
      </c>
      <c r="F106" s="26" t="s">
        <v>7</v>
      </c>
      <c r="G106" s="28" t="s">
        <v>7</v>
      </c>
      <c r="H106" s="29" t="s">
        <v>7</v>
      </c>
      <c r="I106" s="30">
        <f t="shared" ref="I106:J110" si="20">I107</f>
        <v>18544.3</v>
      </c>
      <c r="J106" s="30">
        <f t="shared" si="20"/>
        <v>4000</v>
      </c>
      <c r="K106" s="30"/>
      <c r="L106" s="30"/>
      <c r="M106" s="30">
        <f t="shared" si="18"/>
        <v>18544.3</v>
      </c>
      <c r="N106" s="113">
        <f t="shared" si="19"/>
        <v>4000</v>
      </c>
      <c r="O106" s="57"/>
      <c r="P106" s="57"/>
      <c r="Q106" s="87">
        <f t="shared" si="16"/>
        <v>18544.3</v>
      </c>
      <c r="R106" s="87">
        <f t="shared" si="17"/>
        <v>4000</v>
      </c>
    </row>
    <row r="107" spans="1:18" x14ac:dyDescent="0.2">
      <c r="A107" s="23" t="s">
        <v>220</v>
      </c>
      <c r="B107" s="24">
        <v>24</v>
      </c>
      <c r="C107" s="25">
        <v>801</v>
      </c>
      <c r="D107" s="26" t="s">
        <v>7</v>
      </c>
      <c r="E107" s="27" t="s">
        <v>7</v>
      </c>
      <c r="F107" s="26" t="s">
        <v>7</v>
      </c>
      <c r="G107" s="28" t="s">
        <v>7</v>
      </c>
      <c r="H107" s="29" t="s">
        <v>7</v>
      </c>
      <c r="I107" s="30">
        <f t="shared" si="20"/>
        <v>18544.3</v>
      </c>
      <c r="J107" s="30">
        <f t="shared" si="20"/>
        <v>4000</v>
      </c>
      <c r="K107" s="30"/>
      <c r="L107" s="30"/>
      <c r="M107" s="30">
        <f t="shared" si="18"/>
        <v>18544.3</v>
      </c>
      <c r="N107" s="113">
        <f t="shared" si="19"/>
        <v>4000</v>
      </c>
      <c r="O107" s="57"/>
      <c r="P107" s="57"/>
      <c r="Q107" s="87">
        <f t="shared" si="16"/>
        <v>18544.3</v>
      </c>
      <c r="R107" s="87">
        <f t="shared" si="17"/>
        <v>4000</v>
      </c>
    </row>
    <row r="108" spans="1:18" ht="56.25" x14ac:dyDescent="0.2">
      <c r="A108" s="23" t="s">
        <v>302</v>
      </c>
      <c r="B108" s="24">
        <v>24</v>
      </c>
      <c r="C108" s="25">
        <v>801</v>
      </c>
      <c r="D108" s="26" t="s">
        <v>175</v>
      </c>
      <c r="E108" s="27" t="s">
        <v>3</v>
      </c>
      <c r="F108" s="26" t="s">
        <v>2</v>
      </c>
      <c r="G108" s="28" t="s">
        <v>9</v>
      </c>
      <c r="H108" s="29" t="s">
        <v>7</v>
      </c>
      <c r="I108" s="30">
        <f t="shared" si="20"/>
        <v>18544.3</v>
      </c>
      <c r="J108" s="30">
        <f t="shared" si="20"/>
        <v>4000</v>
      </c>
      <c r="K108" s="30"/>
      <c r="L108" s="30"/>
      <c r="M108" s="30">
        <f t="shared" si="18"/>
        <v>18544.3</v>
      </c>
      <c r="N108" s="113">
        <f t="shared" si="19"/>
        <v>4000</v>
      </c>
      <c r="O108" s="57"/>
      <c r="P108" s="57"/>
      <c r="Q108" s="87">
        <f t="shared" si="16"/>
        <v>18544.3</v>
      </c>
      <c r="R108" s="87">
        <f t="shared" si="17"/>
        <v>4000</v>
      </c>
    </row>
    <row r="109" spans="1:18" ht="22.5" x14ac:dyDescent="0.2">
      <c r="A109" s="23" t="s">
        <v>231</v>
      </c>
      <c r="B109" s="24">
        <v>24</v>
      </c>
      <c r="C109" s="25">
        <v>801</v>
      </c>
      <c r="D109" s="26" t="s">
        <v>175</v>
      </c>
      <c r="E109" s="27" t="s">
        <v>3</v>
      </c>
      <c r="F109" s="26" t="s">
        <v>2</v>
      </c>
      <c r="G109" s="28" t="s">
        <v>230</v>
      </c>
      <c r="H109" s="29" t="s">
        <v>7</v>
      </c>
      <c r="I109" s="30">
        <f t="shared" si="20"/>
        <v>18544.3</v>
      </c>
      <c r="J109" s="30">
        <f t="shared" si="20"/>
        <v>4000</v>
      </c>
      <c r="K109" s="30"/>
      <c r="L109" s="30"/>
      <c r="M109" s="30">
        <f t="shared" si="18"/>
        <v>18544.3</v>
      </c>
      <c r="N109" s="113">
        <f t="shared" si="19"/>
        <v>4000</v>
      </c>
      <c r="O109" s="57"/>
      <c r="P109" s="57"/>
      <c r="Q109" s="87">
        <f t="shared" si="16"/>
        <v>18544.3</v>
      </c>
      <c r="R109" s="87">
        <f t="shared" si="17"/>
        <v>4000</v>
      </c>
    </row>
    <row r="110" spans="1:18" ht="22.5" x14ac:dyDescent="0.2">
      <c r="A110" s="23" t="s">
        <v>14</v>
      </c>
      <c r="B110" s="24">
        <v>24</v>
      </c>
      <c r="C110" s="25">
        <v>801</v>
      </c>
      <c r="D110" s="26" t="s">
        <v>175</v>
      </c>
      <c r="E110" s="27" t="s">
        <v>3</v>
      </c>
      <c r="F110" s="26" t="s">
        <v>2</v>
      </c>
      <c r="G110" s="28" t="s">
        <v>230</v>
      </c>
      <c r="H110" s="29">
        <v>200</v>
      </c>
      <c r="I110" s="30">
        <f t="shared" si="20"/>
        <v>18544.3</v>
      </c>
      <c r="J110" s="30">
        <f t="shared" si="20"/>
        <v>4000</v>
      </c>
      <c r="K110" s="30"/>
      <c r="L110" s="30"/>
      <c r="M110" s="30">
        <f t="shared" si="18"/>
        <v>18544.3</v>
      </c>
      <c r="N110" s="113">
        <f t="shared" si="19"/>
        <v>4000</v>
      </c>
      <c r="O110" s="57"/>
      <c r="P110" s="57"/>
      <c r="Q110" s="87">
        <f t="shared" si="16"/>
        <v>18544.3</v>
      </c>
      <c r="R110" s="87">
        <f t="shared" si="17"/>
        <v>4000</v>
      </c>
    </row>
    <row r="111" spans="1:18" ht="22.5" x14ac:dyDescent="0.2">
      <c r="A111" s="23" t="s">
        <v>13</v>
      </c>
      <c r="B111" s="24">
        <v>24</v>
      </c>
      <c r="C111" s="25">
        <v>801</v>
      </c>
      <c r="D111" s="26" t="s">
        <v>175</v>
      </c>
      <c r="E111" s="27" t="s">
        <v>3</v>
      </c>
      <c r="F111" s="26" t="s">
        <v>2</v>
      </c>
      <c r="G111" s="28" t="s">
        <v>230</v>
      </c>
      <c r="H111" s="29">
        <v>240</v>
      </c>
      <c r="I111" s="30">
        <v>18544.3</v>
      </c>
      <c r="J111" s="30">
        <v>4000</v>
      </c>
      <c r="K111" s="30"/>
      <c r="L111" s="30"/>
      <c r="M111" s="30">
        <f t="shared" si="18"/>
        <v>18544.3</v>
      </c>
      <c r="N111" s="113">
        <f t="shared" si="19"/>
        <v>4000</v>
      </c>
      <c r="O111" s="57"/>
      <c r="P111" s="57"/>
      <c r="Q111" s="87">
        <f t="shared" si="16"/>
        <v>18544.3</v>
      </c>
      <c r="R111" s="87">
        <f t="shared" si="17"/>
        <v>4000</v>
      </c>
    </row>
    <row r="112" spans="1:18" ht="33.75" x14ac:dyDescent="0.2">
      <c r="A112" s="23" t="s">
        <v>132</v>
      </c>
      <c r="B112" s="24">
        <v>24</v>
      </c>
      <c r="C112" s="25">
        <v>1400</v>
      </c>
      <c r="D112" s="26" t="s">
        <v>7</v>
      </c>
      <c r="E112" s="27" t="s">
        <v>7</v>
      </c>
      <c r="F112" s="26" t="s">
        <v>7</v>
      </c>
      <c r="G112" s="28" t="s">
        <v>7</v>
      </c>
      <c r="H112" s="29" t="s">
        <v>7</v>
      </c>
      <c r="I112" s="30">
        <f t="shared" ref="I112:J116" si="21">I113</f>
        <v>26772.6</v>
      </c>
      <c r="J112" s="30">
        <f t="shared" si="21"/>
        <v>26772.6</v>
      </c>
      <c r="K112" s="30"/>
      <c r="L112" s="30"/>
      <c r="M112" s="30">
        <f t="shared" si="18"/>
        <v>26772.6</v>
      </c>
      <c r="N112" s="113">
        <f t="shared" si="19"/>
        <v>26772.6</v>
      </c>
      <c r="O112" s="57"/>
      <c r="P112" s="57"/>
      <c r="Q112" s="87">
        <f t="shared" si="16"/>
        <v>26772.6</v>
      </c>
      <c r="R112" s="87">
        <f t="shared" si="17"/>
        <v>26772.6</v>
      </c>
    </row>
    <row r="113" spans="1:18" x14ac:dyDescent="0.2">
      <c r="A113" s="23" t="s">
        <v>229</v>
      </c>
      <c r="B113" s="24">
        <v>24</v>
      </c>
      <c r="C113" s="25">
        <v>1403</v>
      </c>
      <c r="D113" s="26" t="s">
        <v>7</v>
      </c>
      <c r="E113" s="27" t="s">
        <v>7</v>
      </c>
      <c r="F113" s="26" t="s">
        <v>7</v>
      </c>
      <c r="G113" s="28" t="s">
        <v>7</v>
      </c>
      <c r="H113" s="29" t="s">
        <v>7</v>
      </c>
      <c r="I113" s="30">
        <f t="shared" si="21"/>
        <v>26772.6</v>
      </c>
      <c r="J113" s="30">
        <f t="shared" si="21"/>
        <v>26772.6</v>
      </c>
      <c r="K113" s="30"/>
      <c r="L113" s="30"/>
      <c r="M113" s="30">
        <f t="shared" si="18"/>
        <v>26772.6</v>
      </c>
      <c r="N113" s="113">
        <f t="shared" si="19"/>
        <v>26772.6</v>
      </c>
      <c r="O113" s="57"/>
      <c r="P113" s="57"/>
      <c r="Q113" s="87">
        <f t="shared" si="16"/>
        <v>26772.6</v>
      </c>
      <c r="R113" s="87">
        <f t="shared" si="17"/>
        <v>26772.6</v>
      </c>
    </row>
    <row r="114" spans="1:18" ht="56.25" x14ac:dyDescent="0.2">
      <c r="A114" s="23" t="s">
        <v>302</v>
      </c>
      <c r="B114" s="24">
        <v>24</v>
      </c>
      <c r="C114" s="25">
        <v>1403</v>
      </c>
      <c r="D114" s="26" t="s">
        <v>175</v>
      </c>
      <c r="E114" s="27" t="s">
        <v>3</v>
      </c>
      <c r="F114" s="26" t="s">
        <v>2</v>
      </c>
      <c r="G114" s="28" t="s">
        <v>9</v>
      </c>
      <c r="H114" s="29" t="s">
        <v>7</v>
      </c>
      <c r="I114" s="30">
        <f>I115+I118</f>
        <v>26772.6</v>
      </c>
      <c r="J114" s="30">
        <f>J115+J118</f>
        <v>26772.6</v>
      </c>
      <c r="K114" s="30"/>
      <c r="L114" s="30"/>
      <c r="M114" s="30">
        <f t="shared" si="18"/>
        <v>26772.6</v>
      </c>
      <c r="N114" s="113">
        <f t="shared" si="19"/>
        <v>26772.6</v>
      </c>
      <c r="O114" s="57"/>
      <c r="P114" s="57"/>
      <c r="Q114" s="87">
        <f t="shared" si="16"/>
        <v>26772.6</v>
      </c>
      <c r="R114" s="87">
        <f t="shared" si="17"/>
        <v>26772.6</v>
      </c>
    </row>
    <row r="115" spans="1:18" ht="67.5" x14ac:dyDescent="0.2">
      <c r="A115" s="1" t="s">
        <v>298</v>
      </c>
      <c r="B115" s="24">
        <v>24</v>
      </c>
      <c r="C115" s="25">
        <v>1403</v>
      </c>
      <c r="D115" s="26" t="s">
        <v>175</v>
      </c>
      <c r="E115" s="27" t="s">
        <v>3</v>
      </c>
      <c r="F115" s="26" t="s">
        <v>2</v>
      </c>
      <c r="G115" s="28" t="s">
        <v>228</v>
      </c>
      <c r="H115" s="29" t="s">
        <v>7</v>
      </c>
      <c r="I115" s="30">
        <f t="shared" si="21"/>
        <v>11469.8</v>
      </c>
      <c r="J115" s="30">
        <f t="shared" si="21"/>
        <v>11469.8</v>
      </c>
      <c r="K115" s="30"/>
      <c r="L115" s="30"/>
      <c r="M115" s="30">
        <f t="shared" si="18"/>
        <v>11469.8</v>
      </c>
      <c r="N115" s="113">
        <f t="shared" si="19"/>
        <v>11469.8</v>
      </c>
      <c r="O115" s="57"/>
      <c r="P115" s="57"/>
      <c r="Q115" s="87">
        <f t="shared" si="16"/>
        <v>11469.8</v>
      </c>
      <c r="R115" s="87">
        <f t="shared" si="17"/>
        <v>11469.8</v>
      </c>
    </row>
    <row r="116" spans="1:18" x14ac:dyDescent="0.2">
      <c r="A116" s="23" t="s">
        <v>65</v>
      </c>
      <c r="B116" s="24">
        <v>24</v>
      </c>
      <c r="C116" s="25">
        <v>1403</v>
      </c>
      <c r="D116" s="26" t="s">
        <v>175</v>
      </c>
      <c r="E116" s="27" t="s">
        <v>3</v>
      </c>
      <c r="F116" s="26" t="s">
        <v>2</v>
      </c>
      <c r="G116" s="28" t="s">
        <v>228</v>
      </c>
      <c r="H116" s="29">
        <v>500</v>
      </c>
      <c r="I116" s="30">
        <f t="shared" si="21"/>
        <v>11469.8</v>
      </c>
      <c r="J116" s="30">
        <f t="shared" si="21"/>
        <v>11469.8</v>
      </c>
      <c r="K116" s="30"/>
      <c r="L116" s="30"/>
      <c r="M116" s="30">
        <f t="shared" si="18"/>
        <v>11469.8</v>
      </c>
      <c r="N116" s="113">
        <f t="shared" si="19"/>
        <v>11469.8</v>
      </c>
      <c r="O116" s="57"/>
      <c r="P116" s="57"/>
      <c r="Q116" s="87">
        <f t="shared" si="16"/>
        <v>11469.8</v>
      </c>
      <c r="R116" s="87">
        <f t="shared" si="17"/>
        <v>11469.8</v>
      </c>
    </row>
    <row r="117" spans="1:18" x14ac:dyDescent="0.2">
      <c r="A117" s="23" t="s">
        <v>64</v>
      </c>
      <c r="B117" s="24">
        <v>24</v>
      </c>
      <c r="C117" s="25">
        <v>1403</v>
      </c>
      <c r="D117" s="26" t="s">
        <v>175</v>
      </c>
      <c r="E117" s="27" t="s">
        <v>3</v>
      </c>
      <c r="F117" s="26" t="s">
        <v>2</v>
      </c>
      <c r="G117" s="28" t="s">
        <v>228</v>
      </c>
      <c r="H117" s="29">
        <v>540</v>
      </c>
      <c r="I117" s="30">
        <v>11469.8</v>
      </c>
      <c r="J117" s="30">
        <v>11469.8</v>
      </c>
      <c r="K117" s="30"/>
      <c r="L117" s="30"/>
      <c r="M117" s="30">
        <f t="shared" si="18"/>
        <v>11469.8</v>
      </c>
      <c r="N117" s="113">
        <f t="shared" si="19"/>
        <v>11469.8</v>
      </c>
      <c r="O117" s="57"/>
      <c r="P117" s="57"/>
      <c r="Q117" s="87">
        <f t="shared" si="16"/>
        <v>11469.8</v>
      </c>
      <c r="R117" s="87">
        <f t="shared" si="17"/>
        <v>11469.8</v>
      </c>
    </row>
    <row r="118" spans="1:18" ht="45" x14ac:dyDescent="0.2">
      <c r="A118" s="23" t="s">
        <v>293</v>
      </c>
      <c r="B118" s="24">
        <v>24</v>
      </c>
      <c r="C118" s="25">
        <v>1403</v>
      </c>
      <c r="D118" s="26" t="s">
        <v>175</v>
      </c>
      <c r="E118" s="27" t="s">
        <v>3</v>
      </c>
      <c r="F118" s="26" t="s">
        <v>2</v>
      </c>
      <c r="G118" s="28" t="s">
        <v>227</v>
      </c>
      <c r="H118" s="29" t="s">
        <v>7</v>
      </c>
      <c r="I118" s="30">
        <f>I119</f>
        <v>15302.8</v>
      </c>
      <c r="J118" s="30">
        <f>J119</f>
        <v>15302.8</v>
      </c>
      <c r="K118" s="30"/>
      <c r="L118" s="30"/>
      <c r="M118" s="30">
        <f t="shared" si="18"/>
        <v>15302.8</v>
      </c>
      <c r="N118" s="113">
        <f t="shared" si="19"/>
        <v>15302.8</v>
      </c>
      <c r="O118" s="57"/>
      <c r="P118" s="57"/>
      <c r="Q118" s="87">
        <f t="shared" si="16"/>
        <v>15302.8</v>
      </c>
      <c r="R118" s="87">
        <f t="shared" si="17"/>
        <v>15302.8</v>
      </c>
    </row>
    <row r="119" spans="1:18" x14ac:dyDescent="0.2">
      <c r="A119" s="23" t="s">
        <v>65</v>
      </c>
      <c r="B119" s="24">
        <v>24</v>
      </c>
      <c r="C119" s="25">
        <v>1403</v>
      </c>
      <c r="D119" s="26" t="s">
        <v>175</v>
      </c>
      <c r="E119" s="27" t="s">
        <v>3</v>
      </c>
      <c r="F119" s="26" t="s">
        <v>2</v>
      </c>
      <c r="G119" s="28" t="s">
        <v>227</v>
      </c>
      <c r="H119" s="29">
        <v>500</v>
      </c>
      <c r="I119" s="30">
        <f>I120</f>
        <v>15302.8</v>
      </c>
      <c r="J119" s="30">
        <f>J120</f>
        <v>15302.8</v>
      </c>
      <c r="K119" s="30"/>
      <c r="L119" s="30"/>
      <c r="M119" s="30">
        <f t="shared" si="18"/>
        <v>15302.8</v>
      </c>
      <c r="N119" s="113">
        <f t="shared" si="19"/>
        <v>15302.8</v>
      </c>
      <c r="O119" s="57"/>
      <c r="P119" s="57"/>
      <c r="Q119" s="87">
        <f t="shared" si="16"/>
        <v>15302.8</v>
      </c>
      <c r="R119" s="87">
        <f t="shared" si="17"/>
        <v>15302.8</v>
      </c>
    </row>
    <row r="120" spans="1:18" x14ac:dyDescent="0.2">
      <c r="A120" s="23" t="s">
        <v>64</v>
      </c>
      <c r="B120" s="24">
        <v>24</v>
      </c>
      <c r="C120" s="25">
        <v>1403</v>
      </c>
      <c r="D120" s="26" t="s">
        <v>175</v>
      </c>
      <c r="E120" s="27" t="s">
        <v>3</v>
      </c>
      <c r="F120" s="26" t="s">
        <v>2</v>
      </c>
      <c r="G120" s="28" t="s">
        <v>227</v>
      </c>
      <c r="H120" s="29">
        <v>540</v>
      </c>
      <c r="I120" s="30">
        <v>15302.8</v>
      </c>
      <c r="J120" s="30">
        <v>15302.8</v>
      </c>
      <c r="K120" s="30"/>
      <c r="L120" s="30"/>
      <c r="M120" s="30">
        <f t="shared" si="18"/>
        <v>15302.8</v>
      </c>
      <c r="N120" s="113">
        <f t="shared" si="19"/>
        <v>15302.8</v>
      </c>
      <c r="O120" s="57"/>
      <c r="P120" s="57"/>
      <c r="Q120" s="87">
        <f t="shared" si="16"/>
        <v>15302.8</v>
      </c>
      <c r="R120" s="87">
        <f t="shared" si="17"/>
        <v>15302.8</v>
      </c>
    </row>
    <row r="121" spans="1:18" ht="22.5" x14ac:dyDescent="0.2">
      <c r="A121" s="36" t="s">
        <v>226</v>
      </c>
      <c r="B121" s="37">
        <v>63</v>
      </c>
      <c r="C121" s="38" t="s">
        <v>7</v>
      </c>
      <c r="D121" s="39" t="s">
        <v>7</v>
      </c>
      <c r="E121" s="40" t="s">
        <v>7</v>
      </c>
      <c r="F121" s="39" t="s">
        <v>7</v>
      </c>
      <c r="G121" s="41" t="s">
        <v>7</v>
      </c>
      <c r="H121" s="42" t="s">
        <v>7</v>
      </c>
      <c r="I121" s="43">
        <f>I122+I131+I155+I140</f>
        <v>135391.5</v>
      </c>
      <c r="J121" s="43">
        <f>J122+J131+J155+J140</f>
        <v>134586.20000000001</v>
      </c>
      <c r="K121" s="43"/>
      <c r="L121" s="43"/>
      <c r="M121" s="43">
        <f t="shared" si="18"/>
        <v>135391.5</v>
      </c>
      <c r="N121" s="114">
        <f t="shared" si="19"/>
        <v>134586.20000000001</v>
      </c>
      <c r="O121" s="57"/>
      <c r="P121" s="57"/>
      <c r="Q121" s="22">
        <f t="shared" si="16"/>
        <v>135391.5</v>
      </c>
      <c r="R121" s="22">
        <f t="shared" si="17"/>
        <v>134586.20000000001</v>
      </c>
    </row>
    <row r="122" spans="1:18" x14ac:dyDescent="0.2">
      <c r="A122" s="23" t="s">
        <v>27</v>
      </c>
      <c r="B122" s="24">
        <v>63</v>
      </c>
      <c r="C122" s="25">
        <v>100</v>
      </c>
      <c r="D122" s="26" t="s">
        <v>7</v>
      </c>
      <c r="E122" s="27" t="s">
        <v>7</v>
      </c>
      <c r="F122" s="26" t="s">
        <v>7</v>
      </c>
      <c r="G122" s="28" t="s">
        <v>7</v>
      </c>
      <c r="H122" s="29" t="s">
        <v>7</v>
      </c>
      <c r="I122" s="30">
        <f>I123</f>
        <v>4440.9000000000005</v>
      </c>
      <c r="J122" s="30">
        <f>J123</f>
        <v>4440.9000000000005</v>
      </c>
      <c r="K122" s="30"/>
      <c r="L122" s="30"/>
      <c r="M122" s="30">
        <f t="shared" si="18"/>
        <v>4440.9000000000005</v>
      </c>
      <c r="N122" s="113">
        <f t="shared" si="19"/>
        <v>4440.9000000000005</v>
      </c>
      <c r="O122" s="57"/>
      <c r="P122" s="57"/>
      <c r="Q122" s="87">
        <f t="shared" si="16"/>
        <v>4440.9000000000005</v>
      </c>
      <c r="R122" s="87">
        <f t="shared" si="17"/>
        <v>4440.9000000000005</v>
      </c>
    </row>
    <row r="123" spans="1:18" x14ac:dyDescent="0.2">
      <c r="A123" s="23" t="s">
        <v>86</v>
      </c>
      <c r="B123" s="24">
        <v>63</v>
      </c>
      <c r="C123" s="25">
        <v>113</v>
      </c>
      <c r="D123" s="26" t="s">
        <v>7</v>
      </c>
      <c r="E123" s="27" t="s">
        <v>7</v>
      </c>
      <c r="F123" s="26" t="s">
        <v>7</v>
      </c>
      <c r="G123" s="28" t="s">
        <v>7</v>
      </c>
      <c r="H123" s="29" t="s">
        <v>7</v>
      </c>
      <c r="I123" s="30">
        <f>I124</f>
        <v>4440.9000000000005</v>
      </c>
      <c r="J123" s="30">
        <f>J124</f>
        <v>4440.9000000000005</v>
      </c>
      <c r="K123" s="30"/>
      <c r="L123" s="30"/>
      <c r="M123" s="30">
        <f t="shared" si="18"/>
        <v>4440.9000000000005</v>
      </c>
      <c r="N123" s="113">
        <f t="shared" si="19"/>
        <v>4440.9000000000005</v>
      </c>
      <c r="O123" s="57"/>
      <c r="P123" s="57"/>
      <c r="Q123" s="87">
        <f t="shared" si="16"/>
        <v>4440.9000000000005</v>
      </c>
      <c r="R123" s="87">
        <f t="shared" si="17"/>
        <v>4440.9000000000005</v>
      </c>
    </row>
    <row r="124" spans="1:18" ht="45" x14ac:dyDescent="0.2">
      <c r="A124" s="23" t="s">
        <v>300</v>
      </c>
      <c r="B124" s="24">
        <v>63</v>
      </c>
      <c r="C124" s="25">
        <v>113</v>
      </c>
      <c r="D124" s="26" t="s">
        <v>34</v>
      </c>
      <c r="E124" s="27" t="s">
        <v>3</v>
      </c>
      <c r="F124" s="26" t="s">
        <v>2</v>
      </c>
      <c r="G124" s="28" t="s">
        <v>9</v>
      </c>
      <c r="H124" s="29" t="s">
        <v>7</v>
      </c>
      <c r="I124" s="30">
        <f>I125+I128</f>
        <v>4440.9000000000005</v>
      </c>
      <c r="J124" s="30">
        <f>J125+J128</f>
        <v>4440.9000000000005</v>
      </c>
      <c r="K124" s="30"/>
      <c r="L124" s="30"/>
      <c r="M124" s="30">
        <f t="shared" si="18"/>
        <v>4440.9000000000005</v>
      </c>
      <c r="N124" s="113">
        <f t="shared" si="19"/>
        <v>4440.9000000000005</v>
      </c>
      <c r="O124" s="57"/>
      <c r="P124" s="57"/>
      <c r="Q124" s="87">
        <f t="shared" si="16"/>
        <v>4440.9000000000005</v>
      </c>
      <c r="R124" s="87">
        <f t="shared" si="17"/>
        <v>4440.9000000000005</v>
      </c>
    </row>
    <row r="125" spans="1:18" ht="22.5" x14ac:dyDescent="0.2">
      <c r="A125" s="23" t="s">
        <v>81</v>
      </c>
      <c r="B125" s="24">
        <v>63</v>
      </c>
      <c r="C125" s="25">
        <v>113</v>
      </c>
      <c r="D125" s="26" t="s">
        <v>34</v>
      </c>
      <c r="E125" s="27" t="s">
        <v>3</v>
      </c>
      <c r="F125" s="26" t="s">
        <v>2</v>
      </c>
      <c r="G125" s="28" t="s">
        <v>80</v>
      </c>
      <c r="H125" s="29" t="s">
        <v>7</v>
      </c>
      <c r="I125" s="30">
        <f>I126</f>
        <v>27.1</v>
      </c>
      <c r="J125" s="30">
        <f>J126</f>
        <v>27.1</v>
      </c>
      <c r="K125" s="30"/>
      <c r="L125" s="30"/>
      <c r="M125" s="30">
        <f t="shared" si="18"/>
        <v>27.1</v>
      </c>
      <c r="N125" s="113">
        <f t="shared" si="19"/>
        <v>27.1</v>
      </c>
      <c r="O125" s="57"/>
      <c r="P125" s="57"/>
      <c r="Q125" s="87">
        <f t="shared" si="16"/>
        <v>27.1</v>
      </c>
      <c r="R125" s="87">
        <f t="shared" si="17"/>
        <v>27.1</v>
      </c>
    </row>
    <row r="126" spans="1:18" ht="22.5" x14ac:dyDescent="0.2">
      <c r="A126" s="23" t="s">
        <v>14</v>
      </c>
      <c r="B126" s="24">
        <v>63</v>
      </c>
      <c r="C126" s="25">
        <v>113</v>
      </c>
      <c r="D126" s="26" t="s">
        <v>34</v>
      </c>
      <c r="E126" s="27" t="s">
        <v>3</v>
      </c>
      <c r="F126" s="26" t="s">
        <v>2</v>
      </c>
      <c r="G126" s="28" t="s">
        <v>80</v>
      </c>
      <c r="H126" s="29">
        <v>200</v>
      </c>
      <c r="I126" s="30">
        <f>I127</f>
        <v>27.1</v>
      </c>
      <c r="J126" s="30">
        <f>J127</f>
        <v>27.1</v>
      </c>
      <c r="K126" s="30"/>
      <c r="L126" s="30"/>
      <c r="M126" s="30">
        <f t="shared" si="18"/>
        <v>27.1</v>
      </c>
      <c r="N126" s="113">
        <f t="shared" si="19"/>
        <v>27.1</v>
      </c>
      <c r="O126" s="57"/>
      <c r="P126" s="57"/>
      <c r="Q126" s="87">
        <f t="shared" si="16"/>
        <v>27.1</v>
      </c>
      <c r="R126" s="87">
        <f t="shared" si="17"/>
        <v>27.1</v>
      </c>
    </row>
    <row r="127" spans="1:18" ht="22.5" x14ac:dyDescent="0.2">
      <c r="A127" s="23" t="s">
        <v>13</v>
      </c>
      <c r="B127" s="24">
        <v>63</v>
      </c>
      <c r="C127" s="25">
        <v>113</v>
      </c>
      <c r="D127" s="26" t="s">
        <v>34</v>
      </c>
      <c r="E127" s="27" t="s">
        <v>3</v>
      </c>
      <c r="F127" s="26" t="s">
        <v>2</v>
      </c>
      <c r="G127" s="28" t="s">
        <v>80</v>
      </c>
      <c r="H127" s="29">
        <v>240</v>
      </c>
      <c r="I127" s="30">
        <v>27.1</v>
      </c>
      <c r="J127" s="30">
        <v>27.1</v>
      </c>
      <c r="K127" s="30"/>
      <c r="L127" s="30"/>
      <c r="M127" s="30">
        <f t="shared" si="18"/>
        <v>27.1</v>
      </c>
      <c r="N127" s="113">
        <f t="shared" si="19"/>
        <v>27.1</v>
      </c>
      <c r="O127" s="57"/>
      <c r="P127" s="57"/>
      <c r="Q127" s="87">
        <f t="shared" si="16"/>
        <v>27.1</v>
      </c>
      <c r="R127" s="87">
        <f t="shared" si="17"/>
        <v>27.1</v>
      </c>
    </row>
    <row r="128" spans="1:18" ht="45" x14ac:dyDescent="0.2">
      <c r="A128" s="23" t="s">
        <v>225</v>
      </c>
      <c r="B128" s="24">
        <v>63</v>
      </c>
      <c r="C128" s="25">
        <v>113</v>
      </c>
      <c r="D128" s="26" t="s">
        <v>34</v>
      </c>
      <c r="E128" s="27" t="s">
        <v>3</v>
      </c>
      <c r="F128" s="26" t="s">
        <v>2</v>
      </c>
      <c r="G128" s="28" t="s">
        <v>224</v>
      </c>
      <c r="H128" s="29" t="s">
        <v>7</v>
      </c>
      <c r="I128" s="30">
        <f>I129</f>
        <v>4413.8</v>
      </c>
      <c r="J128" s="30">
        <f>J129</f>
        <v>4413.8</v>
      </c>
      <c r="K128" s="30"/>
      <c r="L128" s="30"/>
      <c r="M128" s="30">
        <f t="shared" si="18"/>
        <v>4413.8</v>
      </c>
      <c r="N128" s="113">
        <f t="shared" si="19"/>
        <v>4413.8</v>
      </c>
      <c r="O128" s="57"/>
      <c r="P128" s="57"/>
      <c r="Q128" s="87">
        <f t="shared" si="16"/>
        <v>4413.8</v>
      </c>
      <c r="R128" s="87">
        <f t="shared" si="17"/>
        <v>4413.8</v>
      </c>
    </row>
    <row r="129" spans="1:18" ht="22.5" x14ac:dyDescent="0.2">
      <c r="A129" s="23" t="s">
        <v>79</v>
      </c>
      <c r="B129" s="24">
        <v>63</v>
      </c>
      <c r="C129" s="25">
        <v>113</v>
      </c>
      <c r="D129" s="26" t="s">
        <v>34</v>
      </c>
      <c r="E129" s="27" t="s">
        <v>3</v>
      </c>
      <c r="F129" s="26" t="s">
        <v>2</v>
      </c>
      <c r="G129" s="28" t="s">
        <v>224</v>
      </c>
      <c r="H129" s="29">
        <v>600</v>
      </c>
      <c r="I129" s="30">
        <f>I130</f>
        <v>4413.8</v>
      </c>
      <c r="J129" s="30">
        <f>J130</f>
        <v>4413.8</v>
      </c>
      <c r="K129" s="30"/>
      <c r="L129" s="30"/>
      <c r="M129" s="30">
        <f t="shared" si="18"/>
        <v>4413.8</v>
      </c>
      <c r="N129" s="113">
        <f t="shared" si="19"/>
        <v>4413.8</v>
      </c>
      <c r="O129" s="57"/>
      <c r="P129" s="57"/>
      <c r="Q129" s="87">
        <f t="shared" si="16"/>
        <v>4413.8</v>
      </c>
      <c r="R129" s="87">
        <f t="shared" si="17"/>
        <v>4413.8</v>
      </c>
    </row>
    <row r="130" spans="1:18" x14ac:dyDescent="0.2">
      <c r="A130" s="23" t="s">
        <v>156</v>
      </c>
      <c r="B130" s="24">
        <v>63</v>
      </c>
      <c r="C130" s="25">
        <v>113</v>
      </c>
      <c r="D130" s="26" t="s">
        <v>34</v>
      </c>
      <c r="E130" s="27" t="s">
        <v>3</v>
      </c>
      <c r="F130" s="26" t="s">
        <v>2</v>
      </c>
      <c r="G130" s="28" t="s">
        <v>224</v>
      </c>
      <c r="H130" s="29">
        <v>610</v>
      </c>
      <c r="I130" s="30">
        <v>4413.8</v>
      </c>
      <c r="J130" s="30">
        <v>4413.8</v>
      </c>
      <c r="K130" s="30"/>
      <c r="L130" s="30"/>
      <c r="M130" s="30">
        <f t="shared" si="18"/>
        <v>4413.8</v>
      </c>
      <c r="N130" s="113">
        <f t="shared" si="19"/>
        <v>4413.8</v>
      </c>
      <c r="O130" s="57"/>
      <c r="P130" s="57"/>
      <c r="Q130" s="87">
        <f t="shared" si="16"/>
        <v>4413.8</v>
      </c>
      <c r="R130" s="87">
        <f t="shared" si="17"/>
        <v>4413.8</v>
      </c>
    </row>
    <row r="131" spans="1:18" x14ac:dyDescent="0.2">
      <c r="A131" s="23" t="s">
        <v>119</v>
      </c>
      <c r="B131" s="24">
        <v>63</v>
      </c>
      <c r="C131" s="25">
        <v>400</v>
      </c>
      <c r="D131" s="26" t="s">
        <v>7</v>
      </c>
      <c r="E131" s="27" t="s">
        <v>7</v>
      </c>
      <c r="F131" s="26" t="s">
        <v>7</v>
      </c>
      <c r="G131" s="28" t="s">
        <v>7</v>
      </c>
      <c r="H131" s="29" t="s">
        <v>7</v>
      </c>
      <c r="I131" s="30">
        <f>I132</f>
        <v>888.8</v>
      </c>
      <c r="J131" s="30">
        <f>J132</f>
        <v>888.8</v>
      </c>
      <c r="K131" s="30"/>
      <c r="L131" s="30"/>
      <c r="M131" s="30">
        <f t="shared" si="18"/>
        <v>888.8</v>
      </c>
      <c r="N131" s="113">
        <f t="shared" si="19"/>
        <v>888.8</v>
      </c>
      <c r="O131" s="57"/>
      <c r="P131" s="57"/>
      <c r="Q131" s="87">
        <f t="shared" si="16"/>
        <v>888.8</v>
      </c>
      <c r="R131" s="87">
        <f t="shared" si="17"/>
        <v>888.8</v>
      </c>
    </row>
    <row r="132" spans="1:18" x14ac:dyDescent="0.2">
      <c r="A132" s="23" t="s">
        <v>113</v>
      </c>
      <c r="B132" s="24">
        <v>63</v>
      </c>
      <c r="C132" s="25">
        <v>412</v>
      </c>
      <c r="D132" s="26" t="s">
        <v>7</v>
      </c>
      <c r="E132" s="27" t="s">
        <v>7</v>
      </c>
      <c r="F132" s="26" t="s">
        <v>7</v>
      </c>
      <c r="G132" s="28" t="s">
        <v>7</v>
      </c>
      <c r="H132" s="29" t="s">
        <v>7</v>
      </c>
      <c r="I132" s="30">
        <f>I133</f>
        <v>888.8</v>
      </c>
      <c r="J132" s="30">
        <f>J133</f>
        <v>888.8</v>
      </c>
      <c r="K132" s="30"/>
      <c r="L132" s="30"/>
      <c r="M132" s="30">
        <f t="shared" si="18"/>
        <v>888.8</v>
      </c>
      <c r="N132" s="113">
        <f t="shared" si="19"/>
        <v>888.8</v>
      </c>
      <c r="O132" s="57"/>
      <c r="P132" s="57"/>
      <c r="Q132" s="87">
        <f t="shared" si="16"/>
        <v>888.8</v>
      </c>
      <c r="R132" s="87">
        <f t="shared" si="17"/>
        <v>888.8</v>
      </c>
    </row>
    <row r="133" spans="1:18" ht="45" x14ac:dyDescent="0.2">
      <c r="A133" s="23" t="s">
        <v>320</v>
      </c>
      <c r="B133" s="24">
        <v>63</v>
      </c>
      <c r="C133" s="25">
        <v>412</v>
      </c>
      <c r="D133" s="26" t="s">
        <v>206</v>
      </c>
      <c r="E133" s="27" t="s">
        <v>3</v>
      </c>
      <c r="F133" s="26" t="s">
        <v>2</v>
      </c>
      <c r="G133" s="28" t="s">
        <v>9</v>
      </c>
      <c r="H133" s="29" t="s">
        <v>7</v>
      </c>
      <c r="I133" s="30">
        <f>I134+I137</f>
        <v>888.8</v>
      </c>
      <c r="J133" s="30">
        <f>J134+J137</f>
        <v>888.8</v>
      </c>
      <c r="K133" s="30"/>
      <c r="L133" s="30"/>
      <c r="M133" s="30">
        <f t="shared" si="18"/>
        <v>888.8</v>
      </c>
      <c r="N133" s="113">
        <f t="shared" si="19"/>
        <v>888.8</v>
      </c>
      <c r="O133" s="57"/>
      <c r="P133" s="57"/>
      <c r="Q133" s="87">
        <f t="shared" si="16"/>
        <v>888.8</v>
      </c>
      <c r="R133" s="87">
        <f t="shared" si="17"/>
        <v>888.8</v>
      </c>
    </row>
    <row r="134" spans="1:18" ht="33.6" customHeight="1" x14ac:dyDescent="0.2">
      <c r="A134" s="23" t="s">
        <v>223</v>
      </c>
      <c r="B134" s="24">
        <v>63</v>
      </c>
      <c r="C134" s="25">
        <v>412</v>
      </c>
      <c r="D134" s="26" t="s">
        <v>206</v>
      </c>
      <c r="E134" s="27" t="s">
        <v>3</v>
      </c>
      <c r="F134" s="26" t="s">
        <v>2</v>
      </c>
      <c r="G134" s="28" t="s">
        <v>222</v>
      </c>
      <c r="H134" s="29" t="s">
        <v>7</v>
      </c>
      <c r="I134" s="30">
        <f>I135</f>
        <v>858.8</v>
      </c>
      <c r="J134" s="30">
        <f>J135</f>
        <v>858.8</v>
      </c>
      <c r="K134" s="30"/>
      <c r="L134" s="30"/>
      <c r="M134" s="30">
        <f t="shared" si="18"/>
        <v>858.8</v>
      </c>
      <c r="N134" s="113">
        <f t="shared" si="19"/>
        <v>858.8</v>
      </c>
      <c r="O134" s="57"/>
      <c r="P134" s="57"/>
      <c r="Q134" s="87">
        <f t="shared" si="16"/>
        <v>858.8</v>
      </c>
      <c r="R134" s="87">
        <f t="shared" si="17"/>
        <v>858.8</v>
      </c>
    </row>
    <row r="135" spans="1:18" ht="22.5" x14ac:dyDescent="0.2">
      <c r="A135" s="23" t="s">
        <v>79</v>
      </c>
      <c r="B135" s="24">
        <v>63</v>
      </c>
      <c r="C135" s="25">
        <v>412</v>
      </c>
      <c r="D135" s="26" t="s">
        <v>206</v>
      </c>
      <c r="E135" s="27" t="s">
        <v>3</v>
      </c>
      <c r="F135" s="26" t="s">
        <v>2</v>
      </c>
      <c r="G135" s="28" t="s">
        <v>222</v>
      </c>
      <c r="H135" s="29">
        <v>600</v>
      </c>
      <c r="I135" s="30">
        <f>I136</f>
        <v>858.8</v>
      </c>
      <c r="J135" s="30">
        <f>J136</f>
        <v>858.8</v>
      </c>
      <c r="K135" s="30"/>
      <c r="L135" s="30"/>
      <c r="M135" s="30">
        <f t="shared" si="18"/>
        <v>858.8</v>
      </c>
      <c r="N135" s="113">
        <f t="shared" si="19"/>
        <v>858.8</v>
      </c>
      <c r="O135" s="57"/>
      <c r="P135" s="57"/>
      <c r="Q135" s="87">
        <f t="shared" si="16"/>
        <v>858.8</v>
      </c>
      <c r="R135" s="87">
        <f t="shared" si="17"/>
        <v>858.8</v>
      </c>
    </row>
    <row r="136" spans="1:18" x14ac:dyDescent="0.2">
      <c r="A136" s="23" t="s">
        <v>156</v>
      </c>
      <c r="B136" s="24">
        <v>63</v>
      </c>
      <c r="C136" s="25">
        <v>412</v>
      </c>
      <c r="D136" s="26" t="s">
        <v>206</v>
      </c>
      <c r="E136" s="27" t="s">
        <v>3</v>
      </c>
      <c r="F136" s="26" t="s">
        <v>2</v>
      </c>
      <c r="G136" s="28" t="s">
        <v>222</v>
      </c>
      <c r="H136" s="29">
        <v>610</v>
      </c>
      <c r="I136" s="30">
        <v>858.8</v>
      </c>
      <c r="J136" s="30">
        <v>858.8</v>
      </c>
      <c r="K136" s="30"/>
      <c r="L136" s="30"/>
      <c r="M136" s="30">
        <f t="shared" si="18"/>
        <v>858.8</v>
      </c>
      <c r="N136" s="113">
        <f t="shared" si="19"/>
        <v>858.8</v>
      </c>
      <c r="O136" s="57"/>
      <c r="P136" s="57"/>
      <c r="Q136" s="87">
        <f t="shared" si="16"/>
        <v>858.8</v>
      </c>
      <c r="R136" s="87">
        <f t="shared" si="17"/>
        <v>858.8</v>
      </c>
    </row>
    <row r="137" spans="1:18" ht="22.5" x14ac:dyDescent="0.2">
      <c r="A137" s="1" t="s">
        <v>307</v>
      </c>
      <c r="B137" s="31">
        <v>63</v>
      </c>
      <c r="C137" s="25">
        <v>412</v>
      </c>
      <c r="D137" s="32" t="s">
        <v>206</v>
      </c>
      <c r="E137" s="33" t="s">
        <v>3</v>
      </c>
      <c r="F137" s="32" t="s">
        <v>2</v>
      </c>
      <c r="G137" s="34" t="s">
        <v>275</v>
      </c>
      <c r="H137" s="29" t="s">
        <v>7</v>
      </c>
      <c r="I137" s="35">
        <f>I138</f>
        <v>30</v>
      </c>
      <c r="J137" s="30">
        <f>J138</f>
        <v>30</v>
      </c>
      <c r="K137" s="35"/>
      <c r="L137" s="30"/>
      <c r="M137" s="35">
        <f t="shared" si="18"/>
        <v>30</v>
      </c>
      <c r="N137" s="113">
        <f t="shared" si="19"/>
        <v>30</v>
      </c>
      <c r="O137" s="57"/>
      <c r="P137" s="57"/>
      <c r="Q137" s="87">
        <f t="shared" si="16"/>
        <v>30</v>
      </c>
      <c r="R137" s="87">
        <f t="shared" si="17"/>
        <v>30</v>
      </c>
    </row>
    <row r="138" spans="1:18" ht="22.5" x14ac:dyDescent="0.2">
      <c r="A138" s="1" t="s">
        <v>79</v>
      </c>
      <c r="B138" s="31">
        <v>63</v>
      </c>
      <c r="C138" s="25">
        <v>412</v>
      </c>
      <c r="D138" s="32" t="s">
        <v>206</v>
      </c>
      <c r="E138" s="33" t="s">
        <v>3</v>
      </c>
      <c r="F138" s="32" t="s">
        <v>2</v>
      </c>
      <c r="G138" s="34" t="s">
        <v>275</v>
      </c>
      <c r="H138" s="29">
        <v>600</v>
      </c>
      <c r="I138" s="35">
        <f>I139</f>
        <v>30</v>
      </c>
      <c r="J138" s="30">
        <f>J139</f>
        <v>30</v>
      </c>
      <c r="K138" s="35"/>
      <c r="L138" s="30"/>
      <c r="M138" s="35">
        <f t="shared" si="18"/>
        <v>30</v>
      </c>
      <c r="N138" s="113">
        <f t="shared" si="19"/>
        <v>30</v>
      </c>
      <c r="O138" s="57"/>
      <c r="P138" s="57"/>
      <c r="Q138" s="87">
        <f t="shared" si="16"/>
        <v>30</v>
      </c>
      <c r="R138" s="87">
        <f t="shared" si="17"/>
        <v>30</v>
      </c>
    </row>
    <row r="139" spans="1:18" x14ac:dyDescent="0.2">
      <c r="A139" s="1" t="s">
        <v>156</v>
      </c>
      <c r="B139" s="31">
        <v>63</v>
      </c>
      <c r="C139" s="25">
        <v>412</v>
      </c>
      <c r="D139" s="32" t="s">
        <v>206</v>
      </c>
      <c r="E139" s="33" t="s">
        <v>3</v>
      </c>
      <c r="F139" s="32" t="s">
        <v>2</v>
      </c>
      <c r="G139" s="34" t="s">
        <v>275</v>
      </c>
      <c r="H139" s="29">
        <v>610</v>
      </c>
      <c r="I139" s="35">
        <v>30</v>
      </c>
      <c r="J139" s="30">
        <v>30</v>
      </c>
      <c r="K139" s="35"/>
      <c r="L139" s="30"/>
      <c r="M139" s="35">
        <f t="shared" si="18"/>
        <v>30</v>
      </c>
      <c r="N139" s="113">
        <f t="shared" si="19"/>
        <v>30</v>
      </c>
      <c r="O139" s="57"/>
      <c r="P139" s="57"/>
      <c r="Q139" s="87">
        <f t="shared" si="16"/>
        <v>30</v>
      </c>
      <c r="R139" s="87">
        <f t="shared" si="17"/>
        <v>30</v>
      </c>
    </row>
    <row r="140" spans="1:18" x14ac:dyDescent="0.2">
      <c r="A140" s="1" t="s">
        <v>58</v>
      </c>
      <c r="B140" s="31">
        <v>63</v>
      </c>
      <c r="C140" s="25">
        <v>700</v>
      </c>
      <c r="D140" s="32" t="s">
        <v>7</v>
      </c>
      <c r="E140" s="33" t="s">
        <v>7</v>
      </c>
      <c r="F140" s="32" t="s">
        <v>7</v>
      </c>
      <c r="G140" s="34" t="s">
        <v>7</v>
      </c>
      <c r="H140" s="29" t="s">
        <v>7</v>
      </c>
      <c r="I140" s="35">
        <f>I141</f>
        <v>21662.9</v>
      </c>
      <c r="J140" s="30">
        <f>J141</f>
        <v>21662.9</v>
      </c>
      <c r="K140" s="35"/>
      <c r="L140" s="30"/>
      <c r="M140" s="35">
        <f t="shared" si="18"/>
        <v>21662.9</v>
      </c>
      <c r="N140" s="113">
        <f t="shared" si="19"/>
        <v>21662.9</v>
      </c>
      <c r="O140" s="57"/>
      <c r="P140" s="57"/>
      <c r="Q140" s="87">
        <f t="shared" si="16"/>
        <v>21662.9</v>
      </c>
      <c r="R140" s="87">
        <f t="shared" si="17"/>
        <v>21662.9</v>
      </c>
    </row>
    <row r="141" spans="1:18" x14ac:dyDescent="0.2">
      <c r="A141" s="1" t="s">
        <v>190</v>
      </c>
      <c r="B141" s="31">
        <v>63</v>
      </c>
      <c r="C141" s="25">
        <v>703</v>
      </c>
      <c r="D141" s="32"/>
      <c r="E141" s="33"/>
      <c r="F141" s="32"/>
      <c r="G141" s="34"/>
      <c r="H141" s="29"/>
      <c r="I141" s="35">
        <f>I142</f>
        <v>21662.9</v>
      </c>
      <c r="J141" s="30">
        <f>J142</f>
        <v>21662.9</v>
      </c>
      <c r="K141" s="35"/>
      <c r="L141" s="30"/>
      <c r="M141" s="35">
        <f t="shared" si="18"/>
        <v>21662.9</v>
      </c>
      <c r="N141" s="113">
        <f t="shared" si="19"/>
        <v>21662.9</v>
      </c>
      <c r="O141" s="57"/>
      <c r="P141" s="57"/>
      <c r="Q141" s="87">
        <f t="shared" si="16"/>
        <v>21662.9</v>
      </c>
      <c r="R141" s="87">
        <f t="shared" si="17"/>
        <v>21662.9</v>
      </c>
    </row>
    <row r="142" spans="1:18" ht="56.25" x14ac:dyDescent="0.2">
      <c r="A142" s="1" t="s">
        <v>319</v>
      </c>
      <c r="B142" s="31">
        <v>63</v>
      </c>
      <c r="C142" s="25">
        <v>703</v>
      </c>
      <c r="D142" s="32" t="s">
        <v>155</v>
      </c>
      <c r="E142" s="33" t="s">
        <v>3</v>
      </c>
      <c r="F142" s="32" t="s">
        <v>2</v>
      </c>
      <c r="G142" s="34" t="s">
        <v>9</v>
      </c>
      <c r="H142" s="29" t="s">
        <v>7</v>
      </c>
      <c r="I142" s="35">
        <f>I143+I146+I149+I152</f>
        <v>21662.9</v>
      </c>
      <c r="J142" s="30">
        <f>J143+J146+J149+J152</f>
        <v>21662.9</v>
      </c>
      <c r="K142" s="35"/>
      <c r="L142" s="30"/>
      <c r="M142" s="35">
        <f t="shared" si="18"/>
        <v>21662.9</v>
      </c>
      <c r="N142" s="113">
        <f t="shared" si="19"/>
        <v>21662.9</v>
      </c>
      <c r="O142" s="57"/>
      <c r="P142" s="57"/>
      <c r="Q142" s="87">
        <f t="shared" si="16"/>
        <v>21662.9</v>
      </c>
      <c r="R142" s="87">
        <f t="shared" si="17"/>
        <v>21662.9</v>
      </c>
    </row>
    <row r="143" spans="1:18" ht="67.5" x14ac:dyDescent="0.2">
      <c r="A143" s="1" t="s">
        <v>189</v>
      </c>
      <c r="B143" s="31">
        <v>63</v>
      </c>
      <c r="C143" s="25">
        <v>703</v>
      </c>
      <c r="D143" s="32" t="s">
        <v>155</v>
      </c>
      <c r="E143" s="33" t="s">
        <v>3</v>
      </c>
      <c r="F143" s="32" t="s">
        <v>2</v>
      </c>
      <c r="G143" s="34" t="s">
        <v>188</v>
      </c>
      <c r="H143" s="29" t="s">
        <v>7</v>
      </c>
      <c r="I143" s="35">
        <f>I144</f>
        <v>729.1</v>
      </c>
      <c r="J143" s="30">
        <f>J144</f>
        <v>729.1</v>
      </c>
      <c r="K143" s="35"/>
      <c r="L143" s="30"/>
      <c r="M143" s="35">
        <f t="shared" si="18"/>
        <v>729.1</v>
      </c>
      <c r="N143" s="113">
        <f t="shared" si="19"/>
        <v>729.1</v>
      </c>
      <c r="O143" s="57"/>
      <c r="P143" s="57"/>
      <c r="Q143" s="87">
        <f t="shared" si="16"/>
        <v>729.1</v>
      </c>
      <c r="R143" s="87">
        <f t="shared" si="17"/>
        <v>729.1</v>
      </c>
    </row>
    <row r="144" spans="1:18" ht="22.5" x14ac:dyDescent="0.2">
      <c r="A144" s="1" t="s">
        <v>79</v>
      </c>
      <c r="B144" s="31">
        <v>63</v>
      </c>
      <c r="C144" s="25">
        <v>703</v>
      </c>
      <c r="D144" s="32" t="s">
        <v>155</v>
      </c>
      <c r="E144" s="33" t="s">
        <v>3</v>
      </c>
      <c r="F144" s="32" t="s">
        <v>2</v>
      </c>
      <c r="G144" s="34" t="s">
        <v>188</v>
      </c>
      <c r="H144" s="29">
        <v>600</v>
      </c>
      <c r="I144" s="35">
        <f>I145</f>
        <v>729.1</v>
      </c>
      <c r="J144" s="30">
        <f>J145</f>
        <v>729.1</v>
      </c>
      <c r="K144" s="35"/>
      <c r="L144" s="30"/>
      <c r="M144" s="35">
        <f t="shared" si="18"/>
        <v>729.1</v>
      </c>
      <c r="N144" s="113">
        <f t="shared" si="19"/>
        <v>729.1</v>
      </c>
      <c r="O144" s="57"/>
      <c r="P144" s="57"/>
      <c r="Q144" s="87">
        <f t="shared" si="16"/>
        <v>729.1</v>
      </c>
      <c r="R144" s="87">
        <f t="shared" si="17"/>
        <v>729.1</v>
      </c>
    </row>
    <row r="145" spans="1:18" x14ac:dyDescent="0.2">
      <c r="A145" s="1" t="s">
        <v>156</v>
      </c>
      <c r="B145" s="31">
        <v>63</v>
      </c>
      <c r="C145" s="25">
        <v>703</v>
      </c>
      <c r="D145" s="32" t="s">
        <v>155</v>
      </c>
      <c r="E145" s="33" t="s">
        <v>3</v>
      </c>
      <c r="F145" s="32" t="s">
        <v>2</v>
      </c>
      <c r="G145" s="34" t="s">
        <v>188</v>
      </c>
      <c r="H145" s="29">
        <v>610</v>
      </c>
      <c r="I145" s="35">
        <v>729.1</v>
      </c>
      <c r="J145" s="30">
        <v>729.1</v>
      </c>
      <c r="K145" s="35"/>
      <c r="L145" s="30"/>
      <c r="M145" s="35">
        <f t="shared" si="18"/>
        <v>729.1</v>
      </c>
      <c r="N145" s="113">
        <f t="shared" si="19"/>
        <v>729.1</v>
      </c>
      <c r="O145" s="57"/>
      <c r="P145" s="57"/>
      <c r="Q145" s="87">
        <f t="shared" si="16"/>
        <v>729.1</v>
      </c>
      <c r="R145" s="87">
        <f t="shared" si="17"/>
        <v>729.1</v>
      </c>
    </row>
    <row r="146" spans="1:18" ht="22.5" x14ac:dyDescent="0.2">
      <c r="A146" s="1" t="s">
        <v>187</v>
      </c>
      <c r="B146" s="31">
        <v>63</v>
      </c>
      <c r="C146" s="25">
        <v>703</v>
      </c>
      <c r="D146" s="32" t="s">
        <v>155</v>
      </c>
      <c r="E146" s="33" t="s">
        <v>3</v>
      </c>
      <c r="F146" s="32" t="s">
        <v>2</v>
      </c>
      <c r="G146" s="34" t="s">
        <v>186</v>
      </c>
      <c r="H146" s="29" t="s">
        <v>7</v>
      </c>
      <c r="I146" s="35">
        <f>I147</f>
        <v>363.1</v>
      </c>
      <c r="J146" s="30">
        <f>J147</f>
        <v>363.1</v>
      </c>
      <c r="K146" s="35"/>
      <c r="L146" s="30"/>
      <c r="M146" s="35">
        <f t="shared" si="18"/>
        <v>363.1</v>
      </c>
      <c r="N146" s="113">
        <f t="shared" si="19"/>
        <v>363.1</v>
      </c>
      <c r="O146" s="57"/>
      <c r="P146" s="57"/>
      <c r="Q146" s="87">
        <f t="shared" ref="Q146:Q209" si="22">M146+O146</f>
        <v>363.1</v>
      </c>
      <c r="R146" s="87">
        <f t="shared" ref="R146:R209" si="23">N146+P146</f>
        <v>363.1</v>
      </c>
    </row>
    <row r="147" spans="1:18" ht="22.5" x14ac:dyDescent="0.2">
      <c r="A147" s="1" t="s">
        <v>79</v>
      </c>
      <c r="B147" s="31">
        <v>63</v>
      </c>
      <c r="C147" s="25">
        <v>703</v>
      </c>
      <c r="D147" s="32" t="s">
        <v>155</v>
      </c>
      <c r="E147" s="33" t="s">
        <v>3</v>
      </c>
      <c r="F147" s="32" t="s">
        <v>2</v>
      </c>
      <c r="G147" s="34" t="s">
        <v>186</v>
      </c>
      <c r="H147" s="29">
        <v>600</v>
      </c>
      <c r="I147" s="35">
        <f>I148</f>
        <v>363.1</v>
      </c>
      <c r="J147" s="30">
        <f>J148</f>
        <v>363.1</v>
      </c>
      <c r="K147" s="35"/>
      <c r="L147" s="30"/>
      <c r="M147" s="35">
        <f t="shared" si="18"/>
        <v>363.1</v>
      </c>
      <c r="N147" s="113">
        <f t="shared" si="19"/>
        <v>363.1</v>
      </c>
      <c r="O147" s="57"/>
      <c r="P147" s="57"/>
      <c r="Q147" s="87">
        <f t="shared" si="22"/>
        <v>363.1</v>
      </c>
      <c r="R147" s="87">
        <f t="shared" si="23"/>
        <v>363.1</v>
      </c>
    </row>
    <row r="148" spans="1:18" x14ac:dyDescent="0.2">
      <c r="A148" s="1" t="s">
        <v>156</v>
      </c>
      <c r="B148" s="31">
        <v>63</v>
      </c>
      <c r="C148" s="25">
        <v>703</v>
      </c>
      <c r="D148" s="32" t="s">
        <v>155</v>
      </c>
      <c r="E148" s="33" t="s">
        <v>3</v>
      </c>
      <c r="F148" s="32" t="s">
        <v>2</v>
      </c>
      <c r="G148" s="34" t="s">
        <v>186</v>
      </c>
      <c r="H148" s="29">
        <v>610</v>
      </c>
      <c r="I148" s="35">
        <v>363.1</v>
      </c>
      <c r="J148" s="30">
        <v>363.1</v>
      </c>
      <c r="K148" s="35"/>
      <c r="L148" s="30"/>
      <c r="M148" s="35">
        <f t="shared" si="18"/>
        <v>363.1</v>
      </c>
      <c r="N148" s="113">
        <f t="shared" si="19"/>
        <v>363.1</v>
      </c>
      <c r="O148" s="57"/>
      <c r="P148" s="57"/>
      <c r="Q148" s="87">
        <f t="shared" si="22"/>
        <v>363.1</v>
      </c>
      <c r="R148" s="87">
        <f t="shared" si="23"/>
        <v>363.1</v>
      </c>
    </row>
    <row r="149" spans="1:18" x14ac:dyDescent="0.2">
      <c r="A149" s="1" t="s">
        <v>185</v>
      </c>
      <c r="B149" s="31">
        <v>63</v>
      </c>
      <c r="C149" s="25">
        <v>703</v>
      </c>
      <c r="D149" s="32" t="s">
        <v>155</v>
      </c>
      <c r="E149" s="33" t="s">
        <v>3</v>
      </c>
      <c r="F149" s="32" t="s">
        <v>2</v>
      </c>
      <c r="G149" s="34" t="s">
        <v>184</v>
      </c>
      <c r="H149" s="29" t="s">
        <v>7</v>
      </c>
      <c r="I149" s="35">
        <f>I150</f>
        <v>12</v>
      </c>
      <c r="J149" s="30">
        <f>J150</f>
        <v>12</v>
      </c>
      <c r="K149" s="35"/>
      <c r="L149" s="30"/>
      <c r="M149" s="35">
        <f t="shared" si="18"/>
        <v>12</v>
      </c>
      <c r="N149" s="113">
        <f t="shared" si="19"/>
        <v>12</v>
      </c>
      <c r="O149" s="57"/>
      <c r="P149" s="57"/>
      <c r="Q149" s="87">
        <f t="shared" si="22"/>
        <v>12</v>
      </c>
      <c r="R149" s="87">
        <f t="shared" si="23"/>
        <v>12</v>
      </c>
    </row>
    <row r="150" spans="1:18" ht="22.5" x14ac:dyDescent="0.2">
      <c r="A150" s="1" t="s">
        <v>79</v>
      </c>
      <c r="B150" s="31">
        <v>63</v>
      </c>
      <c r="C150" s="25">
        <v>703</v>
      </c>
      <c r="D150" s="32" t="s">
        <v>155</v>
      </c>
      <c r="E150" s="33" t="s">
        <v>3</v>
      </c>
      <c r="F150" s="32" t="s">
        <v>2</v>
      </c>
      <c r="G150" s="34" t="s">
        <v>184</v>
      </c>
      <c r="H150" s="29">
        <v>600</v>
      </c>
      <c r="I150" s="35">
        <f>I151</f>
        <v>12</v>
      </c>
      <c r="J150" s="30">
        <f>J151</f>
        <v>12</v>
      </c>
      <c r="K150" s="35"/>
      <c r="L150" s="30"/>
      <c r="M150" s="35">
        <f t="shared" si="18"/>
        <v>12</v>
      </c>
      <c r="N150" s="113">
        <f t="shared" si="19"/>
        <v>12</v>
      </c>
      <c r="O150" s="57"/>
      <c r="P150" s="57"/>
      <c r="Q150" s="87">
        <f t="shared" si="22"/>
        <v>12</v>
      </c>
      <c r="R150" s="87">
        <f t="shared" si="23"/>
        <v>12</v>
      </c>
    </row>
    <row r="151" spans="1:18" x14ac:dyDescent="0.2">
      <c r="A151" s="1" t="s">
        <v>156</v>
      </c>
      <c r="B151" s="31">
        <v>63</v>
      </c>
      <c r="C151" s="25">
        <v>703</v>
      </c>
      <c r="D151" s="32" t="s">
        <v>155</v>
      </c>
      <c r="E151" s="33" t="s">
        <v>3</v>
      </c>
      <c r="F151" s="32" t="s">
        <v>2</v>
      </c>
      <c r="G151" s="34" t="s">
        <v>184</v>
      </c>
      <c r="H151" s="29">
        <v>610</v>
      </c>
      <c r="I151" s="35">
        <v>12</v>
      </c>
      <c r="J151" s="30">
        <v>12</v>
      </c>
      <c r="K151" s="35"/>
      <c r="L151" s="30"/>
      <c r="M151" s="35">
        <f t="shared" ref="M151:M214" si="24">I151+K151</f>
        <v>12</v>
      </c>
      <c r="N151" s="113">
        <f t="shared" ref="N151:N214" si="25">J151+L151</f>
        <v>12</v>
      </c>
      <c r="O151" s="57"/>
      <c r="P151" s="57"/>
      <c r="Q151" s="87">
        <f t="shared" si="22"/>
        <v>12</v>
      </c>
      <c r="R151" s="87">
        <f t="shared" si="23"/>
        <v>12</v>
      </c>
    </row>
    <row r="152" spans="1:18" ht="56.25" x14ac:dyDescent="0.2">
      <c r="A152" s="1" t="s">
        <v>183</v>
      </c>
      <c r="B152" s="31">
        <v>63</v>
      </c>
      <c r="C152" s="25">
        <v>703</v>
      </c>
      <c r="D152" s="32" t="s">
        <v>155</v>
      </c>
      <c r="E152" s="33" t="s">
        <v>3</v>
      </c>
      <c r="F152" s="32" t="s">
        <v>2</v>
      </c>
      <c r="G152" s="34" t="s">
        <v>182</v>
      </c>
      <c r="H152" s="29" t="s">
        <v>7</v>
      </c>
      <c r="I152" s="35">
        <f>I153</f>
        <v>20558.7</v>
      </c>
      <c r="J152" s="30">
        <f>J153</f>
        <v>20558.7</v>
      </c>
      <c r="K152" s="35"/>
      <c r="L152" s="30"/>
      <c r="M152" s="35">
        <f t="shared" si="24"/>
        <v>20558.7</v>
      </c>
      <c r="N152" s="113">
        <f t="shared" si="25"/>
        <v>20558.7</v>
      </c>
      <c r="O152" s="57"/>
      <c r="P152" s="57"/>
      <c r="Q152" s="87">
        <f t="shared" si="22"/>
        <v>20558.7</v>
      </c>
      <c r="R152" s="87">
        <f t="shared" si="23"/>
        <v>20558.7</v>
      </c>
    </row>
    <row r="153" spans="1:18" ht="22.5" x14ac:dyDescent="0.2">
      <c r="A153" s="1" t="s">
        <v>79</v>
      </c>
      <c r="B153" s="31">
        <v>63</v>
      </c>
      <c r="C153" s="25">
        <v>703</v>
      </c>
      <c r="D153" s="32" t="s">
        <v>155</v>
      </c>
      <c r="E153" s="33" t="s">
        <v>3</v>
      </c>
      <c r="F153" s="32" t="s">
        <v>2</v>
      </c>
      <c r="G153" s="34" t="s">
        <v>182</v>
      </c>
      <c r="H153" s="29">
        <v>600</v>
      </c>
      <c r="I153" s="35">
        <f>I154</f>
        <v>20558.7</v>
      </c>
      <c r="J153" s="30">
        <f>J154</f>
        <v>20558.7</v>
      </c>
      <c r="K153" s="35"/>
      <c r="L153" s="30"/>
      <c r="M153" s="35">
        <f t="shared" si="24"/>
        <v>20558.7</v>
      </c>
      <c r="N153" s="113">
        <f t="shared" si="25"/>
        <v>20558.7</v>
      </c>
      <c r="O153" s="57"/>
      <c r="P153" s="57"/>
      <c r="Q153" s="87">
        <f t="shared" si="22"/>
        <v>20558.7</v>
      </c>
      <c r="R153" s="87">
        <f t="shared" si="23"/>
        <v>20558.7</v>
      </c>
    </row>
    <row r="154" spans="1:18" x14ac:dyDescent="0.2">
      <c r="A154" s="1" t="s">
        <v>156</v>
      </c>
      <c r="B154" s="31">
        <v>63</v>
      </c>
      <c r="C154" s="25">
        <v>703</v>
      </c>
      <c r="D154" s="32" t="s">
        <v>155</v>
      </c>
      <c r="E154" s="33" t="s">
        <v>3</v>
      </c>
      <c r="F154" s="32" t="s">
        <v>2</v>
      </c>
      <c r="G154" s="34" t="s">
        <v>182</v>
      </c>
      <c r="H154" s="29">
        <v>610</v>
      </c>
      <c r="I154" s="35">
        <v>20558.7</v>
      </c>
      <c r="J154" s="30">
        <v>20558.7</v>
      </c>
      <c r="K154" s="35"/>
      <c r="L154" s="30"/>
      <c r="M154" s="35">
        <f t="shared" si="24"/>
        <v>20558.7</v>
      </c>
      <c r="N154" s="113">
        <f t="shared" si="25"/>
        <v>20558.7</v>
      </c>
      <c r="O154" s="57"/>
      <c r="P154" s="57"/>
      <c r="Q154" s="87">
        <f t="shared" si="22"/>
        <v>20558.7</v>
      </c>
      <c r="R154" s="87">
        <f t="shared" si="23"/>
        <v>20558.7</v>
      </c>
    </row>
    <row r="155" spans="1:18" x14ac:dyDescent="0.2">
      <c r="A155" s="23" t="s">
        <v>221</v>
      </c>
      <c r="B155" s="24">
        <v>63</v>
      </c>
      <c r="C155" s="25">
        <v>800</v>
      </c>
      <c r="D155" s="26" t="s">
        <v>7</v>
      </c>
      <c r="E155" s="27" t="s">
        <v>7</v>
      </c>
      <c r="F155" s="26" t="s">
        <v>7</v>
      </c>
      <c r="G155" s="28" t="s">
        <v>7</v>
      </c>
      <c r="H155" s="29" t="s">
        <v>7</v>
      </c>
      <c r="I155" s="30">
        <f>I156+I195</f>
        <v>108398.9</v>
      </c>
      <c r="J155" s="30">
        <f>J156+J195</f>
        <v>107593.60000000001</v>
      </c>
      <c r="K155" s="30"/>
      <c r="L155" s="30"/>
      <c r="M155" s="30">
        <f t="shared" si="24"/>
        <v>108398.9</v>
      </c>
      <c r="N155" s="113">
        <f t="shared" si="25"/>
        <v>107593.60000000001</v>
      </c>
      <c r="O155" s="57"/>
      <c r="P155" s="57"/>
      <c r="Q155" s="87">
        <f t="shared" si="22"/>
        <v>108398.9</v>
      </c>
      <c r="R155" s="87">
        <f t="shared" si="23"/>
        <v>107593.60000000001</v>
      </c>
    </row>
    <row r="156" spans="1:18" x14ac:dyDescent="0.2">
      <c r="A156" s="23" t="s">
        <v>220</v>
      </c>
      <c r="B156" s="24">
        <v>63</v>
      </c>
      <c r="C156" s="25">
        <v>801</v>
      </c>
      <c r="D156" s="26" t="s">
        <v>7</v>
      </c>
      <c r="E156" s="27" t="s">
        <v>7</v>
      </c>
      <c r="F156" s="26" t="s">
        <v>7</v>
      </c>
      <c r="G156" s="28" t="s">
        <v>7</v>
      </c>
      <c r="H156" s="29" t="s">
        <v>7</v>
      </c>
      <c r="I156" s="30">
        <f>I157+I161</f>
        <v>106488.5</v>
      </c>
      <c r="J156" s="30">
        <f>J157+J161</f>
        <v>105683.20000000001</v>
      </c>
      <c r="K156" s="30"/>
      <c r="L156" s="30"/>
      <c r="M156" s="30">
        <f t="shared" si="24"/>
        <v>106488.5</v>
      </c>
      <c r="N156" s="113">
        <f t="shared" si="25"/>
        <v>105683.20000000001</v>
      </c>
      <c r="O156" s="57"/>
      <c r="P156" s="57"/>
      <c r="Q156" s="87">
        <f t="shared" si="22"/>
        <v>106488.5</v>
      </c>
      <c r="R156" s="87">
        <f t="shared" si="23"/>
        <v>105683.20000000001</v>
      </c>
    </row>
    <row r="157" spans="1:18" ht="56.25" x14ac:dyDescent="0.2">
      <c r="A157" s="23" t="s">
        <v>302</v>
      </c>
      <c r="B157" s="24">
        <v>63</v>
      </c>
      <c r="C157" s="25">
        <v>801</v>
      </c>
      <c r="D157" s="26" t="s">
        <v>175</v>
      </c>
      <c r="E157" s="27" t="s">
        <v>3</v>
      </c>
      <c r="F157" s="26" t="s">
        <v>2</v>
      </c>
      <c r="G157" s="28" t="s">
        <v>9</v>
      </c>
      <c r="H157" s="29" t="s">
        <v>7</v>
      </c>
      <c r="I157" s="30">
        <f t="shared" ref="I157:J159" si="26">I158</f>
        <v>300</v>
      </c>
      <c r="J157" s="30">
        <f t="shared" si="26"/>
        <v>0</v>
      </c>
      <c r="K157" s="30"/>
      <c r="L157" s="30"/>
      <c r="M157" s="30">
        <f t="shared" si="24"/>
        <v>300</v>
      </c>
      <c r="N157" s="113">
        <f t="shared" si="25"/>
        <v>0</v>
      </c>
      <c r="O157" s="57"/>
      <c r="P157" s="57"/>
      <c r="Q157" s="87">
        <f t="shared" si="22"/>
        <v>300</v>
      </c>
      <c r="R157" s="87">
        <f t="shared" si="23"/>
        <v>0</v>
      </c>
    </row>
    <row r="158" spans="1:18" ht="22.5" x14ac:dyDescent="0.2">
      <c r="A158" s="23" t="s">
        <v>176</v>
      </c>
      <c r="B158" s="24">
        <v>63</v>
      </c>
      <c r="C158" s="25">
        <v>801</v>
      </c>
      <c r="D158" s="26" t="s">
        <v>175</v>
      </c>
      <c r="E158" s="27" t="s">
        <v>3</v>
      </c>
      <c r="F158" s="26" t="s">
        <v>2</v>
      </c>
      <c r="G158" s="28" t="s">
        <v>174</v>
      </c>
      <c r="H158" s="29" t="s">
        <v>7</v>
      </c>
      <c r="I158" s="30">
        <f t="shared" si="26"/>
        <v>300</v>
      </c>
      <c r="J158" s="30">
        <f t="shared" si="26"/>
        <v>0</v>
      </c>
      <c r="K158" s="30"/>
      <c r="L158" s="30"/>
      <c r="M158" s="30">
        <f t="shared" si="24"/>
        <v>300</v>
      </c>
      <c r="N158" s="113">
        <f t="shared" si="25"/>
        <v>0</v>
      </c>
      <c r="O158" s="57"/>
      <c r="P158" s="57"/>
      <c r="Q158" s="87">
        <f t="shared" si="22"/>
        <v>300</v>
      </c>
      <c r="R158" s="87">
        <f t="shared" si="23"/>
        <v>0</v>
      </c>
    </row>
    <row r="159" spans="1:18" ht="22.5" x14ac:dyDescent="0.2">
      <c r="A159" s="23" t="s">
        <v>79</v>
      </c>
      <c r="B159" s="24">
        <v>63</v>
      </c>
      <c r="C159" s="25">
        <v>801</v>
      </c>
      <c r="D159" s="26" t="s">
        <v>175</v>
      </c>
      <c r="E159" s="27" t="s">
        <v>3</v>
      </c>
      <c r="F159" s="26" t="s">
        <v>2</v>
      </c>
      <c r="G159" s="28" t="s">
        <v>174</v>
      </c>
      <c r="H159" s="29">
        <v>600</v>
      </c>
      <c r="I159" s="30">
        <f t="shared" si="26"/>
        <v>300</v>
      </c>
      <c r="J159" s="30">
        <f t="shared" si="26"/>
        <v>0</v>
      </c>
      <c r="K159" s="30"/>
      <c r="L159" s="30"/>
      <c r="M159" s="30">
        <f t="shared" si="24"/>
        <v>300</v>
      </c>
      <c r="N159" s="113">
        <f t="shared" si="25"/>
        <v>0</v>
      </c>
      <c r="O159" s="57"/>
      <c r="P159" s="57"/>
      <c r="Q159" s="87">
        <f t="shared" si="22"/>
        <v>300</v>
      </c>
      <c r="R159" s="87">
        <f t="shared" si="23"/>
        <v>0</v>
      </c>
    </row>
    <row r="160" spans="1:18" x14ac:dyDescent="0.2">
      <c r="A160" s="23" t="s">
        <v>156</v>
      </c>
      <c r="B160" s="24">
        <v>63</v>
      </c>
      <c r="C160" s="25">
        <v>801</v>
      </c>
      <c r="D160" s="26" t="s">
        <v>175</v>
      </c>
      <c r="E160" s="27" t="s">
        <v>3</v>
      </c>
      <c r="F160" s="26" t="s">
        <v>2</v>
      </c>
      <c r="G160" s="28" t="s">
        <v>174</v>
      </c>
      <c r="H160" s="29">
        <v>610</v>
      </c>
      <c r="I160" s="30">
        <v>300</v>
      </c>
      <c r="J160" s="30">
        <v>0</v>
      </c>
      <c r="K160" s="30"/>
      <c r="L160" s="30"/>
      <c r="M160" s="30">
        <f t="shared" si="24"/>
        <v>300</v>
      </c>
      <c r="N160" s="113">
        <f t="shared" si="25"/>
        <v>0</v>
      </c>
      <c r="O160" s="57"/>
      <c r="P160" s="57"/>
      <c r="Q160" s="87">
        <f t="shared" si="22"/>
        <v>300</v>
      </c>
      <c r="R160" s="87">
        <f t="shared" si="23"/>
        <v>0</v>
      </c>
    </row>
    <row r="161" spans="1:18" ht="45" x14ac:dyDescent="0.2">
      <c r="A161" s="23" t="s">
        <v>320</v>
      </c>
      <c r="B161" s="24">
        <v>63</v>
      </c>
      <c r="C161" s="25">
        <v>801</v>
      </c>
      <c r="D161" s="26" t="s">
        <v>206</v>
      </c>
      <c r="E161" s="27" t="s">
        <v>3</v>
      </c>
      <c r="F161" s="26" t="s">
        <v>2</v>
      </c>
      <c r="G161" s="28" t="s">
        <v>9</v>
      </c>
      <c r="H161" s="29" t="s">
        <v>7</v>
      </c>
      <c r="I161" s="30">
        <f>I162+I165+I168+I171++I177+I180+I183+I186+I189+I192+I174</f>
        <v>106188.5</v>
      </c>
      <c r="J161" s="30">
        <f>J162+J165+J168+J171+J174+J177+J180+J183+J186+J189+J192</f>
        <v>105683.20000000001</v>
      </c>
      <c r="K161" s="30"/>
      <c r="L161" s="30"/>
      <c r="M161" s="30">
        <f t="shared" si="24"/>
        <v>106188.5</v>
      </c>
      <c r="N161" s="113">
        <f t="shared" si="25"/>
        <v>105683.20000000001</v>
      </c>
      <c r="O161" s="57"/>
      <c r="P161" s="57"/>
      <c r="Q161" s="87">
        <f t="shared" si="22"/>
        <v>106188.5</v>
      </c>
      <c r="R161" s="87">
        <f t="shared" si="23"/>
        <v>105683.20000000001</v>
      </c>
    </row>
    <row r="162" spans="1:18" ht="78.75" x14ac:dyDescent="0.2">
      <c r="A162" s="23" t="s">
        <v>219</v>
      </c>
      <c r="B162" s="24">
        <v>63</v>
      </c>
      <c r="C162" s="25">
        <v>801</v>
      </c>
      <c r="D162" s="26" t="s">
        <v>206</v>
      </c>
      <c r="E162" s="27" t="s">
        <v>3</v>
      </c>
      <c r="F162" s="26" t="s">
        <v>2</v>
      </c>
      <c r="G162" s="28" t="s">
        <v>218</v>
      </c>
      <c r="H162" s="29" t="s">
        <v>7</v>
      </c>
      <c r="I162" s="30">
        <f>I163</f>
        <v>80.099999999999994</v>
      </c>
      <c r="J162" s="30">
        <f>J163</f>
        <v>74.8</v>
      </c>
      <c r="K162" s="30"/>
      <c r="L162" s="30"/>
      <c r="M162" s="30">
        <f t="shared" si="24"/>
        <v>80.099999999999994</v>
      </c>
      <c r="N162" s="113">
        <f t="shared" si="25"/>
        <v>74.8</v>
      </c>
      <c r="O162" s="57"/>
      <c r="P162" s="57"/>
      <c r="Q162" s="87">
        <f t="shared" si="22"/>
        <v>80.099999999999994</v>
      </c>
      <c r="R162" s="87">
        <f t="shared" si="23"/>
        <v>74.8</v>
      </c>
    </row>
    <row r="163" spans="1:18" ht="22.5" x14ac:dyDescent="0.2">
      <c r="A163" s="23" t="s">
        <v>79</v>
      </c>
      <c r="B163" s="24">
        <v>63</v>
      </c>
      <c r="C163" s="25">
        <v>801</v>
      </c>
      <c r="D163" s="26" t="s">
        <v>206</v>
      </c>
      <c r="E163" s="27" t="s">
        <v>3</v>
      </c>
      <c r="F163" s="26" t="s">
        <v>2</v>
      </c>
      <c r="G163" s="28" t="s">
        <v>218</v>
      </c>
      <c r="H163" s="29">
        <v>600</v>
      </c>
      <c r="I163" s="30">
        <f>I164</f>
        <v>80.099999999999994</v>
      </c>
      <c r="J163" s="30">
        <f>J164</f>
        <v>74.8</v>
      </c>
      <c r="K163" s="30"/>
      <c r="L163" s="30"/>
      <c r="M163" s="30">
        <f t="shared" si="24"/>
        <v>80.099999999999994</v>
      </c>
      <c r="N163" s="113">
        <f t="shared" si="25"/>
        <v>74.8</v>
      </c>
      <c r="O163" s="57"/>
      <c r="P163" s="57"/>
      <c r="Q163" s="87">
        <f t="shared" si="22"/>
        <v>80.099999999999994</v>
      </c>
      <c r="R163" s="87">
        <f t="shared" si="23"/>
        <v>74.8</v>
      </c>
    </row>
    <row r="164" spans="1:18" x14ac:dyDescent="0.2">
      <c r="A164" s="23" t="s">
        <v>156</v>
      </c>
      <c r="B164" s="24">
        <v>63</v>
      </c>
      <c r="C164" s="25">
        <v>801</v>
      </c>
      <c r="D164" s="26" t="s">
        <v>206</v>
      </c>
      <c r="E164" s="27" t="s">
        <v>3</v>
      </c>
      <c r="F164" s="26" t="s">
        <v>2</v>
      </c>
      <c r="G164" s="28" t="s">
        <v>218</v>
      </c>
      <c r="H164" s="29">
        <v>610</v>
      </c>
      <c r="I164" s="30">
        <v>80.099999999999994</v>
      </c>
      <c r="J164" s="30">
        <v>74.8</v>
      </c>
      <c r="K164" s="30"/>
      <c r="L164" s="30"/>
      <c r="M164" s="30">
        <f t="shared" si="24"/>
        <v>80.099999999999994</v>
      </c>
      <c r="N164" s="113">
        <f t="shared" si="25"/>
        <v>74.8</v>
      </c>
      <c r="O164" s="57"/>
      <c r="P164" s="57"/>
      <c r="Q164" s="87">
        <f t="shared" si="22"/>
        <v>80.099999999999994</v>
      </c>
      <c r="R164" s="87">
        <f t="shared" si="23"/>
        <v>74.8</v>
      </c>
    </row>
    <row r="165" spans="1:18" ht="22.5" x14ac:dyDescent="0.2">
      <c r="A165" s="23" t="s">
        <v>187</v>
      </c>
      <c r="B165" s="24">
        <v>63</v>
      </c>
      <c r="C165" s="25">
        <v>801</v>
      </c>
      <c r="D165" s="26" t="s">
        <v>206</v>
      </c>
      <c r="E165" s="27" t="s">
        <v>3</v>
      </c>
      <c r="F165" s="26" t="s">
        <v>2</v>
      </c>
      <c r="G165" s="28" t="s">
        <v>186</v>
      </c>
      <c r="H165" s="29" t="s">
        <v>7</v>
      </c>
      <c r="I165" s="30">
        <f>I166</f>
        <v>2493</v>
      </c>
      <c r="J165" s="30">
        <f>J166</f>
        <v>2493</v>
      </c>
      <c r="K165" s="30"/>
      <c r="L165" s="30"/>
      <c r="M165" s="30">
        <f t="shared" si="24"/>
        <v>2493</v>
      </c>
      <c r="N165" s="113">
        <f t="shared" si="25"/>
        <v>2493</v>
      </c>
      <c r="O165" s="57"/>
      <c r="P165" s="57"/>
      <c r="Q165" s="87">
        <f t="shared" si="22"/>
        <v>2493</v>
      </c>
      <c r="R165" s="87">
        <f t="shared" si="23"/>
        <v>2493</v>
      </c>
    </row>
    <row r="166" spans="1:18" ht="22.5" x14ac:dyDescent="0.2">
      <c r="A166" s="23" t="s">
        <v>79</v>
      </c>
      <c r="B166" s="24">
        <v>63</v>
      </c>
      <c r="C166" s="25">
        <v>801</v>
      </c>
      <c r="D166" s="26" t="s">
        <v>206</v>
      </c>
      <c r="E166" s="27" t="s">
        <v>3</v>
      </c>
      <c r="F166" s="26" t="s">
        <v>2</v>
      </c>
      <c r="G166" s="28" t="s">
        <v>186</v>
      </c>
      <c r="H166" s="29">
        <v>600</v>
      </c>
      <c r="I166" s="30">
        <f>I167</f>
        <v>2493</v>
      </c>
      <c r="J166" s="30">
        <f>J167</f>
        <v>2493</v>
      </c>
      <c r="K166" s="30"/>
      <c r="L166" s="30"/>
      <c r="M166" s="30">
        <f t="shared" si="24"/>
        <v>2493</v>
      </c>
      <c r="N166" s="113">
        <f t="shared" si="25"/>
        <v>2493</v>
      </c>
      <c r="O166" s="57"/>
      <c r="P166" s="57"/>
      <c r="Q166" s="87">
        <f t="shared" si="22"/>
        <v>2493</v>
      </c>
      <c r="R166" s="87">
        <f t="shared" si="23"/>
        <v>2493</v>
      </c>
    </row>
    <row r="167" spans="1:18" x14ac:dyDescent="0.2">
      <c r="A167" s="23" t="s">
        <v>156</v>
      </c>
      <c r="B167" s="24">
        <v>63</v>
      </c>
      <c r="C167" s="25">
        <v>801</v>
      </c>
      <c r="D167" s="26" t="s">
        <v>206</v>
      </c>
      <c r="E167" s="27" t="s">
        <v>3</v>
      </c>
      <c r="F167" s="26" t="s">
        <v>2</v>
      </c>
      <c r="G167" s="28" t="s">
        <v>186</v>
      </c>
      <c r="H167" s="29">
        <v>610</v>
      </c>
      <c r="I167" s="30">
        <v>2493</v>
      </c>
      <c r="J167" s="30">
        <v>2493</v>
      </c>
      <c r="K167" s="30"/>
      <c r="L167" s="30"/>
      <c r="M167" s="30">
        <f t="shared" si="24"/>
        <v>2493</v>
      </c>
      <c r="N167" s="113">
        <f t="shared" si="25"/>
        <v>2493</v>
      </c>
      <c r="O167" s="57"/>
      <c r="P167" s="57"/>
      <c r="Q167" s="87">
        <f t="shared" si="22"/>
        <v>2493</v>
      </c>
      <c r="R167" s="87">
        <f t="shared" si="23"/>
        <v>2493</v>
      </c>
    </row>
    <row r="168" spans="1:18" x14ac:dyDescent="0.2">
      <c r="A168" s="23" t="s">
        <v>217</v>
      </c>
      <c r="B168" s="24">
        <v>63</v>
      </c>
      <c r="C168" s="25">
        <v>801</v>
      </c>
      <c r="D168" s="26" t="s">
        <v>206</v>
      </c>
      <c r="E168" s="27" t="s">
        <v>3</v>
      </c>
      <c r="F168" s="26" t="s">
        <v>2</v>
      </c>
      <c r="G168" s="28" t="s">
        <v>216</v>
      </c>
      <c r="H168" s="29" t="s">
        <v>7</v>
      </c>
      <c r="I168" s="30">
        <f>I169</f>
        <v>454</v>
      </c>
      <c r="J168" s="30">
        <f>J169</f>
        <v>454</v>
      </c>
      <c r="K168" s="30"/>
      <c r="L168" s="30"/>
      <c r="M168" s="30">
        <f t="shared" si="24"/>
        <v>454</v>
      </c>
      <c r="N168" s="113">
        <f t="shared" si="25"/>
        <v>454</v>
      </c>
      <c r="O168" s="57"/>
      <c r="P168" s="57"/>
      <c r="Q168" s="87">
        <f t="shared" si="22"/>
        <v>454</v>
      </c>
      <c r="R168" s="87">
        <f t="shared" si="23"/>
        <v>454</v>
      </c>
    </row>
    <row r="169" spans="1:18" ht="22.5" x14ac:dyDescent="0.2">
      <c r="A169" s="23" t="s">
        <v>79</v>
      </c>
      <c r="B169" s="24">
        <v>63</v>
      </c>
      <c r="C169" s="25">
        <v>801</v>
      </c>
      <c r="D169" s="26" t="s">
        <v>206</v>
      </c>
      <c r="E169" s="27" t="s">
        <v>3</v>
      </c>
      <c r="F169" s="26" t="s">
        <v>2</v>
      </c>
      <c r="G169" s="28" t="s">
        <v>216</v>
      </c>
      <c r="H169" s="29">
        <v>600</v>
      </c>
      <c r="I169" s="30">
        <f>I170</f>
        <v>454</v>
      </c>
      <c r="J169" s="30">
        <f>J170</f>
        <v>454</v>
      </c>
      <c r="K169" s="30"/>
      <c r="L169" s="30"/>
      <c r="M169" s="30">
        <f t="shared" si="24"/>
        <v>454</v>
      </c>
      <c r="N169" s="113">
        <f t="shared" si="25"/>
        <v>454</v>
      </c>
      <c r="O169" s="57"/>
      <c r="P169" s="57"/>
      <c r="Q169" s="87">
        <f t="shared" si="22"/>
        <v>454</v>
      </c>
      <c r="R169" s="87">
        <f t="shared" si="23"/>
        <v>454</v>
      </c>
    </row>
    <row r="170" spans="1:18" x14ac:dyDescent="0.2">
      <c r="A170" s="23" t="s">
        <v>156</v>
      </c>
      <c r="B170" s="24">
        <v>63</v>
      </c>
      <c r="C170" s="25">
        <v>801</v>
      </c>
      <c r="D170" s="26" t="s">
        <v>206</v>
      </c>
      <c r="E170" s="27" t="s">
        <v>3</v>
      </c>
      <c r="F170" s="26" t="s">
        <v>2</v>
      </c>
      <c r="G170" s="28" t="s">
        <v>216</v>
      </c>
      <c r="H170" s="29">
        <v>610</v>
      </c>
      <c r="I170" s="30">
        <v>454</v>
      </c>
      <c r="J170" s="30">
        <v>454</v>
      </c>
      <c r="K170" s="30"/>
      <c r="L170" s="30"/>
      <c r="M170" s="30">
        <f t="shared" si="24"/>
        <v>454</v>
      </c>
      <c r="N170" s="113">
        <f t="shared" si="25"/>
        <v>454</v>
      </c>
      <c r="O170" s="57"/>
      <c r="P170" s="57"/>
      <c r="Q170" s="87">
        <f t="shared" si="22"/>
        <v>454</v>
      </c>
      <c r="R170" s="87">
        <f t="shared" si="23"/>
        <v>454</v>
      </c>
    </row>
    <row r="171" spans="1:18" x14ac:dyDescent="0.2">
      <c r="A171" s="23" t="s">
        <v>196</v>
      </c>
      <c r="B171" s="24">
        <v>63</v>
      </c>
      <c r="C171" s="25">
        <v>801</v>
      </c>
      <c r="D171" s="26" t="s">
        <v>206</v>
      </c>
      <c r="E171" s="27" t="s">
        <v>3</v>
      </c>
      <c r="F171" s="26" t="s">
        <v>2</v>
      </c>
      <c r="G171" s="28" t="s">
        <v>195</v>
      </c>
      <c r="H171" s="29" t="s">
        <v>7</v>
      </c>
      <c r="I171" s="30">
        <f>I172</f>
        <v>500</v>
      </c>
      <c r="J171" s="30">
        <f>J172</f>
        <v>0</v>
      </c>
      <c r="K171" s="30"/>
      <c r="L171" s="30"/>
      <c r="M171" s="30">
        <f t="shared" si="24"/>
        <v>500</v>
      </c>
      <c r="N171" s="113">
        <f t="shared" si="25"/>
        <v>0</v>
      </c>
      <c r="O171" s="57"/>
      <c r="P171" s="57"/>
      <c r="Q171" s="87">
        <f t="shared" si="22"/>
        <v>500</v>
      </c>
      <c r="R171" s="87">
        <f t="shared" si="23"/>
        <v>0</v>
      </c>
    </row>
    <row r="172" spans="1:18" ht="22.5" x14ac:dyDescent="0.2">
      <c r="A172" s="23" t="s">
        <v>79</v>
      </c>
      <c r="B172" s="24">
        <v>63</v>
      </c>
      <c r="C172" s="25">
        <v>801</v>
      </c>
      <c r="D172" s="26" t="s">
        <v>206</v>
      </c>
      <c r="E172" s="27" t="s">
        <v>3</v>
      </c>
      <c r="F172" s="26" t="s">
        <v>2</v>
      </c>
      <c r="G172" s="28" t="s">
        <v>195</v>
      </c>
      <c r="H172" s="29">
        <v>600</v>
      </c>
      <c r="I172" s="30">
        <f>I173</f>
        <v>500</v>
      </c>
      <c r="J172" s="30">
        <f>J173</f>
        <v>0</v>
      </c>
      <c r="K172" s="30"/>
      <c r="L172" s="30"/>
      <c r="M172" s="30">
        <f t="shared" si="24"/>
        <v>500</v>
      </c>
      <c r="N172" s="113">
        <f t="shared" si="25"/>
        <v>0</v>
      </c>
      <c r="O172" s="57"/>
      <c r="P172" s="57"/>
      <c r="Q172" s="87">
        <f t="shared" si="22"/>
        <v>500</v>
      </c>
      <c r="R172" s="87">
        <f t="shared" si="23"/>
        <v>0</v>
      </c>
    </row>
    <row r="173" spans="1:18" x14ac:dyDescent="0.2">
      <c r="A173" s="23" t="s">
        <v>156</v>
      </c>
      <c r="B173" s="24">
        <v>63</v>
      </c>
      <c r="C173" s="25">
        <v>801</v>
      </c>
      <c r="D173" s="26" t="s">
        <v>206</v>
      </c>
      <c r="E173" s="27" t="s">
        <v>3</v>
      </c>
      <c r="F173" s="26" t="s">
        <v>2</v>
      </c>
      <c r="G173" s="28" t="s">
        <v>195</v>
      </c>
      <c r="H173" s="29">
        <v>610</v>
      </c>
      <c r="I173" s="30">
        <v>500</v>
      </c>
      <c r="J173" s="30">
        <v>0</v>
      </c>
      <c r="K173" s="30"/>
      <c r="L173" s="30"/>
      <c r="M173" s="30">
        <f t="shared" si="24"/>
        <v>500</v>
      </c>
      <c r="N173" s="113">
        <f t="shared" si="25"/>
        <v>0</v>
      </c>
      <c r="O173" s="57"/>
      <c r="P173" s="57"/>
      <c r="Q173" s="87">
        <f t="shared" si="22"/>
        <v>500</v>
      </c>
      <c r="R173" s="87">
        <f t="shared" si="23"/>
        <v>0</v>
      </c>
    </row>
    <row r="174" spans="1:18" ht="45" customHeight="1" x14ac:dyDescent="0.2">
      <c r="A174" s="23" t="s">
        <v>215</v>
      </c>
      <c r="B174" s="24">
        <v>63</v>
      </c>
      <c r="C174" s="25">
        <v>801</v>
      </c>
      <c r="D174" s="26" t="s">
        <v>206</v>
      </c>
      <c r="E174" s="27" t="s">
        <v>3</v>
      </c>
      <c r="F174" s="26" t="s">
        <v>2</v>
      </c>
      <c r="G174" s="28" t="s">
        <v>214</v>
      </c>
      <c r="H174" s="29" t="s">
        <v>7</v>
      </c>
      <c r="I174" s="30">
        <f>I175</f>
        <v>72936.7</v>
      </c>
      <c r="J174" s="30">
        <f>J175</f>
        <v>72936.7</v>
      </c>
      <c r="K174" s="30"/>
      <c r="L174" s="30"/>
      <c r="M174" s="30">
        <f t="shared" si="24"/>
        <v>72936.7</v>
      </c>
      <c r="N174" s="113">
        <f t="shared" si="25"/>
        <v>72936.7</v>
      </c>
      <c r="O174" s="57"/>
      <c r="P174" s="57"/>
      <c r="Q174" s="87">
        <f t="shared" si="22"/>
        <v>72936.7</v>
      </c>
      <c r="R174" s="87">
        <f t="shared" si="23"/>
        <v>72936.7</v>
      </c>
    </row>
    <row r="175" spans="1:18" ht="22.5" x14ac:dyDescent="0.2">
      <c r="A175" s="23" t="s">
        <v>79</v>
      </c>
      <c r="B175" s="24">
        <v>63</v>
      </c>
      <c r="C175" s="25">
        <v>801</v>
      </c>
      <c r="D175" s="26" t="s">
        <v>206</v>
      </c>
      <c r="E175" s="27" t="s">
        <v>3</v>
      </c>
      <c r="F175" s="26" t="s">
        <v>2</v>
      </c>
      <c r="G175" s="28" t="s">
        <v>214</v>
      </c>
      <c r="H175" s="29">
        <v>600</v>
      </c>
      <c r="I175" s="30">
        <f>I176</f>
        <v>72936.7</v>
      </c>
      <c r="J175" s="30">
        <f>J176</f>
        <v>72936.7</v>
      </c>
      <c r="K175" s="30"/>
      <c r="L175" s="30"/>
      <c r="M175" s="30">
        <f t="shared" si="24"/>
        <v>72936.7</v>
      </c>
      <c r="N175" s="113">
        <f t="shared" si="25"/>
        <v>72936.7</v>
      </c>
      <c r="O175" s="57"/>
      <c r="P175" s="57"/>
      <c r="Q175" s="87">
        <f t="shared" si="22"/>
        <v>72936.7</v>
      </c>
      <c r="R175" s="87">
        <f t="shared" si="23"/>
        <v>72936.7</v>
      </c>
    </row>
    <row r="176" spans="1:18" x14ac:dyDescent="0.2">
      <c r="A176" s="23" t="s">
        <v>156</v>
      </c>
      <c r="B176" s="24">
        <v>63</v>
      </c>
      <c r="C176" s="25">
        <v>801</v>
      </c>
      <c r="D176" s="26" t="s">
        <v>206</v>
      </c>
      <c r="E176" s="27" t="s">
        <v>3</v>
      </c>
      <c r="F176" s="26" t="s">
        <v>2</v>
      </c>
      <c r="G176" s="28" t="s">
        <v>214</v>
      </c>
      <c r="H176" s="29">
        <v>610</v>
      </c>
      <c r="I176" s="30">
        <v>72936.7</v>
      </c>
      <c r="J176" s="30">
        <v>72936.7</v>
      </c>
      <c r="K176" s="30"/>
      <c r="L176" s="30"/>
      <c r="M176" s="30">
        <f t="shared" si="24"/>
        <v>72936.7</v>
      </c>
      <c r="N176" s="113">
        <f t="shared" si="25"/>
        <v>72936.7</v>
      </c>
      <c r="O176" s="57"/>
      <c r="P176" s="57"/>
      <c r="Q176" s="87">
        <f t="shared" si="22"/>
        <v>72936.7</v>
      </c>
      <c r="R176" s="87">
        <f t="shared" si="23"/>
        <v>72936.7</v>
      </c>
    </row>
    <row r="177" spans="1:18" ht="45" x14ac:dyDescent="0.2">
      <c r="A177" s="23" t="s">
        <v>213</v>
      </c>
      <c r="B177" s="24">
        <v>63</v>
      </c>
      <c r="C177" s="25">
        <v>801</v>
      </c>
      <c r="D177" s="26" t="s">
        <v>206</v>
      </c>
      <c r="E177" s="27" t="s">
        <v>3</v>
      </c>
      <c r="F177" s="26" t="s">
        <v>2</v>
      </c>
      <c r="G177" s="28" t="s">
        <v>212</v>
      </c>
      <c r="H177" s="29" t="s">
        <v>7</v>
      </c>
      <c r="I177" s="30">
        <f>I178</f>
        <v>6298.1</v>
      </c>
      <c r="J177" s="30">
        <f>J178</f>
        <v>6298.1</v>
      </c>
      <c r="K177" s="30"/>
      <c r="L177" s="30"/>
      <c r="M177" s="30">
        <f t="shared" si="24"/>
        <v>6298.1</v>
      </c>
      <c r="N177" s="113">
        <f t="shared" si="25"/>
        <v>6298.1</v>
      </c>
      <c r="O177" s="57"/>
      <c r="P177" s="57"/>
      <c r="Q177" s="87">
        <f t="shared" si="22"/>
        <v>6298.1</v>
      </c>
      <c r="R177" s="87">
        <f t="shared" si="23"/>
        <v>6298.1</v>
      </c>
    </row>
    <row r="178" spans="1:18" ht="22.5" x14ac:dyDescent="0.2">
      <c r="A178" s="23" t="s">
        <v>79</v>
      </c>
      <c r="B178" s="24">
        <v>63</v>
      </c>
      <c r="C178" s="25">
        <v>801</v>
      </c>
      <c r="D178" s="26" t="s">
        <v>206</v>
      </c>
      <c r="E178" s="27" t="s">
        <v>3</v>
      </c>
      <c r="F178" s="26" t="s">
        <v>2</v>
      </c>
      <c r="G178" s="28" t="s">
        <v>212</v>
      </c>
      <c r="H178" s="29">
        <v>600</v>
      </c>
      <c r="I178" s="30">
        <f>I179</f>
        <v>6298.1</v>
      </c>
      <c r="J178" s="30">
        <f>J179</f>
        <v>6298.1</v>
      </c>
      <c r="K178" s="30"/>
      <c r="L178" s="30"/>
      <c r="M178" s="30">
        <f t="shared" si="24"/>
        <v>6298.1</v>
      </c>
      <c r="N178" s="113">
        <f t="shared" si="25"/>
        <v>6298.1</v>
      </c>
      <c r="O178" s="57"/>
      <c r="P178" s="57"/>
      <c r="Q178" s="87">
        <f t="shared" si="22"/>
        <v>6298.1</v>
      </c>
      <c r="R178" s="87">
        <f t="shared" si="23"/>
        <v>6298.1</v>
      </c>
    </row>
    <row r="179" spans="1:18" x14ac:dyDescent="0.2">
      <c r="A179" s="23" t="s">
        <v>156</v>
      </c>
      <c r="B179" s="24">
        <v>63</v>
      </c>
      <c r="C179" s="25">
        <v>801</v>
      </c>
      <c r="D179" s="26" t="s">
        <v>206</v>
      </c>
      <c r="E179" s="27" t="s">
        <v>3</v>
      </c>
      <c r="F179" s="26" t="s">
        <v>2</v>
      </c>
      <c r="G179" s="28" t="s">
        <v>212</v>
      </c>
      <c r="H179" s="29">
        <v>610</v>
      </c>
      <c r="I179" s="30">
        <v>6298.1</v>
      </c>
      <c r="J179" s="30">
        <v>6298.1</v>
      </c>
      <c r="K179" s="30"/>
      <c r="L179" s="30"/>
      <c r="M179" s="30">
        <f t="shared" si="24"/>
        <v>6298.1</v>
      </c>
      <c r="N179" s="113">
        <f t="shared" si="25"/>
        <v>6298.1</v>
      </c>
      <c r="O179" s="57"/>
      <c r="P179" s="57"/>
      <c r="Q179" s="87">
        <f t="shared" si="22"/>
        <v>6298.1</v>
      </c>
      <c r="R179" s="87">
        <f t="shared" si="23"/>
        <v>6298.1</v>
      </c>
    </row>
    <row r="180" spans="1:18" ht="30" customHeight="1" x14ac:dyDescent="0.2">
      <c r="A180" s="23" t="s">
        <v>211</v>
      </c>
      <c r="B180" s="24">
        <v>63</v>
      </c>
      <c r="C180" s="25">
        <v>801</v>
      </c>
      <c r="D180" s="26" t="s">
        <v>206</v>
      </c>
      <c r="E180" s="27" t="s">
        <v>3</v>
      </c>
      <c r="F180" s="26" t="s">
        <v>2</v>
      </c>
      <c r="G180" s="28" t="s">
        <v>210</v>
      </c>
      <c r="H180" s="29" t="s">
        <v>7</v>
      </c>
      <c r="I180" s="30">
        <f>I181</f>
        <v>21959.599999999999</v>
      </c>
      <c r="J180" s="30">
        <f>J181</f>
        <v>21959.599999999999</v>
      </c>
      <c r="K180" s="30"/>
      <c r="L180" s="30"/>
      <c r="M180" s="30">
        <f t="shared" si="24"/>
        <v>21959.599999999999</v>
      </c>
      <c r="N180" s="113">
        <f t="shared" si="25"/>
        <v>21959.599999999999</v>
      </c>
      <c r="O180" s="57"/>
      <c r="P180" s="57"/>
      <c r="Q180" s="87">
        <f t="shared" si="22"/>
        <v>21959.599999999999</v>
      </c>
      <c r="R180" s="87">
        <f t="shared" si="23"/>
        <v>21959.599999999999</v>
      </c>
    </row>
    <row r="181" spans="1:18" ht="22.5" x14ac:dyDescent="0.2">
      <c r="A181" s="23" t="s">
        <v>79</v>
      </c>
      <c r="B181" s="24">
        <v>63</v>
      </c>
      <c r="C181" s="25">
        <v>801</v>
      </c>
      <c r="D181" s="26" t="s">
        <v>206</v>
      </c>
      <c r="E181" s="27" t="s">
        <v>3</v>
      </c>
      <c r="F181" s="26" t="s">
        <v>2</v>
      </c>
      <c r="G181" s="28" t="s">
        <v>210</v>
      </c>
      <c r="H181" s="29">
        <v>600</v>
      </c>
      <c r="I181" s="30">
        <f>I182</f>
        <v>21959.599999999999</v>
      </c>
      <c r="J181" s="30">
        <f>J182</f>
        <v>21959.599999999999</v>
      </c>
      <c r="K181" s="30"/>
      <c r="L181" s="30"/>
      <c r="M181" s="30">
        <f t="shared" si="24"/>
        <v>21959.599999999999</v>
      </c>
      <c r="N181" s="113">
        <f t="shared" si="25"/>
        <v>21959.599999999999</v>
      </c>
      <c r="O181" s="57"/>
      <c r="P181" s="57"/>
      <c r="Q181" s="87">
        <f t="shared" si="22"/>
        <v>21959.599999999999</v>
      </c>
      <c r="R181" s="87">
        <f t="shared" si="23"/>
        <v>21959.599999999999</v>
      </c>
    </row>
    <row r="182" spans="1:18" x14ac:dyDescent="0.2">
      <c r="A182" s="23" t="s">
        <v>156</v>
      </c>
      <c r="B182" s="24">
        <v>63</v>
      </c>
      <c r="C182" s="25">
        <v>801</v>
      </c>
      <c r="D182" s="26" t="s">
        <v>206</v>
      </c>
      <c r="E182" s="27" t="s">
        <v>3</v>
      </c>
      <c r="F182" s="26" t="s">
        <v>2</v>
      </c>
      <c r="G182" s="28" t="s">
        <v>210</v>
      </c>
      <c r="H182" s="29">
        <v>610</v>
      </c>
      <c r="I182" s="30">
        <v>21959.599999999999</v>
      </c>
      <c r="J182" s="30">
        <v>21959.599999999999</v>
      </c>
      <c r="K182" s="30"/>
      <c r="L182" s="30"/>
      <c r="M182" s="30">
        <f t="shared" si="24"/>
        <v>21959.599999999999</v>
      </c>
      <c r="N182" s="113">
        <f t="shared" si="25"/>
        <v>21959.599999999999</v>
      </c>
      <c r="O182" s="57"/>
      <c r="P182" s="57"/>
      <c r="Q182" s="87">
        <f t="shared" si="22"/>
        <v>21959.599999999999</v>
      </c>
      <c r="R182" s="87">
        <f t="shared" si="23"/>
        <v>21959.599999999999</v>
      </c>
    </row>
    <row r="183" spans="1:18" ht="33.75" x14ac:dyDescent="0.2">
      <c r="A183" s="1" t="s">
        <v>311</v>
      </c>
      <c r="B183" s="31">
        <v>63</v>
      </c>
      <c r="C183" s="25">
        <v>801</v>
      </c>
      <c r="D183" s="32" t="s">
        <v>206</v>
      </c>
      <c r="E183" s="33" t="s">
        <v>3</v>
      </c>
      <c r="F183" s="32" t="s">
        <v>2</v>
      </c>
      <c r="G183" s="34" t="s">
        <v>276</v>
      </c>
      <c r="H183" s="29" t="s">
        <v>7</v>
      </c>
      <c r="I183" s="35">
        <f>I184</f>
        <v>300</v>
      </c>
      <c r="J183" s="30">
        <f>J184</f>
        <v>300</v>
      </c>
      <c r="K183" s="35"/>
      <c r="L183" s="30"/>
      <c r="M183" s="35">
        <f t="shared" si="24"/>
        <v>300</v>
      </c>
      <c r="N183" s="113">
        <f t="shared" si="25"/>
        <v>300</v>
      </c>
      <c r="O183" s="57"/>
      <c r="P183" s="57"/>
      <c r="Q183" s="87">
        <f t="shared" si="22"/>
        <v>300</v>
      </c>
      <c r="R183" s="87">
        <f t="shared" si="23"/>
        <v>300</v>
      </c>
    </row>
    <row r="184" spans="1:18" ht="22.5" x14ac:dyDescent="0.2">
      <c r="A184" s="1" t="s">
        <v>79</v>
      </c>
      <c r="B184" s="31">
        <v>63</v>
      </c>
      <c r="C184" s="25">
        <v>801</v>
      </c>
      <c r="D184" s="32" t="s">
        <v>206</v>
      </c>
      <c r="E184" s="33" t="s">
        <v>3</v>
      </c>
      <c r="F184" s="32" t="s">
        <v>2</v>
      </c>
      <c r="G184" s="34" t="s">
        <v>276</v>
      </c>
      <c r="H184" s="29">
        <v>600</v>
      </c>
      <c r="I184" s="35">
        <f>I185</f>
        <v>300</v>
      </c>
      <c r="J184" s="30">
        <f>J185</f>
        <v>300</v>
      </c>
      <c r="K184" s="35"/>
      <c r="L184" s="30"/>
      <c r="M184" s="35">
        <f t="shared" si="24"/>
        <v>300</v>
      </c>
      <c r="N184" s="113">
        <f t="shared" si="25"/>
        <v>300</v>
      </c>
      <c r="O184" s="57"/>
      <c r="P184" s="57"/>
      <c r="Q184" s="87">
        <f t="shared" si="22"/>
        <v>300</v>
      </c>
      <c r="R184" s="87">
        <f t="shared" si="23"/>
        <v>300</v>
      </c>
    </row>
    <row r="185" spans="1:18" x14ac:dyDescent="0.2">
      <c r="A185" s="1" t="s">
        <v>156</v>
      </c>
      <c r="B185" s="31">
        <v>63</v>
      </c>
      <c r="C185" s="25">
        <v>801</v>
      </c>
      <c r="D185" s="32" t="s">
        <v>206</v>
      </c>
      <c r="E185" s="33" t="s">
        <v>3</v>
      </c>
      <c r="F185" s="32" t="s">
        <v>2</v>
      </c>
      <c r="G185" s="34" t="s">
        <v>276</v>
      </c>
      <c r="H185" s="29">
        <v>610</v>
      </c>
      <c r="I185" s="35">
        <v>300</v>
      </c>
      <c r="J185" s="30">
        <v>300</v>
      </c>
      <c r="K185" s="35"/>
      <c r="L185" s="30"/>
      <c r="M185" s="35">
        <f t="shared" si="24"/>
        <v>300</v>
      </c>
      <c r="N185" s="113">
        <f t="shared" si="25"/>
        <v>300</v>
      </c>
      <c r="O185" s="57"/>
      <c r="P185" s="57"/>
      <c r="Q185" s="87">
        <f t="shared" si="22"/>
        <v>300</v>
      </c>
      <c r="R185" s="87">
        <f t="shared" si="23"/>
        <v>300</v>
      </c>
    </row>
    <row r="186" spans="1:18" x14ac:dyDescent="0.2">
      <c r="A186" s="23" t="s">
        <v>308</v>
      </c>
      <c r="B186" s="24">
        <v>63</v>
      </c>
      <c r="C186" s="25">
        <v>801</v>
      </c>
      <c r="D186" s="26" t="s">
        <v>206</v>
      </c>
      <c r="E186" s="27" t="s">
        <v>3</v>
      </c>
      <c r="F186" s="26" t="s">
        <v>2</v>
      </c>
      <c r="G186" s="28" t="s">
        <v>209</v>
      </c>
      <c r="H186" s="29" t="s">
        <v>7</v>
      </c>
      <c r="I186" s="30">
        <f>I187</f>
        <v>752</v>
      </c>
      <c r="J186" s="30">
        <f>J187</f>
        <v>752</v>
      </c>
      <c r="K186" s="30"/>
      <c r="L186" s="30"/>
      <c r="M186" s="30">
        <f t="shared" si="24"/>
        <v>752</v>
      </c>
      <c r="N186" s="113">
        <f t="shared" si="25"/>
        <v>752</v>
      </c>
      <c r="O186" s="57"/>
      <c r="P186" s="57"/>
      <c r="Q186" s="87">
        <f t="shared" si="22"/>
        <v>752</v>
      </c>
      <c r="R186" s="87">
        <f t="shared" si="23"/>
        <v>752</v>
      </c>
    </row>
    <row r="187" spans="1:18" ht="22.5" x14ac:dyDescent="0.2">
      <c r="A187" s="23" t="s">
        <v>79</v>
      </c>
      <c r="B187" s="24">
        <v>63</v>
      </c>
      <c r="C187" s="25">
        <v>801</v>
      </c>
      <c r="D187" s="26" t="s">
        <v>206</v>
      </c>
      <c r="E187" s="27" t="s">
        <v>3</v>
      </c>
      <c r="F187" s="26" t="s">
        <v>2</v>
      </c>
      <c r="G187" s="28" t="s">
        <v>209</v>
      </c>
      <c r="H187" s="29">
        <v>600</v>
      </c>
      <c r="I187" s="30">
        <f>I188</f>
        <v>752</v>
      </c>
      <c r="J187" s="30">
        <f>J188</f>
        <v>752</v>
      </c>
      <c r="K187" s="30"/>
      <c r="L187" s="30"/>
      <c r="M187" s="30">
        <f t="shared" si="24"/>
        <v>752</v>
      </c>
      <c r="N187" s="113">
        <f t="shared" si="25"/>
        <v>752</v>
      </c>
      <c r="O187" s="57"/>
      <c r="P187" s="57"/>
      <c r="Q187" s="87">
        <f t="shared" si="22"/>
        <v>752</v>
      </c>
      <c r="R187" s="87">
        <f t="shared" si="23"/>
        <v>752</v>
      </c>
    </row>
    <row r="188" spans="1:18" x14ac:dyDescent="0.2">
      <c r="A188" s="23" t="s">
        <v>156</v>
      </c>
      <c r="B188" s="24">
        <v>63</v>
      </c>
      <c r="C188" s="25">
        <v>801</v>
      </c>
      <c r="D188" s="26" t="s">
        <v>206</v>
      </c>
      <c r="E188" s="27" t="s">
        <v>3</v>
      </c>
      <c r="F188" s="26" t="s">
        <v>2</v>
      </c>
      <c r="G188" s="28" t="s">
        <v>209</v>
      </c>
      <c r="H188" s="29">
        <v>610</v>
      </c>
      <c r="I188" s="30">
        <f>50+702</f>
        <v>752</v>
      </c>
      <c r="J188" s="30">
        <f>50+702</f>
        <v>752</v>
      </c>
      <c r="K188" s="30"/>
      <c r="L188" s="30"/>
      <c r="M188" s="30">
        <f t="shared" si="24"/>
        <v>752</v>
      </c>
      <c r="N188" s="113">
        <f t="shared" si="25"/>
        <v>752</v>
      </c>
      <c r="O188" s="57"/>
      <c r="P188" s="57"/>
      <c r="Q188" s="87">
        <f t="shared" si="22"/>
        <v>752</v>
      </c>
      <c r="R188" s="87">
        <f t="shared" si="23"/>
        <v>752</v>
      </c>
    </row>
    <row r="189" spans="1:18" ht="22.5" x14ac:dyDescent="0.2">
      <c r="A189" s="23" t="s">
        <v>259</v>
      </c>
      <c r="B189" s="24">
        <v>63</v>
      </c>
      <c r="C189" s="25">
        <v>801</v>
      </c>
      <c r="D189" s="26" t="s">
        <v>206</v>
      </c>
      <c r="E189" s="27" t="s">
        <v>3</v>
      </c>
      <c r="F189" s="26" t="s">
        <v>2</v>
      </c>
      <c r="G189" s="28" t="s">
        <v>208</v>
      </c>
      <c r="H189" s="29" t="s">
        <v>7</v>
      </c>
      <c r="I189" s="30">
        <f>I190</f>
        <v>215</v>
      </c>
      <c r="J189" s="30">
        <f>J190</f>
        <v>215</v>
      </c>
      <c r="K189" s="30"/>
      <c r="L189" s="30"/>
      <c r="M189" s="30">
        <f t="shared" si="24"/>
        <v>215</v>
      </c>
      <c r="N189" s="113">
        <f t="shared" si="25"/>
        <v>215</v>
      </c>
      <c r="O189" s="57"/>
      <c r="P189" s="57"/>
      <c r="Q189" s="87">
        <f t="shared" si="22"/>
        <v>215</v>
      </c>
      <c r="R189" s="87">
        <f t="shared" si="23"/>
        <v>215</v>
      </c>
    </row>
    <row r="190" spans="1:18" ht="22.5" x14ac:dyDescent="0.2">
      <c r="A190" s="23" t="s">
        <v>79</v>
      </c>
      <c r="B190" s="24">
        <v>63</v>
      </c>
      <c r="C190" s="25">
        <v>801</v>
      </c>
      <c r="D190" s="26" t="s">
        <v>206</v>
      </c>
      <c r="E190" s="27" t="s">
        <v>3</v>
      </c>
      <c r="F190" s="26" t="s">
        <v>2</v>
      </c>
      <c r="G190" s="28" t="s">
        <v>208</v>
      </c>
      <c r="H190" s="29">
        <v>600</v>
      </c>
      <c r="I190" s="30">
        <f>I191</f>
        <v>215</v>
      </c>
      <c r="J190" s="30">
        <f>J191</f>
        <v>215</v>
      </c>
      <c r="K190" s="30"/>
      <c r="L190" s="30"/>
      <c r="M190" s="30">
        <f t="shared" si="24"/>
        <v>215</v>
      </c>
      <c r="N190" s="113">
        <f t="shared" si="25"/>
        <v>215</v>
      </c>
      <c r="O190" s="57"/>
      <c r="P190" s="57"/>
      <c r="Q190" s="87">
        <f t="shared" si="22"/>
        <v>215</v>
      </c>
      <c r="R190" s="87">
        <f t="shared" si="23"/>
        <v>215</v>
      </c>
    </row>
    <row r="191" spans="1:18" x14ac:dyDescent="0.2">
      <c r="A191" s="23" t="s">
        <v>156</v>
      </c>
      <c r="B191" s="24">
        <v>63</v>
      </c>
      <c r="C191" s="25">
        <v>801</v>
      </c>
      <c r="D191" s="26" t="s">
        <v>206</v>
      </c>
      <c r="E191" s="27" t="s">
        <v>3</v>
      </c>
      <c r="F191" s="26" t="s">
        <v>2</v>
      </c>
      <c r="G191" s="28" t="s">
        <v>208</v>
      </c>
      <c r="H191" s="29">
        <v>610</v>
      </c>
      <c r="I191" s="30">
        <v>215</v>
      </c>
      <c r="J191" s="30">
        <v>215</v>
      </c>
      <c r="K191" s="30"/>
      <c r="L191" s="30"/>
      <c r="M191" s="30">
        <f t="shared" si="24"/>
        <v>215</v>
      </c>
      <c r="N191" s="113">
        <f t="shared" si="25"/>
        <v>215</v>
      </c>
      <c r="O191" s="57"/>
      <c r="P191" s="57"/>
      <c r="Q191" s="87">
        <f t="shared" si="22"/>
        <v>215</v>
      </c>
      <c r="R191" s="87">
        <f t="shared" si="23"/>
        <v>215</v>
      </c>
    </row>
    <row r="192" spans="1:18" ht="33.75" x14ac:dyDescent="0.2">
      <c r="A192" s="44" t="s">
        <v>318</v>
      </c>
      <c r="B192" s="31">
        <v>63</v>
      </c>
      <c r="C192" s="25">
        <v>801</v>
      </c>
      <c r="D192" s="32" t="s">
        <v>206</v>
      </c>
      <c r="E192" s="33" t="s">
        <v>3</v>
      </c>
      <c r="F192" s="32" t="s">
        <v>2</v>
      </c>
      <c r="G192" s="34" t="s">
        <v>166</v>
      </c>
      <c r="H192" s="29" t="s">
        <v>7</v>
      </c>
      <c r="I192" s="35">
        <f>I193</f>
        <v>200</v>
      </c>
      <c r="J192" s="30">
        <f>J193</f>
        <v>200</v>
      </c>
      <c r="K192" s="35"/>
      <c r="L192" s="30"/>
      <c r="M192" s="35">
        <f t="shared" si="24"/>
        <v>200</v>
      </c>
      <c r="N192" s="113">
        <f t="shared" si="25"/>
        <v>200</v>
      </c>
      <c r="O192" s="57"/>
      <c r="P192" s="57"/>
      <c r="Q192" s="87">
        <f t="shared" si="22"/>
        <v>200</v>
      </c>
      <c r="R192" s="87">
        <f t="shared" si="23"/>
        <v>200</v>
      </c>
    </row>
    <row r="193" spans="1:18" ht="22.5" x14ac:dyDescent="0.2">
      <c r="A193" s="1" t="s">
        <v>79</v>
      </c>
      <c r="B193" s="31">
        <v>63</v>
      </c>
      <c r="C193" s="25">
        <v>801</v>
      </c>
      <c r="D193" s="32" t="s">
        <v>206</v>
      </c>
      <c r="E193" s="33" t="s">
        <v>3</v>
      </c>
      <c r="F193" s="32" t="s">
        <v>2</v>
      </c>
      <c r="G193" s="34" t="s">
        <v>166</v>
      </c>
      <c r="H193" s="29">
        <v>600</v>
      </c>
      <c r="I193" s="35">
        <f>I194</f>
        <v>200</v>
      </c>
      <c r="J193" s="30">
        <f>J194</f>
        <v>200</v>
      </c>
      <c r="K193" s="35"/>
      <c r="L193" s="30"/>
      <c r="M193" s="35">
        <f t="shared" si="24"/>
        <v>200</v>
      </c>
      <c r="N193" s="113">
        <f t="shared" si="25"/>
        <v>200</v>
      </c>
      <c r="O193" s="57"/>
      <c r="P193" s="57"/>
      <c r="Q193" s="87">
        <f t="shared" si="22"/>
        <v>200</v>
      </c>
      <c r="R193" s="87">
        <f t="shared" si="23"/>
        <v>200</v>
      </c>
    </row>
    <row r="194" spans="1:18" x14ac:dyDescent="0.2">
      <c r="A194" s="1" t="s">
        <v>156</v>
      </c>
      <c r="B194" s="31">
        <v>63</v>
      </c>
      <c r="C194" s="25">
        <v>801</v>
      </c>
      <c r="D194" s="32" t="s">
        <v>206</v>
      </c>
      <c r="E194" s="33" t="s">
        <v>3</v>
      </c>
      <c r="F194" s="32" t="s">
        <v>2</v>
      </c>
      <c r="G194" s="34" t="s">
        <v>166</v>
      </c>
      <c r="H194" s="29">
        <v>610</v>
      </c>
      <c r="I194" s="35">
        <v>200</v>
      </c>
      <c r="J194" s="30">
        <v>200</v>
      </c>
      <c r="K194" s="35"/>
      <c r="L194" s="30"/>
      <c r="M194" s="35">
        <f t="shared" si="24"/>
        <v>200</v>
      </c>
      <c r="N194" s="113">
        <f t="shared" si="25"/>
        <v>200</v>
      </c>
      <c r="O194" s="57"/>
      <c r="P194" s="57"/>
      <c r="Q194" s="87">
        <f t="shared" si="22"/>
        <v>200</v>
      </c>
      <c r="R194" s="87">
        <f t="shared" si="23"/>
        <v>200</v>
      </c>
    </row>
    <row r="195" spans="1:18" x14ac:dyDescent="0.2">
      <c r="A195" s="23" t="s">
        <v>207</v>
      </c>
      <c r="B195" s="24">
        <v>63</v>
      </c>
      <c r="C195" s="25">
        <v>804</v>
      </c>
      <c r="D195" s="26" t="s">
        <v>7</v>
      </c>
      <c r="E195" s="27" t="s">
        <v>7</v>
      </c>
      <c r="F195" s="26" t="s">
        <v>7</v>
      </c>
      <c r="G195" s="28" t="s">
        <v>7</v>
      </c>
      <c r="H195" s="29" t="s">
        <v>7</v>
      </c>
      <c r="I195" s="30">
        <f>I196</f>
        <v>1910.3999999999999</v>
      </c>
      <c r="J195" s="30">
        <f>J196</f>
        <v>1910.3999999999999</v>
      </c>
      <c r="K195" s="30"/>
      <c r="L195" s="30"/>
      <c r="M195" s="30">
        <f t="shared" si="24"/>
        <v>1910.3999999999999</v>
      </c>
      <c r="N195" s="113">
        <f t="shared" si="25"/>
        <v>1910.3999999999999</v>
      </c>
      <c r="O195" s="57"/>
      <c r="P195" s="57"/>
      <c r="Q195" s="87">
        <f t="shared" si="22"/>
        <v>1910.3999999999999</v>
      </c>
      <c r="R195" s="87">
        <f t="shared" si="23"/>
        <v>1910.3999999999999</v>
      </c>
    </row>
    <row r="196" spans="1:18" ht="45" x14ac:dyDescent="0.2">
      <c r="A196" s="23" t="s">
        <v>320</v>
      </c>
      <c r="B196" s="24">
        <v>63</v>
      </c>
      <c r="C196" s="25">
        <v>804</v>
      </c>
      <c r="D196" s="26" t="s">
        <v>206</v>
      </c>
      <c r="E196" s="27" t="s">
        <v>3</v>
      </c>
      <c r="F196" s="26" t="s">
        <v>2</v>
      </c>
      <c r="G196" s="28" t="s">
        <v>9</v>
      </c>
      <c r="H196" s="29" t="s">
        <v>7</v>
      </c>
      <c r="I196" s="30">
        <f>I197</f>
        <v>1910.3999999999999</v>
      </c>
      <c r="J196" s="30">
        <f>J197</f>
        <v>1910.3999999999999</v>
      </c>
      <c r="K196" s="30"/>
      <c r="L196" s="30"/>
      <c r="M196" s="30">
        <f t="shared" si="24"/>
        <v>1910.3999999999999</v>
      </c>
      <c r="N196" s="113">
        <f t="shared" si="25"/>
        <v>1910.3999999999999</v>
      </c>
      <c r="O196" s="57"/>
      <c r="P196" s="57"/>
      <c r="Q196" s="87">
        <f t="shared" si="22"/>
        <v>1910.3999999999999</v>
      </c>
      <c r="R196" s="87">
        <f t="shared" si="23"/>
        <v>1910.3999999999999</v>
      </c>
    </row>
    <row r="197" spans="1:18" ht="22.5" x14ac:dyDescent="0.2">
      <c r="A197" s="23" t="s">
        <v>15</v>
      </c>
      <c r="B197" s="24">
        <v>63</v>
      </c>
      <c r="C197" s="25">
        <v>804</v>
      </c>
      <c r="D197" s="26" t="s">
        <v>206</v>
      </c>
      <c r="E197" s="27" t="s">
        <v>3</v>
      </c>
      <c r="F197" s="26" t="s">
        <v>2</v>
      </c>
      <c r="G197" s="28" t="s">
        <v>11</v>
      </c>
      <c r="H197" s="29" t="s">
        <v>7</v>
      </c>
      <c r="I197" s="30">
        <f>I198+I200</f>
        <v>1910.3999999999999</v>
      </c>
      <c r="J197" s="30">
        <f>J198+J200</f>
        <v>1910.3999999999999</v>
      </c>
      <c r="K197" s="30"/>
      <c r="L197" s="30"/>
      <c r="M197" s="30">
        <f t="shared" si="24"/>
        <v>1910.3999999999999</v>
      </c>
      <c r="N197" s="113">
        <f t="shared" si="25"/>
        <v>1910.3999999999999</v>
      </c>
      <c r="O197" s="57"/>
      <c r="P197" s="57"/>
      <c r="Q197" s="87">
        <f t="shared" si="22"/>
        <v>1910.3999999999999</v>
      </c>
      <c r="R197" s="87">
        <f t="shared" si="23"/>
        <v>1910.3999999999999</v>
      </c>
    </row>
    <row r="198" spans="1:18" ht="45" x14ac:dyDescent="0.2">
      <c r="A198" s="23" t="s">
        <v>6</v>
      </c>
      <c r="B198" s="24">
        <v>63</v>
      </c>
      <c r="C198" s="25">
        <v>804</v>
      </c>
      <c r="D198" s="26" t="s">
        <v>206</v>
      </c>
      <c r="E198" s="27" t="s">
        <v>3</v>
      </c>
      <c r="F198" s="26" t="s">
        <v>2</v>
      </c>
      <c r="G198" s="28" t="s">
        <v>11</v>
      </c>
      <c r="H198" s="29">
        <v>100</v>
      </c>
      <c r="I198" s="30">
        <f>I199</f>
        <v>1862.6999999999998</v>
      </c>
      <c r="J198" s="30">
        <f>J199</f>
        <v>1862.6999999999998</v>
      </c>
      <c r="K198" s="30"/>
      <c r="L198" s="30"/>
      <c r="M198" s="30">
        <f t="shared" si="24"/>
        <v>1862.6999999999998</v>
      </c>
      <c r="N198" s="113">
        <f t="shared" si="25"/>
        <v>1862.6999999999998</v>
      </c>
      <c r="O198" s="57"/>
      <c r="P198" s="57"/>
      <c r="Q198" s="87">
        <f t="shared" si="22"/>
        <v>1862.6999999999998</v>
      </c>
      <c r="R198" s="87">
        <f t="shared" si="23"/>
        <v>1862.6999999999998</v>
      </c>
    </row>
    <row r="199" spans="1:18" ht="22.5" x14ac:dyDescent="0.2">
      <c r="A199" s="23" t="s">
        <v>5</v>
      </c>
      <c r="B199" s="24">
        <v>63</v>
      </c>
      <c r="C199" s="25">
        <v>804</v>
      </c>
      <c r="D199" s="26" t="s">
        <v>206</v>
      </c>
      <c r="E199" s="27" t="s">
        <v>3</v>
      </c>
      <c r="F199" s="26" t="s">
        <v>2</v>
      </c>
      <c r="G199" s="28" t="s">
        <v>11</v>
      </c>
      <c r="H199" s="29">
        <v>120</v>
      </c>
      <c r="I199" s="30">
        <f>1347.3+108.5+406.9</f>
        <v>1862.6999999999998</v>
      </c>
      <c r="J199" s="30">
        <f>1347.3+108.5+406.9</f>
        <v>1862.6999999999998</v>
      </c>
      <c r="K199" s="30"/>
      <c r="L199" s="30"/>
      <c r="M199" s="30">
        <f t="shared" si="24"/>
        <v>1862.6999999999998</v>
      </c>
      <c r="N199" s="113">
        <f t="shared" si="25"/>
        <v>1862.6999999999998</v>
      </c>
      <c r="O199" s="57"/>
      <c r="P199" s="57"/>
      <c r="Q199" s="87">
        <f t="shared" si="22"/>
        <v>1862.6999999999998</v>
      </c>
      <c r="R199" s="87">
        <f t="shared" si="23"/>
        <v>1862.6999999999998</v>
      </c>
    </row>
    <row r="200" spans="1:18" ht="22.5" x14ac:dyDescent="0.2">
      <c r="A200" s="23" t="s">
        <v>14</v>
      </c>
      <c r="B200" s="24">
        <v>63</v>
      </c>
      <c r="C200" s="25">
        <v>804</v>
      </c>
      <c r="D200" s="26" t="s">
        <v>206</v>
      </c>
      <c r="E200" s="27" t="s">
        <v>3</v>
      </c>
      <c r="F200" s="26" t="s">
        <v>2</v>
      </c>
      <c r="G200" s="28" t="s">
        <v>11</v>
      </c>
      <c r="H200" s="29">
        <v>200</v>
      </c>
      <c r="I200" s="30">
        <f>I201</f>
        <v>47.7</v>
      </c>
      <c r="J200" s="30">
        <f>J201</f>
        <v>47.7</v>
      </c>
      <c r="K200" s="30"/>
      <c r="L200" s="30"/>
      <c r="M200" s="30">
        <f t="shared" si="24"/>
        <v>47.7</v>
      </c>
      <c r="N200" s="113">
        <f t="shared" si="25"/>
        <v>47.7</v>
      </c>
      <c r="O200" s="57"/>
      <c r="P200" s="57"/>
      <c r="Q200" s="87">
        <f t="shared" si="22"/>
        <v>47.7</v>
      </c>
      <c r="R200" s="87">
        <f t="shared" si="23"/>
        <v>47.7</v>
      </c>
    </row>
    <row r="201" spans="1:18" ht="22.5" x14ac:dyDescent="0.2">
      <c r="A201" s="23" t="s">
        <v>13</v>
      </c>
      <c r="B201" s="24">
        <v>63</v>
      </c>
      <c r="C201" s="25">
        <v>804</v>
      </c>
      <c r="D201" s="26" t="s">
        <v>206</v>
      </c>
      <c r="E201" s="27" t="s">
        <v>3</v>
      </c>
      <c r="F201" s="26" t="s">
        <v>2</v>
      </c>
      <c r="G201" s="28" t="s">
        <v>11</v>
      </c>
      <c r="H201" s="29">
        <v>240</v>
      </c>
      <c r="I201" s="30">
        <v>47.7</v>
      </c>
      <c r="J201" s="30">
        <v>47.7</v>
      </c>
      <c r="K201" s="30"/>
      <c r="L201" s="30"/>
      <c r="M201" s="30">
        <f t="shared" si="24"/>
        <v>47.7</v>
      </c>
      <c r="N201" s="113">
        <f t="shared" si="25"/>
        <v>47.7</v>
      </c>
      <c r="O201" s="57"/>
      <c r="P201" s="57"/>
      <c r="Q201" s="87">
        <f t="shared" si="22"/>
        <v>47.7</v>
      </c>
      <c r="R201" s="87">
        <f t="shared" si="23"/>
        <v>47.7</v>
      </c>
    </row>
    <row r="202" spans="1:18" ht="33.75" x14ac:dyDescent="0.2">
      <c r="A202" s="36" t="s">
        <v>205</v>
      </c>
      <c r="B202" s="37">
        <v>78</v>
      </c>
      <c r="C202" s="38" t="s">
        <v>7</v>
      </c>
      <c r="D202" s="39" t="s">
        <v>7</v>
      </c>
      <c r="E202" s="40" t="s">
        <v>7</v>
      </c>
      <c r="F202" s="39" t="s">
        <v>7</v>
      </c>
      <c r="G202" s="41" t="s">
        <v>7</v>
      </c>
      <c r="H202" s="42" t="s">
        <v>7</v>
      </c>
      <c r="I202" s="43">
        <f>I203+I209+I307+I319</f>
        <v>663468.69999999995</v>
      </c>
      <c r="J202" s="43">
        <f>J203+J209+J307+J319</f>
        <v>700193.6</v>
      </c>
      <c r="K202" s="43"/>
      <c r="L202" s="43"/>
      <c r="M202" s="43">
        <f t="shared" si="24"/>
        <v>663468.69999999995</v>
      </c>
      <c r="N202" s="114">
        <f t="shared" si="25"/>
        <v>700193.6</v>
      </c>
      <c r="O202" s="57"/>
      <c r="P202" s="57"/>
      <c r="Q202" s="22">
        <f t="shared" si="22"/>
        <v>663468.69999999995</v>
      </c>
      <c r="R202" s="22">
        <f t="shared" si="23"/>
        <v>700193.6</v>
      </c>
    </row>
    <row r="203" spans="1:18" x14ac:dyDescent="0.2">
      <c r="A203" s="23" t="s">
        <v>27</v>
      </c>
      <c r="B203" s="24">
        <v>78</v>
      </c>
      <c r="C203" s="25">
        <v>100</v>
      </c>
      <c r="D203" s="26" t="s">
        <v>7</v>
      </c>
      <c r="E203" s="27" t="s">
        <v>7</v>
      </c>
      <c r="F203" s="26" t="s">
        <v>7</v>
      </c>
      <c r="G203" s="28" t="s">
        <v>7</v>
      </c>
      <c r="H203" s="29" t="s">
        <v>7</v>
      </c>
      <c r="I203" s="30">
        <f>I204</f>
        <v>101.5</v>
      </c>
      <c r="J203" s="30">
        <f>J204</f>
        <v>101.5</v>
      </c>
      <c r="K203" s="30"/>
      <c r="L203" s="30"/>
      <c r="M203" s="30">
        <f t="shared" si="24"/>
        <v>101.5</v>
      </c>
      <c r="N203" s="113">
        <f t="shared" si="25"/>
        <v>101.5</v>
      </c>
      <c r="O203" s="57"/>
      <c r="P203" s="57"/>
      <c r="Q203" s="87">
        <f t="shared" si="22"/>
        <v>101.5</v>
      </c>
      <c r="R203" s="87">
        <f t="shared" si="23"/>
        <v>101.5</v>
      </c>
    </row>
    <row r="204" spans="1:18" x14ac:dyDescent="0.2">
      <c r="A204" s="23" t="s">
        <v>86</v>
      </c>
      <c r="B204" s="24">
        <v>78</v>
      </c>
      <c r="C204" s="25">
        <v>113</v>
      </c>
      <c r="D204" s="26" t="s">
        <v>7</v>
      </c>
      <c r="E204" s="27" t="s">
        <v>7</v>
      </c>
      <c r="F204" s="26" t="s">
        <v>7</v>
      </c>
      <c r="G204" s="28" t="s">
        <v>7</v>
      </c>
      <c r="H204" s="29" t="s">
        <v>7</v>
      </c>
      <c r="I204" s="30">
        <f>I205</f>
        <v>101.5</v>
      </c>
      <c r="J204" s="30">
        <f>J205</f>
        <v>101.5</v>
      </c>
      <c r="K204" s="30"/>
      <c r="L204" s="30"/>
      <c r="M204" s="30">
        <f t="shared" si="24"/>
        <v>101.5</v>
      </c>
      <c r="N204" s="113">
        <f t="shared" si="25"/>
        <v>101.5</v>
      </c>
      <c r="O204" s="57"/>
      <c r="P204" s="57"/>
      <c r="Q204" s="87">
        <f t="shared" si="22"/>
        <v>101.5</v>
      </c>
      <c r="R204" s="87">
        <f t="shared" si="23"/>
        <v>101.5</v>
      </c>
    </row>
    <row r="205" spans="1:18" ht="45" x14ac:dyDescent="0.2">
      <c r="A205" s="23" t="s">
        <v>300</v>
      </c>
      <c r="B205" s="24">
        <v>78</v>
      </c>
      <c r="C205" s="25">
        <v>113</v>
      </c>
      <c r="D205" s="26" t="s">
        <v>34</v>
      </c>
      <c r="E205" s="27" t="s">
        <v>3</v>
      </c>
      <c r="F205" s="26" t="s">
        <v>2</v>
      </c>
      <c r="G205" s="28" t="s">
        <v>9</v>
      </c>
      <c r="H205" s="29" t="s">
        <v>7</v>
      </c>
      <c r="I205" s="30">
        <f t="shared" ref="I205:J207" si="27">I206</f>
        <v>101.5</v>
      </c>
      <c r="J205" s="30">
        <f t="shared" si="27"/>
        <v>101.5</v>
      </c>
      <c r="K205" s="30"/>
      <c r="L205" s="30"/>
      <c r="M205" s="30">
        <f t="shared" si="24"/>
        <v>101.5</v>
      </c>
      <c r="N205" s="113">
        <f t="shared" si="25"/>
        <v>101.5</v>
      </c>
      <c r="O205" s="57"/>
      <c r="P205" s="57"/>
      <c r="Q205" s="87">
        <f t="shared" si="22"/>
        <v>101.5</v>
      </c>
      <c r="R205" s="87">
        <f t="shared" si="23"/>
        <v>101.5</v>
      </c>
    </row>
    <row r="206" spans="1:18" ht="22.5" x14ac:dyDescent="0.2">
      <c r="A206" s="23" t="s">
        <v>81</v>
      </c>
      <c r="B206" s="24">
        <v>78</v>
      </c>
      <c r="C206" s="25">
        <v>113</v>
      </c>
      <c r="D206" s="26" t="s">
        <v>34</v>
      </c>
      <c r="E206" s="27" t="s">
        <v>3</v>
      </c>
      <c r="F206" s="26" t="s">
        <v>2</v>
      </c>
      <c r="G206" s="28" t="s">
        <v>80</v>
      </c>
      <c r="H206" s="29" t="s">
        <v>7</v>
      </c>
      <c r="I206" s="30">
        <f t="shared" si="27"/>
        <v>101.5</v>
      </c>
      <c r="J206" s="30">
        <f t="shared" si="27"/>
        <v>101.5</v>
      </c>
      <c r="K206" s="30"/>
      <c r="L206" s="30"/>
      <c r="M206" s="30">
        <f t="shared" si="24"/>
        <v>101.5</v>
      </c>
      <c r="N206" s="113">
        <f t="shared" si="25"/>
        <v>101.5</v>
      </c>
      <c r="O206" s="57"/>
      <c r="P206" s="57"/>
      <c r="Q206" s="87">
        <f t="shared" si="22"/>
        <v>101.5</v>
      </c>
      <c r="R206" s="87">
        <f t="shared" si="23"/>
        <v>101.5</v>
      </c>
    </row>
    <row r="207" spans="1:18" ht="22.5" x14ac:dyDescent="0.2">
      <c r="A207" s="23" t="s">
        <v>14</v>
      </c>
      <c r="B207" s="24">
        <v>78</v>
      </c>
      <c r="C207" s="25">
        <v>113</v>
      </c>
      <c r="D207" s="26" t="s">
        <v>34</v>
      </c>
      <c r="E207" s="27" t="s">
        <v>3</v>
      </c>
      <c r="F207" s="26" t="s">
        <v>2</v>
      </c>
      <c r="G207" s="28" t="s">
        <v>80</v>
      </c>
      <c r="H207" s="29">
        <v>200</v>
      </c>
      <c r="I207" s="30">
        <f t="shared" si="27"/>
        <v>101.5</v>
      </c>
      <c r="J207" s="30">
        <f t="shared" si="27"/>
        <v>101.5</v>
      </c>
      <c r="K207" s="30"/>
      <c r="L207" s="30"/>
      <c r="M207" s="30">
        <f t="shared" si="24"/>
        <v>101.5</v>
      </c>
      <c r="N207" s="113">
        <f t="shared" si="25"/>
        <v>101.5</v>
      </c>
      <c r="O207" s="57"/>
      <c r="P207" s="57"/>
      <c r="Q207" s="87">
        <f t="shared" si="22"/>
        <v>101.5</v>
      </c>
      <c r="R207" s="87">
        <f t="shared" si="23"/>
        <v>101.5</v>
      </c>
    </row>
    <row r="208" spans="1:18" ht="22.5" x14ac:dyDescent="0.2">
      <c r="A208" s="23" t="s">
        <v>13</v>
      </c>
      <c r="B208" s="24">
        <v>78</v>
      </c>
      <c r="C208" s="25">
        <v>113</v>
      </c>
      <c r="D208" s="26" t="s">
        <v>34</v>
      </c>
      <c r="E208" s="27" t="s">
        <v>3</v>
      </c>
      <c r="F208" s="26" t="s">
        <v>2</v>
      </c>
      <c r="G208" s="28" t="s">
        <v>80</v>
      </c>
      <c r="H208" s="29">
        <v>240</v>
      </c>
      <c r="I208" s="30">
        <v>101.5</v>
      </c>
      <c r="J208" s="30">
        <v>101.5</v>
      </c>
      <c r="K208" s="30"/>
      <c r="L208" s="30"/>
      <c r="M208" s="30">
        <f t="shared" si="24"/>
        <v>101.5</v>
      </c>
      <c r="N208" s="113">
        <f t="shared" si="25"/>
        <v>101.5</v>
      </c>
      <c r="O208" s="57"/>
      <c r="P208" s="57"/>
      <c r="Q208" s="87">
        <f t="shared" si="22"/>
        <v>101.5</v>
      </c>
      <c r="R208" s="87">
        <f t="shared" si="23"/>
        <v>101.5</v>
      </c>
    </row>
    <row r="209" spans="1:18" x14ac:dyDescent="0.2">
      <c r="A209" s="23" t="s">
        <v>58</v>
      </c>
      <c r="B209" s="24">
        <v>78</v>
      </c>
      <c r="C209" s="25">
        <v>700</v>
      </c>
      <c r="D209" s="26" t="s">
        <v>7</v>
      </c>
      <c r="E209" s="27" t="s">
        <v>7</v>
      </c>
      <c r="F209" s="26" t="s">
        <v>7</v>
      </c>
      <c r="G209" s="28" t="s">
        <v>7</v>
      </c>
      <c r="H209" s="29" t="s">
        <v>7</v>
      </c>
      <c r="I209" s="30">
        <f>I210+I227+I249+I263+I271</f>
        <v>657693.1</v>
      </c>
      <c r="J209" s="30">
        <f>J210+J227+J249+J263+J271</f>
        <v>694072.89999999991</v>
      </c>
      <c r="K209" s="30"/>
      <c r="L209" s="30"/>
      <c r="M209" s="30">
        <f t="shared" si="24"/>
        <v>657693.1</v>
      </c>
      <c r="N209" s="113">
        <f t="shared" si="25"/>
        <v>694072.89999999991</v>
      </c>
      <c r="O209" s="57"/>
      <c r="P209" s="57"/>
      <c r="Q209" s="87">
        <f t="shared" si="22"/>
        <v>657693.1</v>
      </c>
      <c r="R209" s="87">
        <f t="shared" si="23"/>
        <v>694072.89999999991</v>
      </c>
    </row>
    <row r="210" spans="1:18" x14ac:dyDescent="0.2">
      <c r="A210" s="23" t="s">
        <v>204</v>
      </c>
      <c r="B210" s="24">
        <v>78</v>
      </c>
      <c r="C210" s="25">
        <v>701</v>
      </c>
      <c r="D210" s="26" t="s">
        <v>7</v>
      </c>
      <c r="E210" s="27" t="s">
        <v>7</v>
      </c>
      <c r="F210" s="26" t="s">
        <v>7</v>
      </c>
      <c r="G210" s="28" t="s">
        <v>7</v>
      </c>
      <c r="H210" s="29" t="s">
        <v>7</v>
      </c>
      <c r="I210" s="30">
        <f>I211</f>
        <v>200536.90000000002</v>
      </c>
      <c r="J210" s="30">
        <f>J211</f>
        <v>219332.60000000003</v>
      </c>
      <c r="K210" s="30"/>
      <c r="L210" s="30"/>
      <c r="M210" s="30">
        <f t="shared" si="24"/>
        <v>200536.90000000002</v>
      </c>
      <c r="N210" s="113">
        <f t="shared" si="25"/>
        <v>219332.60000000003</v>
      </c>
      <c r="O210" s="57"/>
      <c r="P210" s="57"/>
      <c r="Q210" s="87">
        <f t="shared" ref="Q210:Q273" si="28">M210+O210</f>
        <v>200536.90000000002</v>
      </c>
      <c r="R210" s="87">
        <f t="shared" ref="R210:R273" si="29">N210+P210</f>
        <v>219332.60000000003</v>
      </c>
    </row>
    <row r="211" spans="1:18" ht="56.25" x14ac:dyDescent="0.2">
      <c r="A211" s="23" t="s">
        <v>319</v>
      </c>
      <c r="B211" s="24">
        <v>78</v>
      </c>
      <c r="C211" s="25">
        <v>701</v>
      </c>
      <c r="D211" s="26" t="s">
        <v>155</v>
      </c>
      <c r="E211" s="27" t="s">
        <v>3</v>
      </c>
      <c r="F211" s="26" t="s">
        <v>2</v>
      </c>
      <c r="G211" s="28" t="s">
        <v>9</v>
      </c>
      <c r="H211" s="29" t="s">
        <v>7</v>
      </c>
      <c r="I211" s="30">
        <f>+I215+I218+I221+I224+I212</f>
        <v>200536.90000000002</v>
      </c>
      <c r="J211" s="30">
        <f>J212+J215+J218+J221+J224</f>
        <v>219332.60000000003</v>
      </c>
      <c r="K211" s="30"/>
      <c r="L211" s="30"/>
      <c r="M211" s="30">
        <f t="shared" si="24"/>
        <v>200536.90000000002</v>
      </c>
      <c r="N211" s="113">
        <f t="shared" si="25"/>
        <v>219332.60000000003</v>
      </c>
      <c r="O211" s="57"/>
      <c r="P211" s="57"/>
      <c r="Q211" s="87">
        <f t="shared" si="28"/>
        <v>200536.90000000002</v>
      </c>
      <c r="R211" s="87">
        <f t="shared" si="29"/>
        <v>219332.60000000003</v>
      </c>
    </row>
    <row r="212" spans="1:18" ht="67.5" x14ac:dyDescent="0.2">
      <c r="A212" s="23" t="s">
        <v>189</v>
      </c>
      <c r="B212" s="24">
        <v>78</v>
      </c>
      <c r="C212" s="25">
        <v>701</v>
      </c>
      <c r="D212" s="26" t="s">
        <v>155</v>
      </c>
      <c r="E212" s="27" t="s">
        <v>3</v>
      </c>
      <c r="F212" s="26" t="s">
        <v>2</v>
      </c>
      <c r="G212" s="28" t="s">
        <v>188</v>
      </c>
      <c r="H212" s="29" t="s">
        <v>7</v>
      </c>
      <c r="I212" s="30">
        <f>I213</f>
        <v>10262.200000000001</v>
      </c>
      <c r="J212" s="30">
        <f>J213</f>
        <v>10262.200000000001</v>
      </c>
      <c r="K212" s="30"/>
      <c r="L212" s="30"/>
      <c r="M212" s="30">
        <f t="shared" si="24"/>
        <v>10262.200000000001</v>
      </c>
      <c r="N212" s="113">
        <f t="shared" si="25"/>
        <v>10262.200000000001</v>
      </c>
      <c r="O212" s="57"/>
      <c r="P212" s="57"/>
      <c r="Q212" s="87">
        <f t="shared" si="28"/>
        <v>10262.200000000001</v>
      </c>
      <c r="R212" s="87">
        <f t="shared" si="29"/>
        <v>10262.200000000001</v>
      </c>
    </row>
    <row r="213" spans="1:18" ht="22.5" x14ac:dyDescent="0.2">
      <c r="A213" s="23" t="s">
        <v>79</v>
      </c>
      <c r="B213" s="24">
        <v>78</v>
      </c>
      <c r="C213" s="25">
        <v>701</v>
      </c>
      <c r="D213" s="26" t="s">
        <v>155</v>
      </c>
      <c r="E213" s="27" t="s">
        <v>3</v>
      </c>
      <c r="F213" s="26" t="s">
        <v>2</v>
      </c>
      <c r="G213" s="28" t="s">
        <v>188</v>
      </c>
      <c r="H213" s="29">
        <v>600</v>
      </c>
      <c r="I213" s="30">
        <f>I214</f>
        <v>10262.200000000001</v>
      </c>
      <c r="J213" s="30">
        <f>J214</f>
        <v>10262.200000000001</v>
      </c>
      <c r="K213" s="30"/>
      <c r="L213" s="30"/>
      <c r="M213" s="30">
        <f t="shared" si="24"/>
        <v>10262.200000000001</v>
      </c>
      <c r="N213" s="113">
        <f t="shared" si="25"/>
        <v>10262.200000000001</v>
      </c>
      <c r="O213" s="57"/>
      <c r="P213" s="57"/>
      <c r="Q213" s="87">
        <f t="shared" si="28"/>
        <v>10262.200000000001</v>
      </c>
      <c r="R213" s="87">
        <f t="shared" si="29"/>
        <v>10262.200000000001</v>
      </c>
    </row>
    <row r="214" spans="1:18" x14ac:dyDescent="0.2">
      <c r="A214" s="23" t="s">
        <v>156</v>
      </c>
      <c r="B214" s="24">
        <v>78</v>
      </c>
      <c r="C214" s="25">
        <v>701</v>
      </c>
      <c r="D214" s="26" t="s">
        <v>155</v>
      </c>
      <c r="E214" s="27" t="s">
        <v>3</v>
      </c>
      <c r="F214" s="26" t="s">
        <v>2</v>
      </c>
      <c r="G214" s="28" t="s">
        <v>188</v>
      </c>
      <c r="H214" s="29">
        <v>610</v>
      </c>
      <c r="I214" s="30">
        <v>10262.200000000001</v>
      </c>
      <c r="J214" s="30">
        <v>10262.200000000001</v>
      </c>
      <c r="K214" s="30"/>
      <c r="L214" s="30"/>
      <c r="M214" s="30">
        <f t="shared" si="24"/>
        <v>10262.200000000001</v>
      </c>
      <c r="N214" s="113">
        <f t="shared" si="25"/>
        <v>10262.200000000001</v>
      </c>
      <c r="O214" s="57"/>
      <c r="P214" s="57"/>
      <c r="Q214" s="87">
        <f t="shared" si="28"/>
        <v>10262.200000000001</v>
      </c>
      <c r="R214" s="87">
        <f t="shared" si="29"/>
        <v>10262.200000000001</v>
      </c>
    </row>
    <row r="215" spans="1:18" x14ac:dyDescent="0.2">
      <c r="A215" s="23" t="s">
        <v>198</v>
      </c>
      <c r="B215" s="24">
        <v>78</v>
      </c>
      <c r="C215" s="25">
        <v>701</v>
      </c>
      <c r="D215" s="26" t="s">
        <v>155</v>
      </c>
      <c r="E215" s="27" t="s">
        <v>3</v>
      </c>
      <c r="F215" s="26" t="s">
        <v>2</v>
      </c>
      <c r="G215" s="28" t="s">
        <v>197</v>
      </c>
      <c r="H215" s="29" t="s">
        <v>7</v>
      </c>
      <c r="I215" s="30">
        <f>I216</f>
        <v>127379</v>
      </c>
      <c r="J215" s="30">
        <f>J216</f>
        <v>146174.70000000001</v>
      </c>
      <c r="K215" s="30"/>
      <c r="L215" s="30"/>
      <c r="M215" s="30">
        <f t="shared" ref="M215:M278" si="30">I215+K215</f>
        <v>127379</v>
      </c>
      <c r="N215" s="113">
        <f t="shared" ref="N215:N278" si="31">J215+L215</f>
        <v>146174.70000000001</v>
      </c>
      <c r="O215" s="57"/>
      <c r="P215" s="57"/>
      <c r="Q215" s="87">
        <f t="shared" si="28"/>
        <v>127379</v>
      </c>
      <c r="R215" s="87">
        <f t="shared" si="29"/>
        <v>146174.70000000001</v>
      </c>
    </row>
    <row r="216" spans="1:18" ht="22.5" x14ac:dyDescent="0.2">
      <c r="A216" s="23" t="s">
        <v>79</v>
      </c>
      <c r="B216" s="24">
        <v>78</v>
      </c>
      <c r="C216" s="25">
        <v>701</v>
      </c>
      <c r="D216" s="26" t="s">
        <v>155</v>
      </c>
      <c r="E216" s="27" t="s">
        <v>3</v>
      </c>
      <c r="F216" s="26" t="s">
        <v>2</v>
      </c>
      <c r="G216" s="28" t="s">
        <v>197</v>
      </c>
      <c r="H216" s="29">
        <v>600</v>
      </c>
      <c r="I216" s="30">
        <f>I217</f>
        <v>127379</v>
      </c>
      <c r="J216" s="30">
        <f>J217</f>
        <v>146174.70000000001</v>
      </c>
      <c r="K216" s="30"/>
      <c r="L216" s="30"/>
      <c r="M216" s="30">
        <f t="shared" si="30"/>
        <v>127379</v>
      </c>
      <c r="N216" s="113">
        <f t="shared" si="31"/>
        <v>146174.70000000001</v>
      </c>
      <c r="O216" s="57"/>
      <c r="P216" s="57"/>
      <c r="Q216" s="87">
        <f t="shared" si="28"/>
        <v>127379</v>
      </c>
      <c r="R216" s="87">
        <f t="shared" si="29"/>
        <v>146174.70000000001</v>
      </c>
    </row>
    <row r="217" spans="1:18" x14ac:dyDescent="0.2">
      <c r="A217" s="23" t="s">
        <v>156</v>
      </c>
      <c r="B217" s="24">
        <v>78</v>
      </c>
      <c r="C217" s="25">
        <v>701</v>
      </c>
      <c r="D217" s="26" t="s">
        <v>155</v>
      </c>
      <c r="E217" s="27" t="s">
        <v>3</v>
      </c>
      <c r="F217" s="26" t="s">
        <v>2</v>
      </c>
      <c r="G217" s="28" t="s">
        <v>197</v>
      </c>
      <c r="H217" s="29">
        <v>610</v>
      </c>
      <c r="I217" s="30">
        <v>127379</v>
      </c>
      <c r="J217" s="30">
        <v>146174.70000000001</v>
      </c>
      <c r="K217" s="30"/>
      <c r="L217" s="30"/>
      <c r="M217" s="30">
        <f t="shared" si="30"/>
        <v>127379</v>
      </c>
      <c r="N217" s="113">
        <f t="shared" si="31"/>
        <v>146174.70000000001</v>
      </c>
      <c r="O217" s="57"/>
      <c r="P217" s="57"/>
      <c r="Q217" s="87">
        <f t="shared" si="28"/>
        <v>127379</v>
      </c>
      <c r="R217" s="87">
        <f t="shared" si="29"/>
        <v>146174.70000000001</v>
      </c>
    </row>
    <row r="218" spans="1:18" ht="22.5" x14ac:dyDescent="0.2">
      <c r="A218" s="23" t="s">
        <v>187</v>
      </c>
      <c r="B218" s="24">
        <v>78</v>
      </c>
      <c r="C218" s="25">
        <v>701</v>
      </c>
      <c r="D218" s="26" t="s">
        <v>155</v>
      </c>
      <c r="E218" s="27" t="s">
        <v>3</v>
      </c>
      <c r="F218" s="26" t="s">
        <v>2</v>
      </c>
      <c r="G218" s="28" t="s">
        <v>186</v>
      </c>
      <c r="H218" s="29" t="s">
        <v>7</v>
      </c>
      <c r="I218" s="30">
        <f>I219</f>
        <v>2755.7</v>
      </c>
      <c r="J218" s="30">
        <f>J219</f>
        <v>2755.7</v>
      </c>
      <c r="K218" s="30"/>
      <c r="L218" s="30"/>
      <c r="M218" s="30">
        <f t="shared" si="30"/>
        <v>2755.7</v>
      </c>
      <c r="N218" s="113">
        <f t="shared" si="31"/>
        <v>2755.7</v>
      </c>
      <c r="O218" s="57"/>
      <c r="P218" s="57"/>
      <c r="Q218" s="87">
        <f t="shared" si="28"/>
        <v>2755.7</v>
      </c>
      <c r="R218" s="87">
        <f t="shared" si="29"/>
        <v>2755.7</v>
      </c>
    </row>
    <row r="219" spans="1:18" ht="22.5" x14ac:dyDescent="0.2">
      <c r="A219" s="23" t="s">
        <v>79</v>
      </c>
      <c r="B219" s="24">
        <v>78</v>
      </c>
      <c r="C219" s="25">
        <v>701</v>
      </c>
      <c r="D219" s="26" t="s">
        <v>155</v>
      </c>
      <c r="E219" s="27" t="s">
        <v>3</v>
      </c>
      <c r="F219" s="26" t="s">
        <v>2</v>
      </c>
      <c r="G219" s="28" t="s">
        <v>186</v>
      </c>
      <c r="H219" s="29">
        <v>600</v>
      </c>
      <c r="I219" s="30">
        <f>I220</f>
        <v>2755.7</v>
      </c>
      <c r="J219" s="30">
        <f>J220</f>
        <v>2755.7</v>
      </c>
      <c r="K219" s="30"/>
      <c r="L219" s="30"/>
      <c r="M219" s="30">
        <f t="shared" si="30"/>
        <v>2755.7</v>
      </c>
      <c r="N219" s="113">
        <f t="shared" si="31"/>
        <v>2755.7</v>
      </c>
      <c r="O219" s="57"/>
      <c r="P219" s="57"/>
      <c r="Q219" s="87">
        <f t="shared" si="28"/>
        <v>2755.7</v>
      </c>
      <c r="R219" s="87">
        <f t="shared" si="29"/>
        <v>2755.7</v>
      </c>
    </row>
    <row r="220" spans="1:18" x14ac:dyDescent="0.2">
      <c r="A220" s="23" t="s">
        <v>156</v>
      </c>
      <c r="B220" s="24">
        <v>78</v>
      </c>
      <c r="C220" s="25">
        <v>701</v>
      </c>
      <c r="D220" s="26" t="s">
        <v>155</v>
      </c>
      <c r="E220" s="27" t="s">
        <v>3</v>
      </c>
      <c r="F220" s="26" t="s">
        <v>2</v>
      </c>
      <c r="G220" s="28" t="s">
        <v>186</v>
      </c>
      <c r="H220" s="29">
        <v>610</v>
      </c>
      <c r="I220" s="30">
        <v>2755.7</v>
      </c>
      <c r="J220" s="30">
        <v>2755.7</v>
      </c>
      <c r="K220" s="30"/>
      <c r="L220" s="30"/>
      <c r="M220" s="30">
        <f t="shared" si="30"/>
        <v>2755.7</v>
      </c>
      <c r="N220" s="113">
        <f t="shared" si="31"/>
        <v>2755.7</v>
      </c>
      <c r="O220" s="57"/>
      <c r="P220" s="57"/>
      <c r="Q220" s="87">
        <f t="shared" si="28"/>
        <v>2755.7</v>
      </c>
      <c r="R220" s="87">
        <f t="shared" si="29"/>
        <v>2755.7</v>
      </c>
    </row>
    <row r="221" spans="1:18" x14ac:dyDescent="0.2">
      <c r="A221" s="23" t="s">
        <v>203</v>
      </c>
      <c r="B221" s="24">
        <v>78</v>
      </c>
      <c r="C221" s="25">
        <v>701</v>
      </c>
      <c r="D221" s="26" t="s">
        <v>155</v>
      </c>
      <c r="E221" s="27" t="s">
        <v>3</v>
      </c>
      <c r="F221" s="26" t="s">
        <v>2</v>
      </c>
      <c r="G221" s="28" t="s">
        <v>202</v>
      </c>
      <c r="H221" s="29" t="s">
        <v>7</v>
      </c>
      <c r="I221" s="30">
        <f>I222</f>
        <v>151</v>
      </c>
      <c r="J221" s="30">
        <f>J222</f>
        <v>151</v>
      </c>
      <c r="K221" s="30"/>
      <c r="L221" s="30"/>
      <c r="M221" s="30">
        <f t="shared" si="30"/>
        <v>151</v>
      </c>
      <c r="N221" s="113">
        <f t="shared" si="31"/>
        <v>151</v>
      </c>
      <c r="O221" s="57"/>
      <c r="P221" s="57"/>
      <c r="Q221" s="87">
        <f t="shared" si="28"/>
        <v>151</v>
      </c>
      <c r="R221" s="87">
        <f t="shared" si="29"/>
        <v>151</v>
      </c>
    </row>
    <row r="222" spans="1:18" ht="22.5" x14ac:dyDescent="0.2">
      <c r="A222" s="23" t="s">
        <v>79</v>
      </c>
      <c r="B222" s="24">
        <v>78</v>
      </c>
      <c r="C222" s="25">
        <v>701</v>
      </c>
      <c r="D222" s="26" t="s">
        <v>155</v>
      </c>
      <c r="E222" s="27" t="s">
        <v>3</v>
      </c>
      <c r="F222" s="26" t="s">
        <v>2</v>
      </c>
      <c r="G222" s="28" t="s">
        <v>202</v>
      </c>
      <c r="H222" s="29">
        <v>600</v>
      </c>
      <c r="I222" s="30">
        <f>I223</f>
        <v>151</v>
      </c>
      <c r="J222" s="30">
        <f>J223</f>
        <v>151</v>
      </c>
      <c r="K222" s="30"/>
      <c r="L222" s="30"/>
      <c r="M222" s="30">
        <f t="shared" si="30"/>
        <v>151</v>
      </c>
      <c r="N222" s="113">
        <f t="shared" si="31"/>
        <v>151</v>
      </c>
      <c r="O222" s="57"/>
      <c r="P222" s="57"/>
      <c r="Q222" s="87">
        <f t="shared" si="28"/>
        <v>151</v>
      </c>
      <c r="R222" s="87">
        <f t="shared" si="29"/>
        <v>151</v>
      </c>
    </row>
    <row r="223" spans="1:18" x14ac:dyDescent="0.2">
      <c r="A223" s="23" t="s">
        <v>156</v>
      </c>
      <c r="B223" s="24">
        <v>78</v>
      </c>
      <c r="C223" s="25">
        <v>701</v>
      </c>
      <c r="D223" s="26" t="s">
        <v>155</v>
      </c>
      <c r="E223" s="27" t="s">
        <v>3</v>
      </c>
      <c r="F223" s="26" t="s">
        <v>2</v>
      </c>
      <c r="G223" s="28" t="s">
        <v>202</v>
      </c>
      <c r="H223" s="29">
        <v>610</v>
      </c>
      <c r="I223" s="30">
        <v>151</v>
      </c>
      <c r="J223" s="30">
        <v>151</v>
      </c>
      <c r="K223" s="30"/>
      <c r="L223" s="30"/>
      <c r="M223" s="30">
        <f t="shared" si="30"/>
        <v>151</v>
      </c>
      <c r="N223" s="113">
        <f t="shared" si="31"/>
        <v>151</v>
      </c>
      <c r="O223" s="57"/>
      <c r="P223" s="57"/>
      <c r="Q223" s="87">
        <f t="shared" si="28"/>
        <v>151</v>
      </c>
      <c r="R223" s="87">
        <f t="shared" si="29"/>
        <v>151</v>
      </c>
    </row>
    <row r="224" spans="1:18" ht="45" x14ac:dyDescent="0.2">
      <c r="A224" s="23" t="s">
        <v>201</v>
      </c>
      <c r="B224" s="24">
        <v>78</v>
      </c>
      <c r="C224" s="25">
        <v>701</v>
      </c>
      <c r="D224" s="26" t="s">
        <v>155</v>
      </c>
      <c r="E224" s="27" t="s">
        <v>3</v>
      </c>
      <c r="F224" s="26" t="s">
        <v>2</v>
      </c>
      <c r="G224" s="28" t="s">
        <v>200</v>
      </c>
      <c r="H224" s="29" t="s">
        <v>7</v>
      </c>
      <c r="I224" s="30">
        <f>I225</f>
        <v>59989</v>
      </c>
      <c r="J224" s="30">
        <f>J225</f>
        <v>59989</v>
      </c>
      <c r="K224" s="30"/>
      <c r="L224" s="30"/>
      <c r="M224" s="30">
        <f t="shared" si="30"/>
        <v>59989</v>
      </c>
      <c r="N224" s="113">
        <f t="shared" si="31"/>
        <v>59989</v>
      </c>
      <c r="O224" s="57"/>
      <c r="P224" s="57"/>
      <c r="Q224" s="87">
        <f t="shared" si="28"/>
        <v>59989</v>
      </c>
      <c r="R224" s="87">
        <f t="shared" si="29"/>
        <v>59989</v>
      </c>
    </row>
    <row r="225" spans="1:18" ht="22.5" x14ac:dyDescent="0.2">
      <c r="A225" s="23" t="s">
        <v>79</v>
      </c>
      <c r="B225" s="24">
        <v>78</v>
      </c>
      <c r="C225" s="25">
        <v>701</v>
      </c>
      <c r="D225" s="26" t="s">
        <v>155</v>
      </c>
      <c r="E225" s="27" t="s">
        <v>3</v>
      </c>
      <c r="F225" s="26" t="s">
        <v>2</v>
      </c>
      <c r="G225" s="28" t="s">
        <v>200</v>
      </c>
      <c r="H225" s="29">
        <v>600</v>
      </c>
      <c r="I225" s="30">
        <f>I226</f>
        <v>59989</v>
      </c>
      <c r="J225" s="30">
        <f>J226</f>
        <v>59989</v>
      </c>
      <c r="K225" s="30"/>
      <c r="L225" s="30"/>
      <c r="M225" s="30">
        <f t="shared" si="30"/>
        <v>59989</v>
      </c>
      <c r="N225" s="113">
        <f t="shared" si="31"/>
        <v>59989</v>
      </c>
      <c r="O225" s="57"/>
      <c r="P225" s="57"/>
      <c r="Q225" s="87">
        <f t="shared" si="28"/>
        <v>59989</v>
      </c>
      <c r="R225" s="87">
        <f t="shared" si="29"/>
        <v>59989</v>
      </c>
    </row>
    <row r="226" spans="1:18" x14ac:dyDescent="0.2">
      <c r="A226" s="23" t="s">
        <v>156</v>
      </c>
      <c r="B226" s="24">
        <v>78</v>
      </c>
      <c r="C226" s="25">
        <v>701</v>
      </c>
      <c r="D226" s="26" t="s">
        <v>155</v>
      </c>
      <c r="E226" s="27" t="s">
        <v>3</v>
      </c>
      <c r="F226" s="26" t="s">
        <v>2</v>
      </c>
      <c r="G226" s="28" t="s">
        <v>200</v>
      </c>
      <c r="H226" s="29">
        <v>610</v>
      </c>
      <c r="I226" s="30">
        <v>59989</v>
      </c>
      <c r="J226" s="30">
        <v>59989</v>
      </c>
      <c r="K226" s="30"/>
      <c r="L226" s="30"/>
      <c r="M226" s="30">
        <f t="shared" si="30"/>
        <v>59989</v>
      </c>
      <c r="N226" s="113">
        <f t="shared" si="31"/>
        <v>59989</v>
      </c>
      <c r="O226" s="57"/>
      <c r="P226" s="57"/>
      <c r="Q226" s="87">
        <f t="shared" si="28"/>
        <v>59989</v>
      </c>
      <c r="R226" s="87">
        <f t="shared" si="29"/>
        <v>59989</v>
      </c>
    </row>
    <row r="227" spans="1:18" x14ac:dyDescent="0.2">
      <c r="A227" s="23" t="s">
        <v>199</v>
      </c>
      <c r="B227" s="24">
        <v>78</v>
      </c>
      <c r="C227" s="25">
        <v>702</v>
      </c>
      <c r="D227" s="26" t="s">
        <v>7</v>
      </c>
      <c r="E227" s="27" t="s">
        <v>7</v>
      </c>
      <c r="F227" s="26" t="s">
        <v>7</v>
      </c>
      <c r="G227" s="28" t="s">
        <v>7</v>
      </c>
      <c r="H227" s="29" t="s">
        <v>7</v>
      </c>
      <c r="I227" s="30">
        <f>I228</f>
        <v>429918.80000000005</v>
      </c>
      <c r="J227" s="30">
        <f>J228</f>
        <v>447502.9</v>
      </c>
      <c r="K227" s="30"/>
      <c r="L227" s="30"/>
      <c r="M227" s="30">
        <f t="shared" si="30"/>
        <v>429918.80000000005</v>
      </c>
      <c r="N227" s="113">
        <f t="shared" si="31"/>
        <v>447502.9</v>
      </c>
      <c r="O227" s="57"/>
      <c r="P227" s="57"/>
      <c r="Q227" s="87">
        <f t="shared" si="28"/>
        <v>429918.80000000005</v>
      </c>
      <c r="R227" s="87">
        <f t="shared" si="29"/>
        <v>447502.9</v>
      </c>
    </row>
    <row r="228" spans="1:18" ht="56.25" x14ac:dyDescent="0.2">
      <c r="A228" s="23" t="s">
        <v>319</v>
      </c>
      <c r="B228" s="24">
        <v>78</v>
      </c>
      <c r="C228" s="25">
        <v>702</v>
      </c>
      <c r="D228" s="26" t="s">
        <v>155</v>
      </c>
      <c r="E228" s="27" t="s">
        <v>3</v>
      </c>
      <c r="F228" s="26" t="s">
        <v>2</v>
      </c>
      <c r="G228" s="28" t="s">
        <v>9</v>
      </c>
      <c r="H228" s="29" t="s">
        <v>7</v>
      </c>
      <c r="I228" s="30">
        <f>I229+I232+I235+I238+I241+I246</f>
        <v>429918.80000000005</v>
      </c>
      <c r="J228" s="30">
        <f>J229+J232+J235+J238+J241+J246</f>
        <v>447502.9</v>
      </c>
      <c r="K228" s="30"/>
      <c r="L228" s="30"/>
      <c r="M228" s="30">
        <f t="shared" si="30"/>
        <v>429918.80000000005</v>
      </c>
      <c r="N228" s="113">
        <f t="shared" si="31"/>
        <v>447502.9</v>
      </c>
      <c r="O228" s="57"/>
      <c r="P228" s="57"/>
      <c r="Q228" s="87">
        <f t="shared" si="28"/>
        <v>429918.80000000005</v>
      </c>
      <c r="R228" s="87">
        <f t="shared" si="29"/>
        <v>447502.9</v>
      </c>
    </row>
    <row r="229" spans="1:18" ht="67.5" x14ac:dyDescent="0.2">
      <c r="A229" s="23" t="s">
        <v>189</v>
      </c>
      <c r="B229" s="24">
        <v>78</v>
      </c>
      <c r="C229" s="25">
        <v>702</v>
      </c>
      <c r="D229" s="26" t="s">
        <v>155</v>
      </c>
      <c r="E229" s="27" t="s">
        <v>3</v>
      </c>
      <c r="F229" s="26" t="s">
        <v>2</v>
      </c>
      <c r="G229" s="28" t="s">
        <v>188</v>
      </c>
      <c r="H229" s="29" t="s">
        <v>7</v>
      </c>
      <c r="I229" s="30">
        <f>I230</f>
        <v>20616</v>
      </c>
      <c r="J229" s="30">
        <f>J230</f>
        <v>20616</v>
      </c>
      <c r="K229" s="30"/>
      <c r="L229" s="30"/>
      <c r="M229" s="30">
        <f t="shared" si="30"/>
        <v>20616</v>
      </c>
      <c r="N229" s="113">
        <f t="shared" si="31"/>
        <v>20616</v>
      </c>
      <c r="O229" s="57"/>
      <c r="P229" s="57"/>
      <c r="Q229" s="87">
        <f t="shared" si="28"/>
        <v>20616</v>
      </c>
      <c r="R229" s="87">
        <f t="shared" si="29"/>
        <v>20616</v>
      </c>
    </row>
    <row r="230" spans="1:18" ht="22.5" x14ac:dyDescent="0.2">
      <c r="A230" s="23" t="s">
        <v>79</v>
      </c>
      <c r="B230" s="24">
        <v>78</v>
      </c>
      <c r="C230" s="25">
        <v>702</v>
      </c>
      <c r="D230" s="26" t="s">
        <v>155</v>
      </c>
      <c r="E230" s="27" t="s">
        <v>3</v>
      </c>
      <c r="F230" s="26" t="s">
        <v>2</v>
      </c>
      <c r="G230" s="28" t="s">
        <v>188</v>
      </c>
      <c r="H230" s="29">
        <v>600</v>
      </c>
      <c r="I230" s="30">
        <f>I231</f>
        <v>20616</v>
      </c>
      <c r="J230" s="30">
        <f>J231</f>
        <v>20616</v>
      </c>
      <c r="K230" s="30"/>
      <c r="L230" s="30"/>
      <c r="M230" s="30">
        <f t="shared" si="30"/>
        <v>20616</v>
      </c>
      <c r="N230" s="113">
        <f t="shared" si="31"/>
        <v>20616</v>
      </c>
      <c r="O230" s="57"/>
      <c r="P230" s="57"/>
      <c r="Q230" s="87">
        <f t="shared" si="28"/>
        <v>20616</v>
      </c>
      <c r="R230" s="87">
        <f t="shared" si="29"/>
        <v>20616</v>
      </c>
    </row>
    <row r="231" spans="1:18" x14ac:dyDescent="0.2">
      <c r="A231" s="23" t="s">
        <v>156</v>
      </c>
      <c r="B231" s="24">
        <v>78</v>
      </c>
      <c r="C231" s="25">
        <v>702</v>
      </c>
      <c r="D231" s="26" t="s">
        <v>155</v>
      </c>
      <c r="E231" s="27" t="s">
        <v>3</v>
      </c>
      <c r="F231" s="26" t="s">
        <v>2</v>
      </c>
      <c r="G231" s="28" t="s">
        <v>188</v>
      </c>
      <c r="H231" s="29">
        <v>610</v>
      </c>
      <c r="I231" s="30">
        <f>20616</f>
        <v>20616</v>
      </c>
      <c r="J231" s="30">
        <v>20616</v>
      </c>
      <c r="K231" s="30"/>
      <c r="L231" s="30"/>
      <c r="M231" s="30">
        <f t="shared" si="30"/>
        <v>20616</v>
      </c>
      <c r="N231" s="113">
        <f t="shared" si="31"/>
        <v>20616</v>
      </c>
      <c r="O231" s="57"/>
      <c r="P231" s="57"/>
      <c r="Q231" s="87">
        <f t="shared" si="28"/>
        <v>20616</v>
      </c>
      <c r="R231" s="87">
        <f t="shared" si="29"/>
        <v>20616</v>
      </c>
    </row>
    <row r="232" spans="1:18" x14ac:dyDescent="0.2">
      <c r="A232" s="23" t="s">
        <v>198</v>
      </c>
      <c r="B232" s="24">
        <v>78</v>
      </c>
      <c r="C232" s="25">
        <v>702</v>
      </c>
      <c r="D232" s="26" t="s">
        <v>155</v>
      </c>
      <c r="E232" s="27" t="s">
        <v>3</v>
      </c>
      <c r="F232" s="26" t="s">
        <v>2</v>
      </c>
      <c r="G232" s="28" t="s">
        <v>197</v>
      </c>
      <c r="H232" s="29" t="s">
        <v>7</v>
      </c>
      <c r="I232" s="30">
        <f>I233</f>
        <v>276896.7</v>
      </c>
      <c r="J232" s="30">
        <f>J233</f>
        <v>294480.8</v>
      </c>
      <c r="K232" s="30"/>
      <c r="L232" s="30"/>
      <c r="M232" s="30">
        <f t="shared" si="30"/>
        <v>276896.7</v>
      </c>
      <c r="N232" s="113">
        <f t="shared" si="31"/>
        <v>294480.8</v>
      </c>
      <c r="O232" s="57"/>
      <c r="P232" s="57"/>
      <c r="Q232" s="87">
        <f t="shared" si="28"/>
        <v>276896.7</v>
      </c>
      <c r="R232" s="87">
        <f t="shared" si="29"/>
        <v>294480.8</v>
      </c>
    </row>
    <row r="233" spans="1:18" ht="22.5" x14ac:dyDescent="0.2">
      <c r="A233" s="23" t="s">
        <v>79</v>
      </c>
      <c r="B233" s="24">
        <v>78</v>
      </c>
      <c r="C233" s="25">
        <v>702</v>
      </c>
      <c r="D233" s="26" t="s">
        <v>155</v>
      </c>
      <c r="E233" s="27" t="s">
        <v>3</v>
      </c>
      <c r="F233" s="26" t="s">
        <v>2</v>
      </c>
      <c r="G233" s="28" t="s">
        <v>197</v>
      </c>
      <c r="H233" s="29">
        <v>600</v>
      </c>
      <c r="I233" s="30">
        <f>I234</f>
        <v>276896.7</v>
      </c>
      <c r="J233" s="30">
        <f>J234</f>
        <v>294480.8</v>
      </c>
      <c r="K233" s="30"/>
      <c r="L233" s="30"/>
      <c r="M233" s="30">
        <f t="shared" si="30"/>
        <v>276896.7</v>
      </c>
      <c r="N233" s="113">
        <f t="shared" si="31"/>
        <v>294480.8</v>
      </c>
      <c r="O233" s="57"/>
      <c r="P233" s="57"/>
      <c r="Q233" s="87">
        <f t="shared" si="28"/>
        <v>276896.7</v>
      </c>
      <c r="R233" s="87">
        <f t="shared" si="29"/>
        <v>294480.8</v>
      </c>
    </row>
    <row r="234" spans="1:18" x14ac:dyDescent="0.2">
      <c r="A234" s="23" t="s">
        <v>156</v>
      </c>
      <c r="B234" s="24">
        <v>78</v>
      </c>
      <c r="C234" s="25">
        <v>702</v>
      </c>
      <c r="D234" s="26" t="s">
        <v>155</v>
      </c>
      <c r="E234" s="27" t="s">
        <v>3</v>
      </c>
      <c r="F234" s="26" t="s">
        <v>2</v>
      </c>
      <c r="G234" s="28" t="s">
        <v>197</v>
      </c>
      <c r="H234" s="29">
        <v>610</v>
      </c>
      <c r="I234" s="30">
        <v>276896.7</v>
      </c>
      <c r="J234" s="30">
        <v>294480.8</v>
      </c>
      <c r="K234" s="30"/>
      <c r="L234" s="30"/>
      <c r="M234" s="30">
        <f t="shared" si="30"/>
        <v>276896.7</v>
      </c>
      <c r="N234" s="113">
        <f t="shared" si="31"/>
        <v>294480.8</v>
      </c>
      <c r="O234" s="57"/>
      <c r="P234" s="57"/>
      <c r="Q234" s="87">
        <f t="shared" si="28"/>
        <v>276896.7</v>
      </c>
      <c r="R234" s="87">
        <f t="shared" si="29"/>
        <v>294480.8</v>
      </c>
    </row>
    <row r="235" spans="1:18" ht="22.5" x14ac:dyDescent="0.2">
      <c r="A235" s="23" t="s">
        <v>187</v>
      </c>
      <c r="B235" s="24">
        <v>78</v>
      </c>
      <c r="C235" s="25">
        <v>702</v>
      </c>
      <c r="D235" s="26" t="s">
        <v>155</v>
      </c>
      <c r="E235" s="27" t="s">
        <v>3</v>
      </c>
      <c r="F235" s="26" t="s">
        <v>2</v>
      </c>
      <c r="G235" s="28" t="s">
        <v>186</v>
      </c>
      <c r="H235" s="29" t="s">
        <v>7</v>
      </c>
      <c r="I235" s="30">
        <f>I236</f>
        <v>6958.8</v>
      </c>
      <c r="J235" s="30">
        <f>J236</f>
        <v>6958.8</v>
      </c>
      <c r="K235" s="30"/>
      <c r="L235" s="30"/>
      <c r="M235" s="30">
        <f t="shared" si="30"/>
        <v>6958.8</v>
      </c>
      <c r="N235" s="113">
        <f t="shared" si="31"/>
        <v>6958.8</v>
      </c>
      <c r="O235" s="57"/>
      <c r="P235" s="57"/>
      <c r="Q235" s="87">
        <f t="shared" si="28"/>
        <v>6958.8</v>
      </c>
      <c r="R235" s="87">
        <f t="shared" si="29"/>
        <v>6958.8</v>
      </c>
    </row>
    <row r="236" spans="1:18" ht="22.5" x14ac:dyDescent="0.2">
      <c r="A236" s="23" t="s">
        <v>79</v>
      </c>
      <c r="B236" s="24">
        <v>78</v>
      </c>
      <c r="C236" s="25">
        <v>702</v>
      </c>
      <c r="D236" s="26" t="s">
        <v>155</v>
      </c>
      <c r="E236" s="27" t="s">
        <v>3</v>
      </c>
      <c r="F236" s="26" t="s">
        <v>2</v>
      </c>
      <c r="G236" s="28" t="s">
        <v>186</v>
      </c>
      <c r="H236" s="29">
        <v>600</v>
      </c>
      <c r="I236" s="30">
        <f>I237</f>
        <v>6958.8</v>
      </c>
      <c r="J236" s="30">
        <f>J237</f>
        <v>6958.8</v>
      </c>
      <c r="K236" s="30"/>
      <c r="L236" s="30"/>
      <c r="M236" s="30">
        <f t="shared" si="30"/>
        <v>6958.8</v>
      </c>
      <c r="N236" s="113">
        <f t="shared" si="31"/>
        <v>6958.8</v>
      </c>
      <c r="O236" s="57"/>
      <c r="P236" s="57"/>
      <c r="Q236" s="87">
        <f t="shared" si="28"/>
        <v>6958.8</v>
      </c>
      <c r="R236" s="87">
        <f t="shared" si="29"/>
        <v>6958.8</v>
      </c>
    </row>
    <row r="237" spans="1:18" x14ac:dyDescent="0.2">
      <c r="A237" s="23" t="s">
        <v>156</v>
      </c>
      <c r="B237" s="24">
        <v>78</v>
      </c>
      <c r="C237" s="25">
        <v>702</v>
      </c>
      <c r="D237" s="26" t="s">
        <v>155</v>
      </c>
      <c r="E237" s="27" t="s">
        <v>3</v>
      </c>
      <c r="F237" s="26" t="s">
        <v>2</v>
      </c>
      <c r="G237" s="28" t="s">
        <v>186</v>
      </c>
      <c r="H237" s="29">
        <v>610</v>
      </c>
      <c r="I237" s="30">
        <f>6965.3-6.5</f>
        <v>6958.8</v>
      </c>
      <c r="J237" s="30">
        <f>6965.3-6.5</f>
        <v>6958.8</v>
      </c>
      <c r="K237" s="30"/>
      <c r="L237" s="30"/>
      <c r="M237" s="30">
        <f t="shared" si="30"/>
        <v>6958.8</v>
      </c>
      <c r="N237" s="113">
        <f t="shared" si="31"/>
        <v>6958.8</v>
      </c>
      <c r="O237" s="57"/>
      <c r="P237" s="57"/>
      <c r="Q237" s="87">
        <f t="shared" si="28"/>
        <v>6958.8</v>
      </c>
      <c r="R237" s="87">
        <f t="shared" si="29"/>
        <v>6958.8</v>
      </c>
    </row>
    <row r="238" spans="1:18" x14ac:dyDescent="0.2">
      <c r="A238" s="23" t="s">
        <v>196</v>
      </c>
      <c r="B238" s="24">
        <v>78</v>
      </c>
      <c r="C238" s="25">
        <v>702</v>
      </c>
      <c r="D238" s="26" t="s">
        <v>155</v>
      </c>
      <c r="E238" s="27" t="s">
        <v>3</v>
      </c>
      <c r="F238" s="26" t="s">
        <v>2</v>
      </c>
      <c r="G238" s="28" t="s">
        <v>195</v>
      </c>
      <c r="H238" s="29" t="s">
        <v>7</v>
      </c>
      <c r="I238" s="30">
        <f>I239</f>
        <v>200</v>
      </c>
      <c r="J238" s="30">
        <f>J239</f>
        <v>200</v>
      </c>
      <c r="K238" s="30"/>
      <c r="L238" s="30"/>
      <c r="M238" s="30">
        <f t="shared" si="30"/>
        <v>200</v>
      </c>
      <c r="N238" s="113">
        <f t="shared" si="31"/>
        <v>200</v>
      </c>
      <c r="O238" s="57"/>
      <c r="P238" s="57"/>
      <c r="Q238" s="87">
        <f t="shared" si="28"/>
        <v>200</v>
      </c>
      <c r="R238" s="87">
        <f t="shared" si="29"/>
        <v>200</v>
      </c>
    </row>
    <row r="239" spans="1:18" ht="22.5" x14ac:dyDescent="0.2">
      <c r="A239" s="23" t="s">
        <v>79</v>
      </c>
      <c r="B239" s="24">
        <v>78</v>
      </c>
      <c r="C239" s="25">
        <v>702</v>
      </c>
      <c r="D239" s="26" t="s">
        <v>155</v>
      </c>
      <c r="E239" s="27" t="s">
        <v>3</v>
      </c>
      <c r="F239" s="26" t="s">
        <v>2</v>
      </c>
      <c r="G239" s="28" t="s">
        <v>195</v>
      </c>
      <c r="H239" s="29">
        <v>600</v>
      </c>
      <c r="I239" s="30">
        <f>I240</f>
        <v>200</v>
      </c>
      <c r="J239" s="30">
        <f>J240</f>
        <v>200</v>
      </c>
      <c r="K239" s="30"/>
      <c r="L239" s="30"/>
      <c r="M239" s="30">
        <f t="shared" si="30"/>
        <v>200</v>
      </c>
      <c r="N239" s="113">
        <f t="shared" si="31"/>
        <v>200</v>
      </c>
      <c r="O239" s="57"/>
      <c r="P239" s="57"/>
      <c r="Q239" s="87">
        <f t="shared" si="28"/>
        <v>200</v>
      </c>
      <c r="R239" s="87">
        <f t="shared" si="29"/>
        <v>200</v>
      </c>
    </row>
    <row r="240" spans="1:18" x14ac:dyDescent="0.2">
      <c r="A240" s="23" t="s">
        <v>156</v>
      </c>
      <c r="B240" s="24">
        <v>78</v>
      </c>
      <c r="C240" s="25">
        <v>702</v>
      </c>
      <c r="D240" s="26" t="s">
        <v>155</v>
      </c>
      <c r="E240" s="27" t="s">
        <v>3</v>
      </c>
      <c r="F240" s="26" t="s">
        <v>2</v>
      </c>
      <c r="G240" s="28" t="s">
        <v>195</v>
      </c>
      <c r="H240" s="29">
        <v>610</v>
      </c>
      <c r="I240" s="30">
        <v>200</v>
      </c>
      <c r="J240" s="30">
        <v>200</v>
      </c>
      <c r="K240" s="30"/>
      <c r="L240" s="30"/>
      <c r="M240" s="30">
        <f t="shared" si="30"/>
        <v>200</v>
      </c>
      <c r="N240" s="113">
        <f t="shared" si="31"/>
        <v>200</v>
      </c>
      <c r="O240" s="57"/>
      <c r="P240" s="57"/>
      <c r="Q240" s="87">
        <f t="shared" si="28"/>
        <v>200</v>
      </c>
      <c r="R240" s="87">
        <f t="shared" si="29"/>
        <v>200</v>
      </c>
    </row>
    <row r="241" spans="1:18" x14ac:dyDescent="0.2">
      <c r="A241" s="23" t="s">
        <v>194</v>
      </c>
      <c r="B241" s="24">
        <v>78</v>
      </c>
      <c r="C241" s="25">
        <v>702</v>
      </c>
      <c r="D241" s="26" t="s">
        <v>155</v>
      </c>
      <c r="E241" s="27" t="s">
        <v>3</v>
      </c>
      <c r="F241" s="26" t="s">
        <v>2</v>
      </c>
      <c r="G241" s="28" t="s">
        <v>193</v>
      </c>
      <c r="H241" s="29" t="s">
        <v>7</v>
      </c>
      <c r="I241" s="30">
        <f>I242+I244</f>
        <v>1515.4</v>
      </c>
      <c r="J241" s="30">
        <f>J242+J244</f>
        <v>1515.4</v>
      </c>
      <c r="K241" s="30"/>
      <c r="L241" s="30"/>
      <c r="M241" s="30">
        <f t="shared" si="30"/>
        <v>1515.4</v>
      </c>
      <c r="N241" s="113">
        <f t="shared" si="31"/>
        <v>1515.4</v>
      </c>
      <c r="O241" s="57"/>
      <c r="P241" s="57"/>
      <c r="Q241" s="87">
        <f t="shared" si="28"/>
        <v>1515.4</v>
      </c>
      <c r="R241" s="87">
        <f t="shared" si="29"/>
        <v>1515.4</v>
      </c>
    </row>
    <row r="242" spans="1:18" x14ac:dyDescent="0.2">
      <c r="A242" s="23" t="s">
        <v>38</v>
      </c>
      <c r="B242" s="24">
        <v>78</v>
      </c>
      <c r="C242" s="25">
        <v>702</v>
      </c>
      <c r="D242" s="26" t="s">
        <v>155</v>
      </c>
      <c r="E242" s="27" t="s">
        <v>3</v>
      </c>
      <c r="F242" s="26" t="s">
        <v>2</v>
      </c>
      <c r="G242" s="28" t="s">
        <v>193</v>
      </c>
      <c r="H242" s="29">
        <v>300</v>
      </c>
      <c r="I242" s="30">
        <f>I243</f>
        <v>100</v>
      </c>
      <c r="J242" s="30">
        <f>J243</f>
        <v>100</v>
      </c>
      <c r="K242" s="30"/>
      <c r="L242" s="30"/>
      <c r="M242" s="30">
        <f t="shared" si="30"/>
        <v>100</v>
      </c>
      <c r="N242" s="113">
        <f t="shared" si="31"/>
        <v>100</v>
      </c>
      <c r="O242" s="57"/>
      <c r="P242" s="57"/>
      <c r="Q242" s="87">
        <f t="shared" si="28"/>
        <v>100</v>
      </c>
      <c r="R242" s="87">
        <f t="shared" si="29"/>
        <v>100</v>
      </c>
    </row>
    <row r="243" spans="1:18" ht="22.5" x14ac:dyDescent="0.2">
      <c r="A243" s="23" t="s">
        <v>36</v>
      </c>
      <c r="B243" s="24">
        <v>78</v>
      </c>
      <c r="C243" s="25">
        <v>702</v>
      </c>
      <c r="D243" s="26" t="s">
        <v>155</v>
      </c>
      <c r="E243" s="27" t="s">
        <v>3</v>
      </c>
      <c r="F243" s="26" t="s">
        <v>2</v>
      </c>
      <c r="G243" s="28" t="s">
        <v>193</v>
      </c>
      <c r="H243" s="29">
        <v>320</v>
      </c>
      <c r="I243" s="30">
        <v>100</v>
      </c>
      <c r="J243" s="30">
        <v>100</v>
      </c>
      <c r="K243" s="30"/>
      <c r="L243" s="30"/>
      <c r="M243" s="30">
        <f t="shared" si="30"/>
        <v>100</v>
      </c>
      <c r="N243" s="113">
        <f t="shared" si="31"/>
        <v>100</v>
      </c>
      <c r="O243" s="57"/>
      <c r="P243" s="57"/>
      <c r="Q243" s="87">
        <f t="shared" si="28"/>
        <v>100</v>
      </c>
      <c r="R243" s="87">
        <f t="shared" si="29"/>
        <v>100</v>
      </c>
    </row>
    <row r="244" spans="1:18" ht="22.5" x14ac:dyDescent="0.2">
      <c r="A244" s="23" t="s">
        <v>79</v>
      </c>
      <c r="B244" s="24">
        <v>78</v>
      </c>
      <c r="C244" s="25">
        <v>702</v>
      </c>
      <c r="D244" s="26" t="s">
        <v>155</v>
      </c>
      <c r="E244" s="27" t="s">
        <v>3</v>
      </c>
      <c r="F244" s="26" t="s">
        <v>2</v>
      </c>
      <c r="G244" s="28" t="s">
        <v>193</v>
      </c>
      <c r="H244" s="29">
        <v>600</v>
      </c>
      <c r="I244" s="30">
        <f>I245</f>
        <v>1415.4</v>
      </c>
      <c r="J244" s="30">
        <f>J245</f>
        <v>1415.4</v>
      </c>
      <c r="K244" s="30"/>
      <c r="L244" s="30"/>
      <c r="M244" s="30">
        <f t="shared" si="30"/>
        <v>1415.4</v>
      </c>
      <c r="N244" s="113">
        <f t="shared" si="31"/>
        <v>1415.4</v>
      </c>
      <c r="O244" s="57"/>
      <c r="P244" s="57"/>
      <c r="Q244" s="87">
        <f t="shared" si="28"/>
        <v>1415.4</v>
      </c>
      <c r="R244" s="87">
        <f t="shared" si="29"/>
        <v>1415.4</v>
      </c>
    </row>
    <row r="245" spans="1:18" x14ac:dyDescent="0.2">
      <c r="A245" s="23" t="s">
        <v>156</v>
      </c>
      <c r="B245" s="24">
        <v>78</v>
      </c>
      <c r="C245" s="25">
        <v>702</v>
      </c>
      <c r="D245" s="26" t="s">
        <v>155</v>
      </c>
      <c r="E245" s="27" t="s">
        <v>3</v>
      </c>
      <c r="F245" s="26" t="s">
        <v>2</v>
      </c>
      <c r="G245" s="28" t="s">
        <v>193</v>
      </c>
      <c r="H245" s="29">
        <v>610</v>
      </c>
      <c r="I245" s="30">
        <f>1408.9+6.5</f>
        <v>1415.4</v>
      </c>
      <c r="J245" s="30">
        <f>1408.9+6.5</f>
        <v>1415.4</v>
      </c>
      <c r="K245" s="30"/>
      <c r="L245" s="30"/>
      <c r="M245" s="30">
        <f t="shared" si="30"/>
        <v>1415.4</v>
      </c>
      <c r="N245" s="113">
        <f t="shared" si="31"/>
        <v>1415.4</v>
      </c>
      <c r="O245" s="57"/>
      <c r="P245" s="57"/>
      <c r="Q245" s="87">
        <f t="shared" si="28"/>
        <v>1415.4</v>
      </c>
      <c r="R245" s="87">
        <f t="shared" si="29"/>
        <v>1415.4</v>
      </c>
    </row>
    <row r="246" spans="1:18" ht="56.25" x14ac:dyDescent="0.2">
      <c r="A246" s="23" t="s">
        <v>192</v>
      </c>
      <c r="B246" s="24">
        <v>78</v>
      </c>
      <c r="C246" s="25">
        <v>702</v>
      </c>
      <c r="D246" s="26" t="s">
        <v>155</v>
      </c>
      <c r="E246" s="27" t="s">
        <v>3</v>
      </c>
      <c r="F246" s="26" t="s">
        <v>2</v>
      </c>
      <c r="G246" s="28" t="s">
        <v>191</v>
      </c>
      <c r="H246" s="29" t="s">
        <v>7</v>
      </c>
      <c r="I246" s="30">
        <f>I247</f>
        <v>123731.9</v>
      </c>
      <c r="J246" s="30">
        <f>J247</f>
        <v>123731.9</v>
      </c>
      <c r="K246" s="30"/>
      <c r="L246" s="30"/>
      <c r="M246" s="30">
        <f t="shared" si="30"/>
        <v>123731.9</v>
      </c>
      <c r="N246" s="113">
        <f t="shared" si="31"/>
        <v>123731.9</v>
      </c>
      <c r="O246" s="57"/>
      <c r="P246" s="57"/>
      <c r="Q246" s="87">
        <f t="shared" si="28"/>
        <v>123731.9</v>
      </c>
      <c r="R246" s="87">
        <f t="shared" si="29"/>
        <v>123731.9</v>
      </c>
    </row>
    <row r="247" spans="1:18" ht="22.5" x14ac:dyDescent="0.2">
      <c r="A247" s="23" t="s">
        <v>79</v>
      </c>
      <c r="B247" s="24">
        <v>78</v>
      </c>
      <c r="C247" s="25">
        <v>702</v>
      </c>
      <c r="D247" s="26" t="s">
        <v>155</v>
      </c>
      <c r="E247" s="27" t="s">
        <v>3</v>
      </c>
      <c r="F247" s="26" t="s">
        <v>2</v>
      </c>
      <c r="G247" s="28" t="s">
        <v>191</v>
      </c>
      <c r="H247" s="29">
        <v>600</v>
      </c>
      <c r="I247" s="30">
        <f>I248</f>
        <v>123731.9</v>
      </c>
      <c r="J247" s="30">
        <f>J248</f>
        <v>123731.9</v>
      </c>
      <c r="K247" s="30"/>
      <c r="L247" s="30"/>
      <c r="M247" s="30">
        <f t="shared" si="30"/>
        <v>123731.9</v>
      </c>
      <c r="N247" s="113">
        <f t="shared" si="31"/>
        <v>123731.9</v>
      </c>
      <c r="O247" s="57"/>
      <c r="P247" s="57"/>
      <c r="Q247" s="87">
        <f t="shared" si="28"/>
        <v>123731.9</v>
      </c>
      <c r="R247" s="87">
        <f t="shared" si="29"/>
        <v>123731.9</v>
      </c>
    </row>
    <row r="248" spans="1:18" x14ac:dyDescent="0.2">
      <c r="A248" s="23" t="s">
        <v>156</v>
      </c>
      <c r="B248" s="24">
        <v>78</v>
      </c>
      <c r="C248" s="25">
        <v>702</v>
      </c>
      <c r="D248" s="26" t="s">
        <v>155</v>
      </c>
      <c r="E248" s="27" t="s">
        <v>3</v>
      </c>
      <c r="F248" s="26" t="s">
        <v>2</v>
      </c>
      <c r="G248" s="28" t="s">
        <v>191</v>
      </c>
      <c r="H248" s="29">
        <v>610</v>
      </c>
      <c r="I248" s="30">
        <v>123731.9</v>
      </c>
      <c r="J248" s="30">
        <v>123731.9</v>
      </c>
      <c r="K248" s="30"/>
      <c r="L248" s="30"/>
      <c r="M248" s="30">
        <f t="shared" si="30"/>
        <v>123731.9</v>
      </c>
      <c r="N248" s="113">
        <f t="shared" si="31"/>
        <v>123731.9</v>
      </c>
      <c r="O248" s="57"/>
      <c r="P248" s="57"/>
      <c r="Q248" s="87">
        <f t="shared" si="28"/>
        <v>123731.9</v>
      </c>
      <c r="R248" s="87">
        <f t="shared" si="29"/>
        <v>123731.9</v>
      </c>
    </row>
    <row r="249" spans="1:18" x14ac:dyDescent="0.2">
      <c r="A249" s="23" t="s">
        <v>190</v>
      </c>
      <c r="B249" s="24">
        <v>78</v>
      </c>
      <c r="C249" s="25">
        <v>703</v>
      </c>
      <c r="D249" s="26" t="s">
        <v>7</v>
      </c>
      <c r="E249" s="27" t="s">
        <v>7</v>
      </c>
      <c r="F249" s="26" t="s">
        <v>7</v>
      </c>
      <c r="G249" s="28" t="s">
        <v>7</v>
      </c>
      <c r="H249" s="29" t="s">
        <v>7</v>
      </c>
      <c r="I249" s="30">
        <f>I250</f>
        <v>10358.199999999999</v>
      </c>
      <c r="J249" s="30">
        <f>J250</f>
        <v>10358.199999999999</v>
      </c>
      <c r="K249" s="30"/>
      <c r="L249" s="30"/>
      <c r="M249" s="30">
        <f t="shared" si="30"/>
        <v>10358.199999999999</v>
      </c>
      <c r="N249" s="113">
        <f t="shared" si="31"/>
        <v>10358.199999999999</v>
      </c>
      <c r="O249" s="57"/>
      <c r="P249" s="57"/>
      <c r="Q249" s="87">
        <f t="shared" si="28"/>
        <v>10358.199999999999</v>
      </c>
      <c r="R249" s="87">
        <f t="shared" si="29"/>
        <v>10358.199999999999</v>
      </c>
    </row>
    <row r="250" spans="1:18" ht="56.25" x14ac:dyDescent="0.2">
      <c r="A250" s="23" t="s">
        <v>319</v>
      </c>
      <c r="B250" s="24">
        <v>78</v>
      </c>
      <c r="C250" s="25">
        <v>703</v>
      </c>
      <c r="D250" s="26" t="s">
        <v>155</v>
      </c>
      <c r="E250" s="27" t="s">
        <v>3</v>
      </c>
      <c r="F250" s="26" t="s">
        <v>2</v>
      </c>
      <c r="G250" s="28" t="s">
        <v>9</v>
      </c>
      <c r="H250" s="29" t="s">
        <v>7</v>
      </c>
      <c r="I250" s="30">
        <f>I251+I254+I257+I260</f>
        <v>10358.199999999999</v>
      </c>
      <c r="J250" s="30">
        <f>J251+J254+J257+J260</f>
        <v>10358.199999999999</v>
      </c>
      <c r="K250" s="30"/>
      <c r="L250" s="30"/>
      <c r="M250" s="30">
        <f t="shared" si="30"/>
        <v>10358.199999999999</v>
      </c>
      <c r="N250" s="113">
        <f t="shared" si="31"/>
        <v>10358.199999999999</v>
      </c>
      <c r="O250" s="57"/>
      <c r="P250" s="57"/>
      <c r="Q250" s="87">
        <f t="shared" si="28"/>
        <v>10358.199999999999</v>
      </c>
      <c r="R250" s="87">
        <f t="shared" si="29"/>
        <v>10358.199999999999</v>
      </c>
    </row>
    <row r="251" spans="1:18" ht="67.5" x14ac:dyDescent="0.2">
      <c r="A251" s="23" t="s">
        <v>189</v>
      </c>
      <c r="B251" s="24">
        <v>78</v>
      </c>
      <c r="C251" s="25">
        <v>703</v>
      </c>
      <c r="D251" s="26" t="s">
        <v>155</v>
      </c>
      <c r="E251" s="27" t="s">
        <v>3</v>
      </c>
      <c r="F251" s="26" t="s">
        <v>2</v>
      </c>
      <c r="G251" s="28" t="s">
        <v>188</v>
      </c>
      <c r="H251" s="29" t="s">
        <v>7</v>
      </c>
      <c r="I251" s="30">
        <f>I252</f>
        <v>124.7</v>
      </c>
      <c r="J251" s="30">
        <f>J252</f>
        <v>124.7</v>
      </c>
      <c r="K251" s="30"/>
      <c r="L251" s="30"/>
      <c r="M251" s="30">
        <f t="shared" si="30"/>
        <v>124.7</v>
      </c>
      <c r="N251" s="113">
        <f t="shared" si="31"/>
        <v>124.7</v>
      </c>
      <c r="O251" s="57"/>
      <c r="P251" s="57"/>
      <c r="Q251" s="87">
        <f t="shared" si="28"/>
        <v>124.7</v>
      </c>
      <c r="R251" s="87">
        <f t="shared" si="29"/>
        <v>124.7</v>
      </c>
    </row>
    <row r="252" spans="1:18" ht="22.5" x14ac:dyDescent="0.2">
      <c r="A252" s="23" t="s">
        <v>79</v>
      </c>
      <c r="B252" s="24">
        <v>78</v>
      </c>
      <c r="C252" s="25">
        <v>703</v>
      </c>
      <c r="D252" s="26" t="s">
        <v>155</v>
      </c>
      <c r="E252" s="27" t="s">
        <v>3</v>
      </c>
      <c r="F252" s="26" t="s">
        <v>2</v>
      </c>
      <c r="G252" s="28" t="s">
        <v>188</v>
      </c>
      <c r="H252" s="29">
        <v>600</v>
      </c>
      <c r="I252" s="30">
        <f>I253</f>
        <v>124.7</v>
      </c>
      <c r="J252" s="30">
        <f>J253</f>
        <v>124.7</v>
      </c>
      <c r="K252" s="30"/>
      <c r="L252" s="30"/>
      <c r="M252" s="30">
        <f t="shared" si="30"/>
        <v>124.7</v>
      </c>
      <c r="N252" s="113">
        <f t="shared" si="31"/>
        <v>124.7</v>
      </c>
      <c r="O252" s="57"/>
      <c r="P252" s="57"/>
      <c r="Q252" s="87">
        <f t="shared" si="28"/>
        <v>124.7</v>
      </c>
      <c r="R252" s="87">
        <f t="shared" si="29"/>
        <v>124.7</v>
      </c>
    </row>
    <row r="253" spans="1:18" x14ac:dyDescent="0.2">
      <c r="A253" s="23" t="s">
        <v>156</v>
      </c>
      <c r="B253" s="24">
        <v>78</v>
      </c>
      <c r="C253" s="25">
        <v>703</v>
      </c>
      <c r="D253" s="26" t="s">
        <v>155</v>
      </c>
      <c r="E253" s="27" t="s">
        <v>3</v>
      </c>
      <c r="F253" s="26" t="s">
        <v>2</v>
      </c>
      <c r="G253" s="28" t="s">
        <v>188</v>
      </c>
      <c r="H253" s="29">
        <v>610</v>
      </c>
      <c r="I253" s="30">
        <v>124.7</v>
      </c>
      <c r="J253" s="30">
        <v>124.7</v>
      </c>
      <c r="K253" s="30"/>
      <c r="L253" s="30"/>
      <c r="M253" s="30">
        <f t="shared" si="30"/>
        <v>124.7</v>
      </c>
      <c r="N253" s="113">
        <f t="shared" si="31"/>
        <v>124.7</v>
      </c>
      <c r="O253" s="57"/>
      <c r="P253" s="57"/>
      <c r="Q253" s="87">
        <f t="shared" si="28"/>
        <v>124.7</v>
      </c>
      <c r="R253" s="87">
        <f t="shared" si="29"/>
        <v>124.7</v>
      </c>
    </row>
    <row r="254" spans="1:18" ht="22.5" x14ac:dyDescent="0.2">
      <c r="A254" s="23" t="s">
        <v>187</v>
      </c>
      <c r="B254" s="24">
        <v>78</v>
      </c>
      <c r="C254" s="25">
        <v>703</v>
      </c>
      <c r="D254" s="26" t="s">
        <v>155</v>
      </c>
      <c r="E254" s="27" t="s">
        <v>3</v>
      </c>
      <c r="F254" s="26" t="s">
        <v>2</v>
      </c>
      <c r="G254" s="28" t="s">
        <v>186</v>
      </c>
      <c r="H254" s="29" t="s">
        <v>7</v>
      </c>
      <c r="I254" s="30">
        <f>I255</f>
        <v>77.400000000000006</v>
      </c>
      <c r="J254" s="30">
        <f>J255</f>
        <v>77.400000000000006</v>
      </c>
      <c r="K254" s="30"/>
      <c r="L254" s="30"/>
      <c r="M254" s="30">
        <f t="shared" si="30"/>
        <v>77.400000000000006</v>
      </c>
      <c r="N254" s="113">
        <f t="shared" si="31"/>
        <v>77.400000000000006</v>
      </c>
      <c r="O254" s="57"/>
      <c r="P254" s="57"/>
      <c r="Q254" s="87">
        <f t="shared" si="28"/>
        <v>77.400000000000006</v>
      </c>
      <c r="R254" s="87">
        <f t="shared" si="29"/>
        <v>77.400000000000006</v>
      </c>
    </row>
    <row r="255" spans="1:18" ht="22.5" x14ac:dyDescent="0.2">
      <c r="A255" s="23" t="s">
        <v>79</v>
      </c>
      <c r="B255" s="24">
        <v>78</v>
      </c>
      <c r="C255" s="25">
        <v>703</v>
      </c>
      <c r="D255" s="26" t="s">
        <v>155</v>
      </c>
      <c r="E255" s="27" t="s">
        <v>3</v>
      </c>
      <c r="F255" s="26" t="s">
        <v>2</v>
      </c>
      <c r="G255" s="28" t="s">
        <v>186</v>
      </c>
      <c r="H255" s="29">
        <v>600</v>
      </c>
      <c r="I255" s="30">
        <f>I256</f>
        <v>77.400000000000006</v>
      </c>
      <c r="J255" s="30">
        <f>J256</f>
        <v>77.400000000000006</v>
      </c>
      <c r="K255" s="30"/>
      <c r="L255" s="30"/>
      <c r="M255" s="30">
        <f t="shared" si="30"/>
        <v>77.400000000000006</v>
      </c>
      <c r="N255" s="113">
        <f t="shared" si="31"/>
        <v>77.400000000000006</v>
      </c>
      <c r="O255" s="57"/>
      <c r="P255" s="57"/>
      <c r="Q255" s="87">
        <f t="shared" si="28"/>
        <v>77.400000000000006</v>
      </c>
      <c r="R255" s="87">
        <f t="shared" si="29"/>
        <v>77.400000000000006</v>
      </c>
    </row>
    <row r="256" spans="1:18" x14ac:dyDescent="0.2">
      <c r="A256" s="23" t="s">
        <v>156</v>
      </c>
      <c r="B256" s="24">
        <v>78</v>
      </c>
      <c r="C256" s="25">
        <v>703</v>
      </c>
      <c r="D256" s="26" t="s">
        <v>155</v>
      </c>
      <c r="E256" s="27" t="s">
        <v>3</v>
      </c>
      <c r="F256" s="26" t="s">
        <v>2</v>
      </c>
      <c r="G256" s="28" t="s">
        <v>186</v>
      </c>
      <c r="H256" s="29">
        <v>610</v>
      </c>
      <c r="I256" s="30">
        <v>77.400000000000006</v>
      </c>
      <c r="J256" s="30">
        <v>77.400000000000006</v>
      </c>
      <c r="K256" s="30"/>
      <c r="L256" s="30"/>
      <c r="M256" s="30">
        <f t="shared" si="30"/>
        <v>77.400000000000006</v>
      </c>
      <c r="N256" s="113">
        <f t="shared" si="31"/>
        <v>77.400000000000006</v>
      </c>
      <c r="O256" s="57"/>
      <c r="P256" s="57"/>
      <c r="Q256" s="87">
        <f t="shared" si="28"/>
        <v>77.400000000000006</v>
      </c>
      <c r="R256" s="87">
        <f t="shared" si="29"/>
        <v>77.400000000000006</v>
      </c>
    </row>
    <row r="257" spans="1:18" x14ac:dyDescent="0.2">
      <c r="A257" s="23" t="s">
        <v>185</v>
      </c>
      <c r="B257" s="24">
        <v>78</v>
      </c>
      <c r="C257" s="25">
        <v>703</v>
      </c>
      <c r="D257" s="26" t="s">
        <v>155</v>
      </c>
      <c r="E257" s="27" t="s">
        <v>3</v>
      </c>
      <c r="F257" s="26" t="s">
        <v>2</v>
      </c>
      <c r="G257" s="28" t="s">
        <v>184</v>
      </c>
      <c r="H257" s="29" t="s">
        <v>7</v>
      </c>
      <c r="I257" s="30">
        <f>I258</f>
        <v>387.8</v>
      </c>
      <c r="J257" s="30">
        <f>J258</f>
        <v>387.8</v>
      </c>
      <c r="K257" s="30"/>
      <c r="L257" s="30"/>
      <c r="M257" s="30">
        <f t="shared" si="30"/>
        <v>387.8</v>
      </c>
      <c r="N257" s="113">
        <f t="shared" si="31"/>
        <v>387.8</v>
      </c>
      <c r="O257" s="57"/>
      <c r="P257" s="57"/>
      <c r="Q257" s="87">
        <f t="shared" si="28"/>
        <v>387.8</v>
      </c>
      <c r="R257" s="87">
        <f t="shared" si="29"/>
        <v>387.8</v>
      </c>
    </row>
    <row r="258" spans="1:18" ht="22.5" x14ac:dyDescent="0.2">
      <c r="A258" s="23" t="s">
        <v>79</v>
      </c>
      <c r="B258" s="24">
        <v>78</v>
      </c>
      <c r="C258" s="25">
        <v>703</v>
      </c>
      <c r="D258" s="26" t="s">
        <v>155</v>
      </c>
      <c r="E258" s="27" t="s">
        <v>3</v>
      </c>
      <c r="F258" s="26" t="s">
        <v>2</v>
      </c>
      <c r="G258" s="28" t="s">
        <v>184</v>
      </c>
      <c r="H258" s="29">
        <v>600</v>
      </c>
      <c r="I258" s="30">
        <f>I259</f>
        <v>387.8</v>
      </c>
      <c r="J258" s="30">
        <f>J259</f>
        <v>387.8</v>
      </c>
      <c r="K258" s="30"/>
      <c r="L258" s="30"/>
      <c r="M258" s="30">
        <f t="shared" si="30"/>
        <v>387.8</v>
      </c>
      <c r="N258" s="113">
        <f t="shared" si="31"/>
        <v>387.8</v>
      </c>
      <c r="O258" s="57"/>
      <c r="P258" s="57"/>
      <c r="Q258" s="87">
        <f t="shared" si="28"/>
        <v>387.8</v>
      </c>
      <c r="R258" s="87">
        <f t="shared" si="29"/>
        <v>387.8</v>
      </c>
    </row>
    <row r="259" spans="1:18" x14ac:dyDescent="0.2">
      <c r="A259" s="23" t="s">
        <v>156</v>
      </c>
      <c r="B259" s="24">
        <v>78</v>
      </c>
      <c r="C259" s="25">
        <v>703</v>
      </c>
      <c r="D259" s="26" t="s">
        <v>155</v>
      </c>
      <c r="E259" s="27" t="s">
        <v>3</v>
      </c>
      <c r="F259" s="26" t="s">
        <v>2</v>
      </c>
      <c r="G259" s="28" t="s">
        <v>184</v>
      </c>
      <c r="H259" s="29">
        <v>610</v>
      </c>
      <c r="I259" s="30">
        <f>56+331.8</f>
        <v>387.8</v>
      </c>
      <c r="J259" s="30">
        <f>56+331.8</f>
        <v>387.8</v>
      </c>
      <c r="K259" s="30"/>
      <c r="L259" s="30"/>
      <c r="M259" s="30">
        <f t="shared" si="30"/>
        <v>387.8</v>
      </c>
      <c r="N259" s="113">
        <f t="shared" si="31"/>
        <v>387.8</v>
      </c>
      <c r="O259" s="57"/>
      <c r="P259" s="57"/>
      <c r="Q259" s="87">
        <f t="shared" si="28"/>
        <v>387.8</v>
      </c>
      <c r="R259" s="87">
        <f t="shared" si="29"/>
        <v>387.8</v>
      </c>
    </row>
    <row r="260" spans="1:18" ht="56.25" x14ac:dyDescent="0.2">
      <c r="A260" s="23" t="s">
        <v>183</v>
      </c>
      <c r="B260" s="24">
        <v>78</v>
      </c>
      <c r="C260" s="25">
        <v>703</v>
      </c>
      <c r="D260" s="26" t="s">
        <v>155</v>
      </c>
      <c r="E260" s="27" t="s">
        <v>3</v>
      </c>
      <c r="F260" s="26" t="s">
        <v>2</v>
      </c>
      <c r="G260" s="28" t="s">
        <v>182</v>
      </c>
      <c r="H260" s="29" t="s">
        <v>7</v>
      </c>
      <c r="I260" s="30">
        <f>I261</f>
        <v>9768.2999999999993</v>
      </c>
      <c r="J260" s="30">
        <f>J261</f>
        <v>9768.2999999999993</v>
      </c>
      <c r="K260" s="30"/>
      <c r="L260" s="30"/>
      <c r="M260" s="30">
        <f t="shared" si="30"/>
        <v>9768.2999999999993</v>
      </c>
      <c r="N260" s="113">
        <f t="shared" si="31"/>
        <v>9768.2999999999993</v>
      </c>
      <c r="O260" s="57"/>
      <c r="P260" s="57"/>
      <c r="Q260" s="87">
        <f t="shared" si="28"/>
        <v>9768.2999999999993</v>
      </c>
      <c r="R260" s="87">
        <f t="shared" si="29"/>
        <v>9768.2999999999993</v>
      </c>
    </row>
    <row r="261" spans="1:18" ht="22.5" x14ac:dyDescent="0.2">
      <c r="A261" s="23" t="s">
        <v>79</v>
      </c>
      <c r="B261" s="24">
        <v>78</v>
      </c>
      <c r="C261" s="25">
        <v>703</v>
      </c>
      <c r="D261" s="26" t="s">
        <v>155</v>
      </c>
      <c r="E261" s="27" t="s">
        <v>3</v>
      </c>
      <c r="F261" s="26" t="s">
        <v>2</v>
      </c>
      <c r="G261" s="28" t="s">
        <v>182</v>
      </c>
      <c r="H261" s="29">
        <v>600</v>
      </c>
      <c r="I261" s="30">
        <f>I262</f>
        <v>9768.2999999999993</v>
      </c>
      <c r="J261" s="30">
        <f>J262</f>
        <v>9768.2999999999993</v>
      </c>
      <c r="K261" s="30"/>
      <c r="L261" s="30"/>
      <c r="M261" s="30">
        <f t="shared" si="30"/>
        <v>9768.2999999999993</v>
      </c>
      <c r="N261" s="113">
        <f t="shared" si="31"/>
        <v>9768.2999999999993</v>
      </c>
      <c r="O261" s="57"/>
      <c r="P261" s="57"/>
      <c r="Q261" s="87">
        <f t="shared" si="28"/>
        <v>9768.2999999999993</v>
      </c>
      <c r="R261" s="87">
        <f t="shared" si="29"/>
        <v>9768.2999999999993</v>
      </c>
    </row>
    <row r="262" spans="1:18" x14ac:dyDescent="0.2">
      <c r="A262" s="23" t="s">
        <v>156</v>
      </c>
      <c r="B262" s="24">
        <v>78</v>
      </c>
      <c r="C262" s="25">
        <v>703</v>
      </c>
      <c r="D262" s="26" t="s">
        <v>155</v>
      </c>
      <c r="E262" s="27" t="s">
        <v>3</v>
      </c>
      <c r="F262" s="26" t="s">
        <v>2</v>
      </c>
      <c r="G262" s="28" t="s">
        <v>182</v>
      </c>
      <c r="H262" s="29">
        <v>610</v>
      </c>
      <c r="I262" s="30">
        <v>9768.2999999999993</v>
      </c>
      <c r="J262" s="30">
        <v>9768.2999999999993</v>
      </c>
      <c r="K262" s="30"/>
      <c r="L262" s="30"/>
      <c r="M262" s="30">
        <f t="shared" si="30"/>
        <v>9768.2999999999993</v>
      </c>
      <c r="N262" s="113">
        <f t="shared" si="31"/>
        <v>9768.2999999999993</v>
      </c>
      <c r="O262" s="57"/>
      <c r="P262" s="57"/>
      <c r="Q262" s="87">
        <f t="shared" si="28"/>
        <v>9768.2999999999993</v>
      </c>
      <c r="R262" s="87">
        <f t="shared" si="29"/>
        <v>9768.2999999999993</v>
      </c>
    </row>
    <row r="263" spans="1:18" x14ac:dyDescent="0.2">
      <c r="A263" s="23" t="s">
        <v>57</v>
      </c>
      <c r="B263" s="24">
        <v>78</v>
      </c>
      <c r="C263" s="25">
        <v>707</v>
      </c>
      <c r="D263" s="26" t="s">
        <v>7</v>
      </c>
      <c r="E263" s="27" t="s">
        <v>7</v>
      </c>
      <c r="F263" s="26" t="s">
        <v>7</v>
      </c>
      <c r="G263" s="28" t="s">
        <v>7</v>
      </c>
      <c r="H263" s="29" t="s">
        <v>7</v>
      </c>
      <c r="I263" s="30">
        <f>I264</f>
        <v>2254</v>
      </c>
      <c r="J263" s="30">
        <f>J264</f>
        <v>2254</v>
      </c>
      <c r="K263" s="30"/>
      <c r="L263" s="30"/>
      <c r="M263" s="30">
        <f t="shared" si="30"/>
        <v>2254</v>
      </c>
      <c r="N263" s="113">
        <f t="shared" si="31"/>
        <v>2254</v>
      </c>
      <c r="O263" s="57"/>
      <c r="P263" s="57"/>
      <c r="Q263" s="87">
        <f t="shared" si="28"/>
        <v>2254</v>
      </c>
      <c r="R263" s="87">
        <f t="shared" si="29"/>
        <v>2254</v>
      </c>
    </row>
    <row r="264" spans="1:18" ht="56.25" x14ac:dyDescent="0.2">
      <c r="A264" s="23" t="s">
        <v>319</v>
      </c>
      <c r="B264" s="24">
        <v>78</v>
      </c>
      <c r="C264" s="25">
        <v>707</v>
      </c>
      <c r="D264" s="26" t="s">
        <v>155</v>
      </c>
      <c r="E264" s="27" t="s">
        <v>3</v>
      </c>
      <c r="F264" s="26" t="s">
        <v>2</v>
      </c>
      <c r="G264" s="28" t="s">
        <v>9</v>
      </c>
      <c r="H264" s="29" t="s">
        <v>7</v>
      </c>
      <c r="I264" s="30">
        <f>I265+I268</f>
        <v>2254</v>
      </c>
      <c r="J264" s="30">
        <f>J265+J268</f>
        <v>2254</v>
      </c>
      <c r="K264" s="30"/>
      <c r="L264" s="30"/>
      <c r="M264" s="30">
        <f t="shared" si="30"/>
        <v>2254</v>
      </c>
      <c r="N264" s="113">
        <f t="shared" si="31"/>
        <v>2254</v>
      </c>
      <c r="O264" s="57"/>
      <c r="P264" s="57"/>
      <c r="Q264" s="87">
        <f t="shared" si="28"/>
        <v>2254</v>
      </c>
      <c r="R264" s="87">
        <f t="shared" si="29"/>
        <v>2254</v>
      </c>
    </row>
    <row r="265" spans="1:18" ht="45" x14ac:dyDescent="0.2">
      <c r="A265" s="23" t="s">
        <v>181</v>
      </c>
      <c r="B265" s="24">
        <v>78</v>
      </c>
      <c r="C265" s="25">
        <v>707</v>
      </c>
      <c r="D265" s="26" t="s">
        <v>155</v>
      </c>
      <c r="E265" s="27" t="s">
        <v>3</v>
      </c>
      <c r="F265" s="26" t="s">
        <v>2</v>
      </c>
      <c r="G265" s="28">
        <v>78320</v>
      </c>
      <c r="H265" s="29" t="s">
        <v>7</v>
      </c>
      <c r="I265" s="30">
        <f>I266</f>
        <v>2134</v>
      </c>
      <c r="J265" s="30">
        <f>J266</f>
        <v>2134</v>
      </c>
      <c r="K265" s="30"/>
      <c r="L265" s="30"/>
      <c r="M265" s="30">
        <f t="shared" si="30"/>
        <v>2134</v>
      </c>
      <c r="N265" s="113">
        <f t="shared" si="31"/>
        <v>2134</v>
      </c>
      <c r="O265" s="57"/>
      <c r="P265" s="57"/>
      <c r="Q265" s="87">
        <f t="shared" si="28"/>
        <v>2134</v>
      </c>
      <c r="R265" s="87">
        <f t="shared" si="29"/>
        <v>2134</v>
      </c>
    </row>
    <row r="266" spans="1:18" ht="22.5" x14ac:dyDescent="0.2">
      <c r="A266" s="23" t="s">
        <v>79</v>
      </c>
      <c r="B266" s="24">
        <v>78</v>
      </c>
      <c r="C266" s="25">
        <v>707</v>
      </c>
      <c r="D266" s="26" t="s">
        <v>155</v>
      </c>
      <c r="E266" s="27" t="s">
        <v>3</v>
      </c>
      <c r="F266" s="26" t="s">
        <v>2</v>
      </c>
      <c r="G266" s="28" t="s">
        <v>180</v>
      </c>
      <c r="H266" s="29">
        <v>600</v>
      </c>
      <c r="I266" s="30">
        <f>I267</f>
        <v>2134</v>
      </c>
      <c r="J266" s="30">
        <f>J267</f>
        <v>2134</v>
      </c>
      <c r="K266" s="30"/>
      <c r="L266" s="30"/>
      <c r="M266" s="30">
        <f t="shared" si="30"/>
        <v>2134</v>
      </c>
      <c r="N266" s="113">
        <f t="shared" si="31"/>
        <v>2134</v>
      </c>
      <c r="O266" s="57"/>
      <c r="P266" s="57"/>
      <c r="Q266" s="87">
        <f t="shared" si="28"/>
        <v>2134</v>
      </c>
      <c r="R266" s="87">
        <f t="shared" si="29"/>
        <v>2134</v>
      </c>
    </row>
    <row r="267" spans="1:18" x14ac:dyDescent="0.2">
      <c r="A267" s="23" t="s">
        <v>156</v>
      </c>
      <c r="B267" s="24">
        <v>78</v>
      </c>
      <c r="C267" s="25">
        <v>707</v>
      </c>
      <c r="D267" s="26" t="s">
        <v>155</v>
      </c>
      <c r="E267" s="27" t="s">
        <v>3</v>
      </c>
      <c r="F267" s="26" t="s">
        <v>2</v>
      </c>
      <c r="G267" s="28" t="s">
        <v>180</v>
      </c>
      <c r="H267" s="29">
        <v>610</v>
      </c>
      <c r="I267" s="30">
        <v>2134</v>
      </c>
      <c r="J267" s="30">
        <v>2134</v>
      </c>
      <c r="K267" s="30"/>
      <c r="L267" s="30"/>
      <c r="M267" s="30">
        <f t="shared" si="30"/>
        <v>2134</v>
      </c>
      <c r="N267" s="113">
        <f t="shared" si="31"/>
        <v>2134</v>
      </c>
      <c r="O267" s="57"/>
      <c r="P267" s="57"/>
      <c r="Q267" s="87">
        <f t="shared" si="28"/>
        <v>2134</v>
      </c>
      <c r="R267" s="87">
        <f t="shared" si="29"/>
        <v>2134</v>
      </c>
    </row>
    <row r="268" spans="1:18" ht="22.5" x14ac:dyDescent="0.2">
      <c r="A268" s="23" t="s">
        <v>179</v>
      </c>
      <c r="B268" s="24">
        <v>78</v>
      </c>
      <c r="C268" s="25">
        <v>707</v>
      </c>
      <c r="D268" s="26" t="s">
        <v>155</v>
      </c>
      <c r="E268" s="27" t="s">
        <v>3</v>
      </c>
      <c r="F268" s="26" t="s">
        <v>2</v>
      </c>
      <c r="G268" s="28" t="s">
        <v>178</v>
      </c>
      <c r="H268" s="29" t="s">
        <v>7</v>
      </c>
      <c r="I268" s="30">
        <f>I269</f>
        <v>120</v>
      </c>
      <c r="J268" s="30">
        <f>J269</f>
        <v>120</v>
      </c>
      <c r="K268" s="30"/>
      <c r="L268" s="30"/>
      <c r="M268" s="30">
        <f t="shared" si="30"/>
        <v>120</v>
      </c>
      <c r="N268" s="113">
        <f t="shared" si="31"/>
        <v>120</v>
      </c>
      <c r="O268" s="57"/>
      <c r="P268" s="57"/>
      <c r="Q268" s="87">
        <f t="shared" si="28"/>
        <v>120</v>
      </c>
      <c r="R268" s="87">
        <f t="shared" si="29"/>
        <v>120</v>
      </c>
    </row>
    <row r="269" spans="1:18" ht="22.5" x14ac:dyDescent="0.2">
      <c r="A269" s="23" t="s">
        <v>79</v>
      </c>
      <c r="B269" s="24">
        <v>78</v>
      </c>
      <c r="C269" s="25">
        <v>707</v>
      </c>
      <c r="D269" s="26" t="s">
        <v>155</v>
      </c>
      <c r="E269" s="27" t="s">
        <v>3</v>
      </c>
      <c r="F269" s="26" t="s">
        <v>2</v>
      </c>
      <c r="G269" s="28" t="s">
        <v>178</v>
      </c>
      <c r="H269" s="29">
        <v>600</v>
      </c>
      <c r="I269" s="30">
        <f>I270</f>
        <v>120</v>
      </c>
      <c r="J269" s="30">
        <f>J270</f>
        <v>120</v>
      </c>
      <c r="K269" s="30"/>
      <c r="L269" s="30"/>
      <c r="M269" s="30">
        <f t="shared" si="30"/>
        <v>120</v>
      </c>
      <c r="N269" s="113">
        <f t="shared" si="31"/>
        <v>120</v>
      </c>
      <c r="O269" s="57"/>
      <c r="P269" s="57"/>
      <c r="Q269" s="87">
        <f t="shared" si="28"/>
        <v>120</v>
      </c>
      <c r="R269" s="87">
        <f t="shared" si="29"/>
        <v>120</v>
      </c>
    </row>
    <row r="270" spans="1:18" x14ac:dyDescent="0.2">
      <c r="A270" s="23" t="s">
        <v>156</v>
      </c>
      <c r="B270" s="24">
        <v>78</v>
      </c>
      <c r="C270" s="25">
        <v>707</v>
      </c>
      <c r="D270" s="26" t="s">
        <v>155</v>
      </c>
      <c r="E270" s="27" t="s">
        <v>3</v>
      </c>
      <c r="F270" s="26" t="s">
        <v>2</v>
      </c>
      <c r="G270" s="28" t="s">
        <v>178</v>
      </c>
      <c r="H270" s="29">
        <v>610</v>
      </c>
      <c r="I270" s="30">
        <v>120</v>
      </c>
      <c r="J270" s="30">
        <v>120</v>
      </c>
      <c r="K270" s="30"/>
      <c r="L270" s="30"/>
      <c r="M270" s="30">
        <f t="shared" si="30"/>
        <v>120</v>
      </c>
      <c r="N270" s="113">
        <f t="shared" si="31"/>
        <v>120</v>
      </c>
      <c r="O270" s="57"/>
      <c r="P270" s="57"/>
      <c r="Q270" s="87">
        <f t="shared" si="28"/>
        <v>120</v>
      </c>
      <c r="R270" s="87">
        <f t="shared" si="29"/>
        <v>120</v>
      </c>
    </row>
    <row r="271" spans="1:18" x14ac:dyDescent="0.2">
      <c r="A271" s="23" t="s">
        <v>177</v>
      </c>
      <c r="B271" s="24">
        <v>78</v>
      </c>
      <c r="C271" s="25">
        <v>709</v>
      </c>
      <c r="D271" s="26" t="s">
        <v>7</v>
      </c>
      <c r="E271" s="27" t="s">
        <v>7</v>
      </c>
      <c r="F271" s="26" t="s">
        <v>7</v>
      </c>
      <c r="G271" s="28" t="s">
        <v>7</v>
      </c>
      <c r="H271" s="29" t="s">
        <v>7</v>
      </c>
      <c r="I271" s="30">
        <f>I272+I276+I303</f>
        <v>14625.199999999999</v>
      </c>
      <c r="J271" s="30">
        <f>J272+J276+J303</f>
        <v>14625.199999999999</v>
      </c>
      <c r="K271" s="30"/>
      <c r="L271" s="30"/>
      <c r="M271" s="30">
        <f t="shared" si="30"/>
        <v>14625.199999999999</v>
      </c>
      <c r="N271" s="113">
        <f t="shared" si="31"/>
        <v>14625.199999999999</v>
      </c>
      <c r="O271" s="57"/>
      <c r="P271" s="57"/>
      <c r="Q271" s="87">
        <f t="shared" si="28"/>
        <v>14625.199999999999</v>
      </c>
      <c r="R271" s="87">
        <f t="shared" si="29"/>
        <v>14625.199999999999</v>
      </c>
    </row>
    <row r="272" spans="1:18" ht="56.25" x14ac:dyDescent="0.2">
      <c r="A272" s="23" t="s">
        <v>302</v>
      </c>
      <c r="B272" s="24">
        <v>78</v>
      </c>
      <c r="C272" s="25">
        <v>709</v>
      </c>
      <c r="D272" s="26" t="s">
        <v>175</v>
      </c>
      <c r="E272" s="27" t="s">
        <v>3</v>
      </c>
      <c r="F272" s="26" t="s">
        <v>2</v>
      </c>
      <c r="G272" s="28" t="s">
        <v>9</v>
      </c>
      <c r="H272" s="29" t="s">
        <v>7</v>
      </c>
      <c r="I272" s="30">
        <f t="shared" ref="I272:J274" si="32">I273</f>
        <v>300</v>
      </c>
      <c r="J272" s="30">
        <f t="shared" si="32"/>
        <v>300</v>
      </c>
      <c r="K272" s="30"/>
      <c r="L272" s="30"/>
      <c r="M272" s="30">
        <f t="shared" si="30"/>
        <v>300</v>
      </c>
      <c r="N272" s="113">
        <f t="shared" si="31"/>
        <v>300</v>
      </c>
      <c r="O272" s="57"/>
      <c r="P272" s="57"/>
      <c r="Q272" s="87">
        <f t="shared" si="28"/>
        <v>300</v>
      </c>
      <c r="R272" s="87">
        <f t="shared" si="29"/>
        <v>300</v>
      </c>
    </row>
    <row r="273" spans="1:18" ht="22.5" x14ac:dyDescent="0.2">
      <c r="A273" s="23" t="s">
        <v>176</v>
      </c>
      <c r="B273" s="24">
        <v>78</v>
      </c>
      <c r="C273" s="25">
        <v>709</v>
      </c>
      <c r="D273" s="26" t="s">
        <v>175</v>
      </c>
      <c r="E273" s="27" t="s">
        <v>3</v>
      </c>
      <c r="F273" s="26" t="s">
        <v>2</v>
      </c>
      <c r="G273" s="28" t="s">
        <v>174</v>
      </c>
      <c r="H273" s="29" t="s">
        <v>7</v>
      </c>
      <c r="I273" s="30">
        <f t="shared" si="32"/>
        <v>300</v>
      </c>
      <c r="J273" s="30">
        <f t="shared" si="32"/>
        <v>300</v>
      </c>
      <c r="K273" s="30"/>
      <c r="L273" s="30"/>
      <c r="M273" s="30">
        <f t="shared" si="30"/>
        <v>300</v>
      </c>
      <c r="N273" s="113">
        <f t="shared" si="31"/>
        <v>300</v>
      </c>
      <c r="O273" s="57"/>
      <c r="P273" s="57"/>
      <c r="Q273" s="87">
        <f t="shared" si="28"/>
        <v>300</v>
      </c>
      <c r="R273" s="87">
        <f t="shared" si="29"/>
        <v>300</v>
      </c>
    </row>
    <row r="274" spans="1:18" ht="22.5" x14ac:dyDescent="0.2">
      <c r="A274" s="23" t="s">
        <v>79</v>
      </c>
      <c r="B274" s="24">
        <v>78</v>
      </c>
      <c r="C274" s="25">
        <v>709</v>
      </c>
      <c r="D274" s="26" t="s">
        <v>175</v>
      </c>
      <c r="E274" s="27" t="s">
        <v>3</v>
      </c>
      <c r="F274" s="26" t="s">
        <v>2</v>
      </c>
      <c r="G274" s="28" t="s">
        <v>174</v>
      </c>
      <c r="H274" s="29">
        <v>600</v>
      </c>
      <c r="I274" s="30">
        <f t="shared" si="32"/>
        <v>300</v>
      </c>
      <c r="J274" s="30">
        <f t="shared" si="32"/>
        <v>300</v>
      </c>
      <c r="K274" s="30"/>
      <c r="L274" s="30"/>
      <c r="M274" s="30">
        <f t="shared" si="30"/>
        <v>300</v>
      </c>
      <c r="N274" s="113">
        <f t="shared" si="31"/>
        <v>300</v>
      </c>
      <c r="O274" s="57"/>
      <c r="P274" s="57"/>
      <c r="Q274" s="87">
        <f t="shared" ref="Q274:Q337" si="33">M274+O274</f>
        <v>300</v>
      </c>
      <c r="R274" s="87">
        <f t="shared" ref="R274:R337" si="34">N274+P274</f>
        <v>300</v>
      </c>
    </row>
    <row r="275" spans="1:18" x14ac:dyDescent="0.2">
      <c r="A275" s="23" t="s">
        <v>156</v>
      </c>
      <c r="B275" s="24">
        <v>78</v>
      </c>
      <c r="C275" s="25">
        <v>709</v>
      </c>
      <c r="D275" s="26" t="s">
        <v>175</v>
      </c>
      <c r="E275" s="27" t="s">
        <v>3</v>
      </c>
      <c r="F275" s="26" t="s">
        <v>2</v>
      </c>
      <c r="G275" s="28" t="s">
        <v>174</v>
      </c>
      <c r="H275" s="29">
        <v>610</v>
      </c>
      <c r="I275" s="30">
        <v>300</v>
      </c>
      <c r="J275" s="30">
        <v>300</v>
      </c>
      <c r="K275" s="30"/>
      <c r="L275" s="30"/>
      <c r="M275" s="30">
        <f t="shared" si="30"/>
        <v>300</v>
      </c>
      <c r="N275" s="113">
        <f t="shared" si="31"/>
        <v>300</v>
      </c>
      <c r="O275" s="57"/>
      <c r="P275" s="57"/>
      <c r="Q275" s="87">
        <f t="shared" si="33"/>
        <v>300</v>
      </c>
      <c r="R275" s="87">
        <f t="shared" si="34"/>
        <v>300</v>
      </c>
    </row>
    <row r="276" spans="1:18" ht="56.25" x14ac:dyDescent="0.2">
      <c r="A276" s="23" t="s">
        <v>319</v>
      </c>
      <c r="B276" s="24">
        <v>78</v>
      </c>
      <c r="C276" s="25">
        <v>709</v>
      </c>
      <c r="D276" s="26" t="s">
        <v>155</v>
      </c>
      <c r="E276" s="27" t="s">
        <v>3</v>
      </c>
      <c r="F276" s="26" t="s">
        <v>2</v>
      </c>
      <c r="G276" s="28" t="s">
        <v>9</v>
      </c>
      <c r="H276" s="29" t="s">
        <v>7</v>
      </c>
      <c r="I276" s="30">
        <f>I277+I284+I291+I294+I297+I300</f>
        <v>14152.199999999999</v>
      </c>
      <c r="J276" s="30">
        <f>J277+J284+J291+J294+J297+J300</f>
        <v>14152.199999999999</v>
      </c>
      <c r="K276" s="30"/>
      <c r="L276" s="30"/>
      <c r="M276" s="30">
        <f t="shared" si="30"/>
        <v>14152.199999999999</v>
      </c>
      <c r="N276" s="113">
        <f t="shared" si="31"/>
        <v>14152.199999999999</v>
      </c>
      <c r="O276" s="57"/>
      <c r="P276" s="57"/>
      <c r="Q276" s="87">
        <f t="shared" si="33"/>
        <v>14152.199999999999</v>
      </c>
      <c r="R276" s="87">
        <f t="shared" si="34"/>
        <v>14152.199999999999</v>
      </c>
    </row>
    <row r="277" spans="1:18" ht="22.5" x14ac:dyDescent="0.2">
      <c r="A277" s="23" t="s">
        <v>173</v>
      </c>
      <c r="B277" s="24">
        <v>78</v>
      </c>
      <c r="C277" s="25">
        <v>709</v>
      </c>
      <c r="D277" s="26" t="s">
        <v>155</v>
      </c>
      <c r="E277" s="27" t="s">
        <v>3</v>
      </c>
      <c r="F277" s="26" t="s">
        <v>2</v>
      </c>
      <c r="G277" s="28" t="s">
        <v>11</v>
      </c>
      <c r="H277" s="29" t="s">
        <v>7</v>
      </c>
      <c r="I277" s="30">
        <f>I278+I280+I282</f>
        <v>4069.4</v>
      </c>
      <c r="J277" s="30">
        <f>J278+J280+J282</f>
        <v>4069.4</v>
      </c>
      <c r="K277" s="30"/>
      <c r="L277" s="30"/>
      <c r="M277" s="30">
        <f t="shared" si="30"/>
        <v>4069.4</v>
      </c>
      <c r="N277" s="113">
        <f t="shared" si="31"/>
        <v>4069.4</v>
      </c>
      <c r="O277" s="57"/>
      <c r="P277" s="57"/>
      <c r="Q277" s="87">
        <f t="shared" si="33"/>
        <v>4069.4</v>
      </c>
      <c r="R277" s="87">
        <f t="shared" si="34"/>
        <v>4069.4</v>
      </c>
    </row>
    <row r="278" spans="1:18" ht="45" x14ac:dyDescent="0.2">
      <c r="A278" s="23" t="s">
        <v>6</v>
      </c>
      <c r="B278" s="24">
        <v>78</v>
      </c>
      <c r="C278" s="25">
        <v>709</v>
      </c>
      <c r="D278" s="26" t="s">
        <v>155</v>
      </c>
      <c r="E278" s="27" t="s">
        <v>3</v>
      </c>
      <c r="F278" s="26" t="s">
        <v>2</v>
      </c>
      <c r="G278" s="28" t="s">
        <v>11</v>
      </c>
      <c r="H278" s="29">
        <v>100</v>
      </c>
      <c r="I278" s="30">
        <f>I279</f>
        <v>4000</v>
      </c>
      <c r="J278" s="30">
        <f>J279</f>
        <v>4000</v>
      </c>
      <c r="K278" s="30"/>
      <c r="L278" s="30"/>
      <c r="M278" s="30">
        <f t="shared" si="30"/>
        <v>4000</v>
      </c>
      <c r="N278" s="113">
        <f t="shared" si="31"/>
        <v>4000</v>
      </c>
      <c r="O278" s="57"/>
      <c r="P278" s="57"/>
      <c r="Q278" s="87">
        <f t="shared" si="33"/>
        <v>4000</v>
      </c>
      <c r="R278" s="87">
        <f t="shared" si="34"/>
        <v>4000</v>
      </c>
    </row>
    <row r="279" spans="1:18" ht="22.5" x14ac:dyDescent="0.2">
      <c r="A279" s="23" t="s">
        <v>5</v>
      </c>
      <c r="B279" s="24">
        <v>78</v>
      </c>
      <c r="C279" s="25">
        <v>709</v>
      </c>
      <c r="D279" s="26" t="s">
        <v>155</v>
      </c>
      <c r="E279" s="27" t="s">
        <v>3</v>
      </c>
      <c r="F279" s="26" t="s">
        <v>2</v>
      </c>
      <c r="G279" s="28" t="s">
        <v>11</v>
      </c>
      <c r="H279" s="29">
        <v>120</v>
      </c>
      <c r="I279" s="30">
        <v>4000</v>
      </c>
      <c r="J279" s="30">
        <v>4000</v>
      </c>
      <c r="K279" s="30"/>
      <c r="L279" s="30"/>
      <c r="M279" s="30">
        <f t="shared" ref="M279:M342" si="35">I279+K279</f>
        <v>4000</v>
      </c>
      <c r="N279" s="113">
        <f t="shared" ref="N279:N342" si="36">J279+L279</f>
        <v>4000</v>
      </c>
      <c r="O279" s="57"/>
      <c r="P279" s="57"/>
      <c r="Q279" s="87">
        <f t="shared" si="33"/>
        <v>4000</v>
      </c>
      <c r="R279" s="87">
        <f t="shared" si="34"/>
        <v>4000</v>
      </c>
    </row>
    <row r="280" spans="1:18" ht="22.5" x14ac:dyDescent="0.2">
      <c r="A280" s="23" t="s">
        <v>14</v>
      </c>
      <c r="B280" s="24">
        <v>78</v>
      </c>
      <c r="C280" s="25">
        <v>709</v>
      </c>
      <c r="D280" s="26" t="s">
        <v>155</v>
      </c>
      <c r="E280" s="27" t="s">
        <v>3</v>
      </c>
      <c r="F280" s="26" t="s">
        <v>2</v>
      </c>
      <c r="G280" s="28" t="s">
        <v>11</v>
      </c>
      <c r="H280" s="29">
        <v>200</v>
      </c>
      <c r="I280" s="30">
        <f>I281</f>
        <v>68.900000000000006</v>
      </c>
      <c r="J280" s="30">
        <f>J281</f>
        <v>68.900000000000006</v>
      </c>
      <c r="K280" s="30"/>
      <c r="L280" s="30"/>
      <c r="M280" s="30">
        <f t="shared" si="35"/>
        <v>68.900000000000006</v>
      </c>
      <c r="N280" s="113">
        <f t="shared" si="36"/>
        <v>68.900000000000006</v>
      </c>
      <c r="O280" s="57"/>
      <c r="P280" s="57"/>
      <c r="Q280" s="87">
        <f t="shared" si="33"/>
        <v>68.900000000000006</v>
      </c>
      <c r="R280" s="87">
        <f t="shared" si="34"/>
        <v>68.900000000000006</v>
      </c>
    </row>
    <row r="281" spans="1:18" ht="22.5" x14ac:dyDescent="0.2">
      <c r="A281" s="23" t="s">
        <v>13</v>
      </c>
      <c r="B281" s="24">
        <v>78</v>
      </c>
      <c r="C281" s="25">
        <v>709</v>
      </c>
      <c r="D281" s="26" t="s">
        <v>155</v>
      </c>
      <c r="E281" s="27" t="s">
        <v>3</v>
      </c>
      <c r="F281" s="26" t="s">
        <v>2</v>
      </c>
      <c r="G281" s="28" t="s">
        <v>11</v>
      </c>
      <c r="H281" s="29">
        <v>240</v>
      </c>
      <c r="I281" s="30">
        <f>42.6+26.3</f>
        <v>68.900000000000006</v>
      </c>
      <c r="J281" s="30">
        <f>42.6+26.3</f>
        <v>68.900000000000006</v>
      </c>
      <c r="K281" s="30"/>
      <c r="L281" s="30"/>
      <c r="M281" s="30">
        <f t="shared" si="35"/>
        <v>68.900000000000006</v>
      </c>
      <c r="N281" s="113">
        <f t="shared" si="36"/>
        <v>68.900000000000006</v>
      </c>
      <c r="O281" s="57"/>
      <c r="P281" s="57"/>
      <c r="Q281" s="87">
        <f t="shared" si="33"/>
        <v>68.900000000000006</v>
      </c>
      <c r="R281" s="87">
        <f t="shared" si="34"/>
        <v>68.900000000000006</v>
      </c>
    </row>
    <row r="282" spans="1:18" x14ac:dyDescent="0.2">
      <c r="A282" s="23" t="s">
        <v>71</v>
      </c>
      <c r="B282" s="24">
        <v>78</v>
      </c>
      <c r="C282" s="25">
        <v>709</v>
      </c>
      <c r="D282" s="26" t="s">
        <v>155</v>
      </c>
      <c r="E282" s="27" t="s">
        <v>3</v>
      </c>
      <c r="F282" s="26" t="s">
        <v>2</v>
      </c>
      <c r="G282" s="28" t="s">
        <v>11</v>
      </c>
      <c r="H282" s="29">
        <v>800</v>
      </c>
      <c r="I282" s="30">
        <f>I283</f>
        <v>0.5</v>
      </c>
      <c r="J282" s="30">
        <f>J283</f>
        <v>0.5</v>
      </c>
      <c r="K282" s="30"/>
      <c r="L282" s="30"/>
      <c r="M282" s="30">
        <f t="shared" si="35"/>
        <v>0.5</v>
      </c>
      <c r="N282" s="113">
        <f t="shared" si="36"/>
        <v>0.5</v>
      </c>
      <c r="O282" s="57"/>
      <c r="P282" s="57"/>
      <c r="Q282" s="87">
        <f t="shared" si="33"/>
        <v>0.5</v>
      </c>
      <c r="R282" s="87">
        <f t="shared" si="34"/>
        <v>0.5</v>
      </c>
    </row>
    <row r="283" spans="1:18" x14ac:dyDescent="0.2">
      <c r="A283" s="23" t="s">
        <v>70</v>
      </c>
      <c r="B283" s="24">
        <v>78</v>
      </c>
      <c r="C283" s="25">
        <v>709</v>
      </c>
      <c r="D283" s="26" t="s">
        <v>155</v>
      </c>
      <c r="E283" s="27" t="s">
        <v>3</v>
      </c>
      <c r="F283" s="26" t="s">
        <v>2</v>
      </c>
      <c r="G283" s="28" t="s">
        <v>11</v>
      </c>
      <c r="H283" s="29">
        <v>850</v>
      </c>
      <c r="I283" s="30">
        <v>0.5</v>
      </c>
      <c r="J283" s="30">
        <v>0.5</v>
      </c>
      <c r="K283" s="30"/>
      <c r="L283" s="30"/>
      <c r="M283" s="30">
        <f t="shared" si="35"/>
        <v>0.5</v>
      </c>
      <c r="N283" s="113">
        <f t="shared" si="36"/>
        <v>0.5</v>
      </c>
      <c r="O283" s="57"/>
      <c r="P283" s="57"/>
      <c r="Q283" s="87">
        <f t="shared" si="33"/>
        <v>0.5</v>
      </c>
      <c r="R283" s="87">
        <f t="shared" si="34"/>
        <v>0.5</v>
      </c>
    </row>
    <row r="284" spans="1:18" ht="22.5" x14ac:dyDescent="0.2">
      <c r="A284" s="23" t="s">
        <v>73</v>
      </c>
      <c r="B284" s="24">
        <v>78</v>
      </c>
      <c r="C284" s="25">
        <v>709</v>
      </c>
      <c r="D284" s="26" t="s">
        <v>155</v>
      </c>
      <c r="E284" s="27" t="s">
        <v>3</v>
      </c>
      <c r="F284" s="26" t="s">
        <v>2</v>
      </c>
      <c r="G284" s="28" t="s">
        <v>69</v>
      </c>
      <c r="H284" s="29" t="s">
        <v>7</v>
      </c>
      <c r="I284" s="30">
        <f>I285+I287+I289</f>
        <v>9196.7999999999993</v>
      </c>
      <c r="J284" s="30">
        <f>J285+J287+J289</f>
        <v>9196.7999999999993</v>
      </c>
      <c r="K284" s="30"/>
      <c r="L284" s="30"/>
      <c r="M284" s="30">
        <f t="shared" si="35"/>
        <v>9196.7999999999993</v>
      </c>
      <c r="N284" s="113">
        <f t="shared" si="36"/>
        <v>9196.7999999999993</v>
      </c>
      <c r="O284" s="57"/>
      <c r="P284" s="57"/>
      <c r="Q284" s="87">
        <f t="shared" si="33"/>
        <v>9196.7999999999993</v>
      </c>
      <c r="R284" s="87">
        <f t="shared" si="34"/>
        <v>9196.7999999999993</v>
      </c>
    </row>
    <row r="285" spans="1:18" ht="45" x14ac:dyDescent="0.2">
      <c r="A285" s="23" t="s">
        <v>6</v>
      </c>
      <c r="B285" s="24">
        <v>78</v>
      </c>
      <c r="C285" s="25">
        <v>709</v>
      </c>
      <c r="D285" s="26" t="s">
        <v>155</v>
      </c>
      <c r="E285" s="27" t="s">
        <v>3</v>
      </c>
      <c r="F285" s="26" t="s">
        <v>2</v>
      </c>
      <c r="G285" s="28" t="s">
        <v>69</v>
      </c>
      <c r="H285" s="29">
        <v>100</v>
      </c>
      <c r="I285" s="30">
        <f>I286</f>
        <v>8509.5</v>
      </c>
      <c r="J285" s="30">
        <f>J286</f>
        <v>8509.5</v>
      </c>
      <c r="K285" s="30"/>
      <c r="L285" s="30"/>
      <c r="M285" s="30">
        <f t="shared" si="35"/>
        <v>8509.5</v>
      </c>
      <c r="N285" s="113">
        <f t="shared" si="36"/>
        <v>8509.5</v>
      </c>
      <c r="O285" s="57"/>
      <c r="P285" s="57"/>
      <c r="Q285" s="87">
        <f t="shared" si="33"/>
        <v>8509.5</v>
      </c>
      <c r="R285" s="87">
        <f t="shared" si="34"/>
        <v>8509.5</v>
      </c>
    </row>
    <row r="286" spans="1:18" x14ac:dyDescent="0.2">
      <c r="A286" s="23" t="s">
        <v>72</v>
      </c>
      <c r="B286" s="24">
        <v>78</v>
      </c>
      <c r="C286" s="25">
        <v>709</v>
      </c>
      <c r="D286" s="26" t="s">
        <v>155</v>
      </c>
      <c r="E286" s="27" t="s">
        <v>3</v>
      </c>
      <c r="F286" s="26" t="s">
        <v>2</v>
      </c>
      <c r="G286" s="28" t="s">
        <v>69</v>
      </c>
      <c r="H286" s="29">
        <v>110</v>
      </c>
      <c r="I286" s="30">
        <f>2779.4+4326.1+97.5+1306.5</f>
        <v>8509.5</v>
      </c>
      <c r="J286" s="30">
        <f>2779.4+4326.1+97.5+1306.5</f>
        <v>8509.5</v>
      </c>
      <c r="K286" s="30"/>
      <c r="L286" s="30"/>
      <c r="M286" s="30">
        <f t="shared" si="35"/>
        <v>8509.5</v>
      </c>
      <c r="N286" s="113">
        <f t="shared" si="36"/>
        <v>8509.5</v>
      </c>
      <c r="O286" s="57"/>
      <c r="P286" s="57"/>
      <c r="Q286" s="87">
        <f t="shared" si="33"/>
        <v>8509.5</v>
      </c>
      <c r="R286" s="87">
        <f t="shared" si="34"/>
        <v>8509.5</v>
      </c>
    </row>
    <row r="287" spans="1:18" ht="22.5" x14ac:dyDescent="0.2">
      <c r="A287" s="23" t="s">
        <v>14</v>
      </c>
      <c r="B287" s="24">
        <v>78</v>
      </c>
      <c r="C287" s="25">
        <v>709</v>
      </c>
      <c r="D287" s="26" t="s">
        <v>155</v>
      </c>
      <c r="E287" s="27" t="s">
        <v>3</v>
      </c>
      <c r="F287" s="26" t="s">
        <v>2</v>
      </c>
      <c r="G287" s="28" t="s">
        <v>69</v>
      </c>
      <c r="H287" s="29">
        <v>200</v>
      </c>
      <c r="I287" s="30">
        <f>I288</f>
        <v>664.3</v>
      </c>
      <c r="J287" s="30">
        <f>J288</f>
        <v>664.3</v>
      </c>
      <c r="K287" s="30"/>
      <c r="L287" s="30"/>
      <c r="M287" s="30">
        <f t="shared" si="35"/>
        <v>664.3</v>
      </c>
      <c r="N287" s="113">
        <f t="shared" si="36"/>
        <v>664.3</v>
      </c>
      <c r="O287" s="57"/>
      <c r="P287" s="57"/>
      <c r="Q287" s="87">
        <f t="shared" si="33"/>
        <v>664.3</v>
      </c>
      <c r="R287" s="87">
        <f t="shared" si="34"/>
        <v>664.3</v>
      </c>
    </row>
    <row r="288" spans="1:18" ht="22.5" x14ac:dyDescent="0.2">
      <c r="A288" s="23" t="s">
        <v>13</v>
      </c>
      <c r="B288" s="24">
        <v>78</v>
      </c>
      <c r="C288" s="25">
        <v>709</v>
      </c>
      <c r="D288" s="26" t="s">
        <v>155</v>
      </c>
      <c r="E288" s="27" t="s">
        <v>3</v>
      </c>
      <c r="F288" s="26" t="s">
        <v>2</v>
      </c>
      <c r="G288" s="28" t="s">
        <v>69</v>
      </c>
      <c r="H288" s="29">
        <v>240</v>
      </c>
      <c r="I288" s="30">
        <f>207.6+456.7</f>
        <v>664.3</v>
      </c>
      <c r="J288" s="30">
        <f>207.6+456.7</f>
        <v>664.3</v>
      </c>
      <c r="K288" s="30"/>
      <c r="L288" s="30"/>
      <c r="M288" s="30">
        <f t="shared" si="35"/>
        <v>664.3</v>
      </c>
      <c r="N288" s="113">
        <f t="shared" si="36"/>
        <v>664.3</v>
      </c>
      <c r="O288" s="57"/>
      <c r="P288" s="57"/>
      <c r="Q288" s="87">
        <f t="shared" si="33"/>
        <v>664.3</v>
      </c>
      <c r="R288" s="87">
        <f t="shared" si="34"/>
        <v>664.3</v>
      </c>
    </row>
    <row r="289" spans="1:18" x14ac:dyDescent="0.2">
      <c r="A289" s="23" t="s">
        <v>71</v>
      </c>
      <c r="B289" s="24">
        <v>78</v>
      </c>
      <c r="C289" s="25">
        <v>709</v>
      </c>
      <c r="D289" s="26" t="s">
        <v>155</v>
      </c>
      <c r="E289" s="27" t="s">
        <v>3</v>
      </c>
      <c r="F289" s="26" t="s">
        <v>2</v>
      </c>
      <c r="G289" s="28" t="s">
        <v>69</v>
      </c>
      <c r="H289" s="29">
        <v>800</v>
      </c>
      <c r="I289" s="30">
        <f>I290</f>
        <v>23</v>
      </c>
      <c r="J289" s="30">
        <f>J290</f>
        <v>23</v>
      </c>
      <c r="K289" s="30"/>
      <c r="L289" s="30"/>
      <c r="M289" s="30">
        <f t="shared" si="35"/>
        <v>23</v>
      </c>
      <c r="N289" s="113">
        <f t="shared" si="36"/>
        <v>23</v>
      </c>
      <c r="O289" s="57"/>
      <c r="P289" s="57"/>
      <c r="Q289" s="87">
        <f t="shared" si="33"/>
        <v>23</v>
      </c>
      <c r="R289" s="87">
        <f t="shared" si="34"/>
        <v>23</v>
      </c>
    </row>
    <row r="290" spans="1:18" x14ac:dyDescent="0.2">
      <c r="A290" s="23" t="s">
        <v>70</v>
      </c>
      <c r="B290" s="24">
        <v>78</v>
      </c>
      <c r="C290" s="25">
        <v>709</v>
      </c>
      <c r="D290" s="26" t="s">
        <v>155</v>
      </c>
      <c r="E290" s="27" t="s">
        <v>3</v>
      </c>
      <c r="F290" s="26" t="s">
        <v>2</v>
      </c>
      <c r="G290" s="28" t="s">
        <v>69</v>
      </c>
      <c r="H290" s="29">
        <v>850</v>
      </c>
      <c r="I290" s="30">
        <v>23</v>
      </c>
      <c r="J290" s="30">
        <v>23</v>
      </c>
      <c r="K290" s="30"/>
      <c r="L290" s="30"/>
      <c r="M290" s="30">
        <f t="shared" si="35"/>
        <v>23</v>
      </c>
      <c r="N290" s="113">
        <f t="shared" si="36"/>
        <v>23</v>
      </c>
      <c r="O290" s="57"/>
      <c r="P290" s="57"/>
      <c r="Q290" s="87">
        <f t="shared" si="33"/>
        <v>23</v>
      </c>
      <c r="R290" s="87">
        <f t="shared" si="34"/>
        <v>23</v>
      </c>
    </row>
    <row r="291" spans="1:18" ht="56.25" x14ac:dyDescent="0.2">
      <c r="A291" s="23" t="s">
        <v>172</v>
      </c>
      <c r="B291" s="24">
        <v>78</v>
      </c>
      <c r="C291" s="25">
        <v>709</v>
      </c>
      <c r="D291" s="26" t="s">
        <v>155</v>
      </c>
      <c r="E291" s="27" t="s">
        <v>3</v>
      </c>
      <c r="F291" s="26" t="s">
        <v>2</v>
      </c>
      <c r="G291" s="28" t="s">
        <v>171</v>
      </c>
      <c r="H291" s="29" t="s">
        <v>7</v>
      </c>
      <c r="I291" s="30">
        <f>I292</f>
        <v>350</v>
      </c>
      <c r="J291" s="30">
        <f>J292</f>
        <v>350</v>
      </c>
      <c r="K291" s="30"/>
      <c r="L291" s="30"/>
      <c r="M291" s="30">
        <f t="shared" si="35"/>
        <v>350</v>
      </c>
      <c r="N291" s="113">
        <f t="shared" si="36"/>
        <v>350</v>
      </c>
      <c r="O291" s="57"/>
      <c r="P291" s="57"/>
      <c r="Q291" s="87">
        <f t="shared" si="33"/>
        <v>350</v>
      </c>
      <c r="R291" s="87">
        <f t="shared" si="34"/>
        <v>350</v>
      </c>
    </row>
    <row r="292" spans="1:18" ht="22.5" x14ac:dyDescent="0.2">
      <c r="A292" s="23" t="s">
        <v>79</v>
      </c>
      <c r="B292" s="24">
        <v>78</v>
      </c>
      <c r="C292" s="25">
        <v>709</v>
      </c>
      <c r="D292" s="26" t="s">
        <v>155</v>
      </c>
      <c r="E292" s="27" t="s">
        <v>3</v>
      </c>
      <c r="F292" s="26" t="s">
        <v>2</v>
      </c>
      <c r="G292" s="28" t="s">
        <v>171</v>
      </c>
      <c r="H292" s="29">
        <v>600</v>
      </c>
      <c r="I292" s="30">
        <f>I293</f>
        <v>350</v>
      </c>
      <c r="J292" s="30">
        <f>J293</f>
        <v>350</v>
      </c>
      <c r="K292" s="30"/>
      <c r="L292" s="30"/>
      <c r="M292" s="30">
        <f t="shared" si="35"/>
        <v>350</v>
      </c>
      <c r="N292" s="113">
        <f t="shared" si="36"/>
        <v>350</v>
      </c>
      <c r="O292" s="57"/>
      <c r="P292" s="57"/>
      <c r="Q292" s="87">
        <f t="shared" si="33"/>
        <v>350</v>
      </c>
      <c r="R292" s="87">
        <f t="shared" si="34"/>
        <v>350</v>
      </c>
    </row>
    <row r="293" spans="1:18" ht="22.5" x14ac:dyDescent="0.2">
      <c r="A293" s="23" t="s">
        <v>78</v>
      </c>
      <c r="B293" s="24">
        <v>78</v>
      </c>
      <c r="C293" s="25">
        <v>709</v>
      </c>
      <c r="D293" s="26" t="s">
        <v>155</v>
      </c>
      <c r="E293" s="27" t="s">
        <v>3</v>
      </c>
      <c r="F293" s="26" t="s">
        <v>2</v>
      </c>
      <c r="G293" s="28" t="s">
        <v>171</v>
      </c>
      <c r="H293" s="29">
        <v>630</v>
      </c>
      <c r="I293" s="30">
        <v>350</v>
      </c>
      <c r="J293" s="30">
        <v>350</v>
      </c>
      <c r="K293" s="30"/>
      <c r="L293" s="30"/>
      <c r="M293" s="30">
        <f t="shared" si="35"/>
        <v>350</v>
      </c>
      <c r="N293" s="113">
        <f t="shared" si="36"/>
        <v>350</v>
      </c>
      <c r="O293" s="57"/>
      <c r="P293" s="57"/>
      <c r="Q293" s="87">
        <f t="shared" si="33"/>
        <v>350</v>
      </c>
      <c r="R293" s="87">
        <f t="shared" si="34"/>
        <v>350</v>
      </c>
    </row>
    <row r="294" spans="1:18" ht="45" x14ac:dyDescent="0.2">
      <c r="A294" s="23" t="s">
        <v>271</v>
      </c>
      <c r="B294" s="24">
        <v>78</v>
      </c>
      <c r="C294" s="25">
        <v>709</v>
      </c>
      <c r="D294" s="26" t="s">
        <v>155</v>
      </c>
      <c r="E294" s="27" t="s">
        <v>3</v>
      </c>
      <c r="F294" s="26" t="s">
        <v>2</v>
      </c>
      <c r="G294" s="28" t="s">
        <v>169</v>
      </c>
      <c r="H294" s="29" t="s">
        <v>7</v>
      </c>
      <c r="I294" s="30">
        <f>I295</f>
        <v>279</v>
      </c>
      <c r="J294" s="30">
        <f>J295</f>
        <v>279</v>
      </c>
      <c r="K294" s="30"/>
      <c r="L294" s="30"/>
      <c r="M294" s="30">
        <f t="shared" si="35"/>
        <v>279</v>
      </c>
      <c r="N294" s="113">
        <f t="shared" si="36"/>
        <v>279</v>
      </c>
      <c r="O294" s="57"/>
      <c r="P294" s="57"/>
      <c r="Q294" s="87">
        <f t="shared" si="33"/>
        <v>279</v>
      </c>
      <c r="R294" s="87">
        <f t="shared" si="34"/>
        <v>279</v>
      </c>
    </row>
    <row r="295" spans="1:18" ht="22.5" x14ac:dyDescent="0.2">
      <c r="A295" s="23" t="s">
        <v>79</v>
      </c>
      <c r="B295" s="24">
        <v>78</v>
      </c>
      <c r="C295" s="25">
        <v>709</v>
      </c>
      <c r="D295" s="26" t="s">
        <v>155</v>
      </c>
      <c r="E295" s="27" t="s">
        <v>3</v>
      </c>
      <c r="F295" s="26" t="s">
        <v>2</v>
      </c>
      <c r="G295" s="28" t="s">
        <v>169</v>
      </c>
      <c r="H295" s="29">
        <v>600</v>
      </c>
      <c r="I295" s="30">
        <f>I296</f>
        <v>279</v>
      </c>
      <c r="J295" s="30">
        <f>J296</f>
        <v>279</v>
      </c>
      <c r="K295" s="30"/>
      <c r="L295" s="30"/>
      <c r="M295" s="30">
        <f t="shared" si="35"/>
        <v>279</v>
      </c>
      <c r="N295" s="113">
        <f t="shared" si="36"/>
        <v>279</v>
      </c>
      <c r="O295" s="57"/>
      <c r="P295" s="57"/>
      <c r="Q295" s="87">
        <f t="shared" si="33"/>
        <v>279</v>
      </c>
      <c r="R295" s="87">
        <f t="shared" si="34"/>
        <v>279</v>
      </c>
    </row>
    <row r="296" spans="1:18" x14ac:dyDescent="0.2">
      <c r="A296" s="23" t="s">
        <v>156</v>
      </c>
      <c r="B296" s="24">
        <v>78</v>
      </c>
      <c r="C296" s="25">
        <v>709</v>
      </c>
      <c r="D296" s="26" t="s">
        <v>155</v>
      </c>
      <c r="E296" s="27" t="s">
        <v>3</v>
      </c>
      <c r="F296" s="26" t="s">
        <v>2</v>
      </c>
      <c r="G296" s="28" t="s">
        <v>169</v>
      </c>
      <c r="H296" s="29">
        <v>610</v>
      </c>
      <c r="I296" s="30">
        <v>279</v>
      </c>
      <c r="J296" s="30">
        <v>279</v>
      </c>
      <c r="K296" s="30"/>
      <c r="L296" s="30"/>
      <c r="M296" s="30">
        <f t="shared" si="35"/>
        <v>279</v>
      </c>
      <c r="N296" s="113">
        <f t="shared" si="36"/>
        <v>279</v>
      </c>
      <c r="O296" s="57"/>
      <c r="P296" s="57"/>
      <c r="Q296" s="87">
        <f t="shared" si="33"/>
        <v>279</v>
      </c>
      <c r="R296" s="87">
        <f t="shared" si="34"/>
        <v>279</v>
      </c>
    </row>
    <row r="297" spans="1:18" ht="33.75" x14ac:dyDescent="0.2">
      <c r="A297" s="23" t="s">
        <v>168</v>
      </c>
      <c r="B297" s="24">
        <v>78</v>
      </c>
      <c r="C297" s="25">
        <v>709</v>
      </c>
      <c r="D297" s="26" t="s">
        <v>155</v>
      </c>
      <c r="E297" s="27" t="s">
        <v>3</v>
      </c>
      <c r="F297" s="26" t="s">
        <v>2</v>
      </c>
      <c r="G297" s="28" t="s">
        <v>167</v>
      </c>
      <c r="H297" s="29" t="s">
        <v>7</v>
      </c>
      <c r="I297" s="30">
        <f>I298</f>
        <v>216</v>
      </c>
      <c r="J297" s="30">
        <f>J298</f>
        <v>216</v>
      </c>
      <c r="K297" s="30"/>
      <c r="L297" s="30"/>
      <c r="M297" s="30">
        <f t="shared" si="35"/>
        <v>216</v>
      </c>
      <c r="N297" s="113">
        <f t="shared" si="36"/>
        <v>216</v>
      </c>
      <c r="O297" s="57"/>
      <c r="P297" s="57"/>
      <c r="Q297" s="87">
        <f t="shared" si="33"/>
        <v>216</v>
      </c>
      <c r="R297" s="87">
        <f t="shared" si="34"/>
        <v>216</v>
      </c>
    </row>
    <row r="298" spans="1:18" x14ac:dyDescent="0.2">
      <c r="A298" s="23" t="s">
        <v>38</v>
      </c>
      <c r="B298" s="24">
        <v>78</v>
      </c>
      <c r="C298" s="25">
        <v>709</v>
      </c>
      <c r="D298" s="26" t="s">
        <v>155</v>
      </c>
      <c r="E298" s="27" t="s">
        <v>3</v>
      </c>
      <c r="F298" s="26" t="s">
        <v>2</v>
      </c>
      <c r="G298" s="28" t="s">
        <v>167</v>
      </c>
      <c r="H298" s="29">
        <v>300</v>
      </c>
      <c r="I298" s="30">
        <f>I299</f>
        <v>216</v>
      </c>
      <c r="J298" s="30">
        <f>J299</f>
        <v>216</v>
      </c>
      <c r="K298" s="30"/>
      <c r="L298" s="30"/>
      <c r="M298" s="30">
        <f t="shared" si="35"/>
        <v>216</v>
      </c>
      <c r="N298" s="113">
        <f t="shared" si="36"/>
        <v>216</v>
      </c>
      <c r="O298" s="57"/>
      <c r="P298" s="57"/>
      <c r="Q298" s="87">
        <f t="shared" si="33"/>
        <v>216</v>
      </c>
      <c r="R298" s="87">
        <f t="shared" si="34"/>
        <v>216</v>
      </c>
    </row>
    <row r="299" spans="1:18" x14ac:dyDescent="0.2">
      <c r="A299" s="23" t="s">
        <v>257</v>
      </c>
      <c r="B299" s="24">
        <v>78</v>
      </c>
      <c r="C299" s="25">
        <v>709</v>
      </c>
      <c r="D299" s="26" t="s">
        <v>155</v>
      </c>
      <c r="E299" s="27" t="s">
        <v>3</v>
      </c>
      <c r="F299" s="26" t="s">
        <v>2</v>
      </c>
      <c r="G299" s="28" t="s">
        <v>167</v>
      </c>
      <c r="H299" s="29">
        <v>340</v>
      </c>
      <c r="I299" s="30">
        <v>216</v>
      </c>
      <c r="J299" s="30">
        <v>216</v>
      </c>
      <c r="K299" s="30"/>
      <c r="L299" s="30"/>
      <c r="M299" s="30">
        <f t="shared" si="35"/>
        <v>216</v>
      </c>
      <c r="N299" s="113">
        <f t="shared" si="36"/>
        <v>216</v>
      </c>
      <c r="O299" s="57"/>
      <c r="P299" s="57"/>
      <c r="Q299" s="87">
        <f t="shared" si="33"/>
        <v>216</v>
      </c>
      <c r="R299" s="87">
        <f t="shared" si="34"/>
        <v>216</v>
      </c>
    </row>
    <row r="300" spans="1:18" ht="33.75" x14ac:dyDescent="0.2">
      <c r="A300" s="44" t="s">
        <v>318</v>
      </c>
      <c r="B300" s="24">
        <v>78</v>
      </c>
      <c r="C300" s="25">
        <v>709</v>
      </c>
      <c r="D300" s="26" t="s">
        <v>155</v>
      </c>
      <c r="E300" s="27" t="s">
        <v>3</v>
      </c>
      <c r="F300" s="26" t="s">
        <v>2</v>
      </c>
      <c r="G300" s="34" t="s">
        <v>166</v>
      </c>
      <c r="H300" s="29" t="s">
        <v>7</v>
      </c>
      <c r="I300" s="30">
        <f>I301</f>
        <v>41</v>
      </c>
      <c r="J300" s="30">
        <f>J301</f>
        <v>41</v>
      </c>
      <c r="K300" s="30"/>
      <c r="L300" s="30"/>
      <c r="M300" s="30">
        <f t="shared" si="35"/>
        <v>41</v>
      </c>
      <c r="N300" s="113">
        <f t="shared" si="36"/>
        <v>41</v>
      </c>
      <c r="O300" s="57"/>
      <c r="P300" s="57"/>
      <c r="Q300" s="87">
        <f t="shared" si="33"/>
        <v>41</v>
      </c>
      <c r="R300" s="87">
        <f t="shared" si="34"/>
        <v>41</v>
      </c>
    </row>
    <row r="301" spans="1:18" ht="22.5" x14ac:dyDescent="0.2">
      <c r="A301" s="23" t="s">
        <v>79</v>
      </c>
      <c r="B301" s="24">
        <v>78</v>
      </c>
      <c r="C301" s="25">
        <v>709</v>
      </c>
      <c r="D301" s="26" t="s">
        <v>155</v>
      </c>
      <c r="E301" s="27" t="s">
        <v>3</v>
      </c>
      <c r="F301" s="26" t="s">
        <v>2</v>
      </c>
      <c r="G301" s="34" t="s">
        <v>166</v>
      </c>
      <c r="H301" s="29">
        <v>600</v>
      </c>
      <c r="I301" s="30">
        <f>I302</f>
        <v>41</v>
      </c>
      <c r="J301" s="30">
        <f>J302</f>
        <v>41</v>
      </c>
      <c r="K301" s="30"/>
      <c r="L301" s="30"/>
      <c r="M301" s="30">
        <f t="shared" si="35"/>
        <v>41</v>
      </c>
      <c r="N301" s="113">
        <f t="shared" si="36"/>
        <v>41</v>
      </c>
      <c r="O301" s="57"/>
      <c r="P301" s="57"/>
      <c r="Q301" s="87">
        <f t="shared" si="33"/>
        <v>41</v>
      </c>
      <c r="R301" s="87">
        <f t="shared" si="34"/>
        <v>41</v>
      </c>
    </row>
    <row r="302" spans="1:18" x14ac:dyDescent="0.2">
      <c r="A302" s="23" t="s">
        <v>156</v>
      </c>
      <c r="B302" s="24">
        <v>78</v>
      </c>
      <c r="C302" s="25">
        <v>709</v>
      </c>
      <c r="D302" s="26" t="s">
        <v>155</v>
      </c>
      <c r="E302" s="27" t="s">
        <v>3</v>
      </c>
      <c r="F302" s="26" t="s">
        <v>2</v>
      </c>
      <c r="G302" s="34" t="s">
        <v>166</v>
      </c>
      <c r="H302" s="29">
        <v>610</v>
      </c>
      <c r="I302" s="30">
        <v>41</v>
      </c>
      <c r="J302" s="30">
        <v>41</v>
      </c>
      <c r="K302" s="30"/>
      <c r="L302" s="30"/>
      <c r="M302" s="30">
        <f t="shared" si="35"/>
        <v>41</v>
      </c>
      <c r="N302" s="113">
        <f t="shared" si="36"/>
        <v>41</v>
      </c>
      <c r="O302" s="57"/>
      <c r="P302" s="57"/>
      <c r="Q302" s="87">
        <f t="shared" si="33"/>
        <v>41</v>
      </c>
      <c r="R302" s="87">
        <f t="shared" si="34"/>
        <v>41</v>
      </c>
    </row>
    <row r="303" spans="1:18" ht="56.25" x14ac:dyDescent="0.2">
      <c r="A303" s="23" t="s">
        <v>292</v>
      </c>
      <c r="B303" s="24">
        <v>78</v>
      </c>
      <c r="C303" s="25">
        <v>709</v>
      </c>
      <c r="D303" s="26" t="s">
        <v>53</v>
      </c>
      <c r="E303" s="27" t="s">
        <v>3</v>
      </c>
      <c r="F303" s="26" t="s">
        <v>2</v>
      </c>
      <c r="G303" s="28" t="s">
        <v>9</v>
      </c>
      <c r="H303" s="29" t="s">
        <v>7</v>
      </c>
      <c r="I303" s="30">
        <f t="shared" ref="I303:J305" si="37">I304</f>
        <v>173</v>
      </c>
      <c r="J303" s="30">
        <f t="shared" si="37"/>
        <v>173</v>
      </c>
      <c r="K303" s="30"/>
      <c r="L303" s="30"/>
      <c r="M303" s="30">
        <f t="shared" si="35"/>
        <v>173</v>
      </c>
      <c r="N303" s="113">
        <f t="shared" si="36"/>
        <v>173</v>
      </c>
      <c r="O303" s="57"/>
      <c r="P303" s="57"/>
      <c r="Q303" s="87">
        <f t="shared" si="33"/>
        <v>173</v>
      </c>
      <c r="R303" s="87">
        <f t="shared" si="34"/>
        <v>173</v>
      </c>
    </row>
    <row r="304" spans="1:18" x14ac:dyDescent="0.2">
      <c r="A304" s="23" t="s">
        <v>165</v>
      </c>
      <c r="B304" s="24">
        <v>78</v>
      </c>
      <c r="C304" s="25">
        <v>709</v>
      </c>
      <c r="D304" s="26" t="s">
        <v>53</v>
      </c>
      <c r="E304" s="27" t="s">
        <v>3</v>
      </c>
      <c r="F304" s="26" t="s">
        <v>2</v>
      </c>
      <c r="G304" s="28" t="s">
        <v>164</v>
      </c>
      <c r="H304" s="29" t="s">
        <v>7</v>
      </c>
      <c r="I304" s="30">
        <f t="shared" si="37"/>
        <v>173</v>
      </c>
      <c r="J304" s="30">
        <f t="shared" si="37"/>
        <v>173</v>
      </c>
      <c r="K304" s="30"/>
      <c r="L304" s="30"/>
      <c r="M304" s="30">
        <f t="shared" si="35"/>
        <v>173</v>
      </c>
      <c r="N304" s="113">
        <f t="shared" si="36"/>
        <v>173</v>
      </c>
      <c r="O304" s="57"/>
      <c r="P304" s="57"/>
      <c r="Q304" s="87">
        <f t="shared" si="33"/>
        <v>173</v>
      </c>
      <c r="R304" s="87">
        <f t="shared" si="34"/>
        <v>173</v>
      </c>
    </row>
    <row r="305" spans="1:18" ht="22.5" x14ac:dyDescent="0.2">
      <c r="A305" s="23" t="s">
        <v>79</v>
      </c>
      <c r="B305" s="24">
        <v>78</v>
      </c>
      <c r="C305" s="25">
        <v>709</v>
      </c>
      <c r="D305" s="26" t="s">
        <v>53</v>
      </c>
      <c r="E305" s="27" t="s">
        <v>3</v>
      </c>
      <c r="F305" s="26" t="s">
        <v>2</v>
      </c>
      <c r="G305" s="28" t="s">
        <v>164</v>
      </c>
      <c r="H305" s="29">
        <v>600</v>
      </c>
      <c r="I305" s="30">
        <f t="shared" si="37"/>
        <v>173</v>
      </c>
      <c r="J305" s="30">
        <f t="shared" si="37"/>
        <v>173</v>
      </c>
      <c r="K305" s="30"/>
      <c r="L305" s="30"/>
      <c r="M305" s="30">
        <f t="shared" si="35"/>
        <v>173</v>
      </c>
      <c r="N305" s="113">
        <f t="shared" si="36"/>
        <v>173</v>
      </c>
      <c r="O305" s="57"/>
      <c r="P305" s="57"/>
      <c r="Q305" s="87">
        <f t="shared" si="33"/>
        <v>173</v>
      </c>
      <c r="R305" s="87">
        <f t="shared" si="34"/>
        <v>173</v>
      </c>
    </row>
    <row r="306" spans="1:18" x14ac:dyDescent="0.2">
      <c r="A306" s="23" t="s">
        <v>156</v>
      </c>
      <c r="B306" s="24">
        <v>78</v>
      </c>
      <c r="C306" s="25">
        <v>709</v>
      </c>
      <c r="D306" s="26" t="s">
        <v>53</v>
      </c>
      <c r="E306" s="27" t="s">
        <v>3</v>
      </c>
      <c r="F306" s="26" t="s">
        <v>2</v>
      </c>
      <c r="G306" s="28" t="s">
        <v>164</v>
      </c>
      <c r="H306" s="29">
        <v>610</v>
      </c>
      <c r="I306" s="30">
        <v>173</v>
      </c>
      <c r="J306" s="30">
        <v>173</v>
      </c>
      <c r="K306" s="30"/>
      <c r="L306" s="30"/>
      <c r="M306" s="30">
        <f t="shared" si="35"/>
        <v>173</v>
      </c>
      <c r="N306" s="113">
        <f t="shared" si="36"/>
        <v>173</v>
      </c>
      <c r="O306" s="57"/>
      <c r="P306" s="57"/>
      <c r="Q306" s="87">
        <f t="shared" si="33"/>
        <v>173</v>
      </c>
      <c r="R306" s="87">
        <f t="shared" si="34"/>
        <v>173</v>
      </c>
    </row>
    <row r="307" spans="1:18" x14ac:dyDescent="0.2">
      <c r="A307" s="23" t="s">
        <v>51</v>
      </c>
      <c r="B307" s="24">
        <v>78</v>
      </c>
      <c r="C307" s="25">
        <v>1000</v>
      </c>
      <c r="D307" s="26" t="s">
        <v>7</v>
      </c>
      <c r="E307" s="27" t="s">
        <v>7</v>
      </c>
      <c r="F307" s="26" t="s">
        <v>7</v>
      </c>
      <c r="G307" s="28" t="s">
        <v>7</v>
      </c>
      <c r="H307" s="29" t="s">
        <v>7</v>
      </c>
      <c r="I307" s="30">
        <f>I308</f>
        <v>4291.7</v>
      </c>
      <c r="J307" s="30">
        <f>J308</f>
        <v>4636.8</v>
      </c>
      <c r="K307" s="30"/>
      <c r="L307" s="30"/>
      <c r="M307" s="30">
        <f t="shared" si="35"/>
        <v>4291.7</v>
      </c>
      <c r="N307" s="113">
        <f t="shared" si="36"/>
        <v>4636.8</v>
      </c>
      <c r="O307" s="57"/>
      <c r="P307" s="57"/>
      <c r="Q307" s="87">
        <f t="shared" si="33"/>
        <v>4291.7</v>
      </c>
      <c r="R307" s="87">
        <f t="shared" si="34"/>
        <v>4636.8</v>
      </c>
    </row>
    <row r="308" spans="1:18" x14ac:dyDescent="0.2">
      <c r="A308" s="23" t="s">
        <v>102</v>
      </c>
      <c r="B308" s="24">
        <v>78</v>
      </c>
      <c r="C308" s="25">
        <v>1004</v>
      </c>
      <c r="D308" s="26" t="s">
        <v>7</v>
      </c>
      <c r="E308" s="27" t="s">
        <v>7</v>
      </c>
      <c r="F308" s="26" t="s">
        <v>7</v>
      </c>
      <c r="G308" s="28" t="s">
        <v>7</v>
      </c>
      <c r="H308" s="29" t="s">
        <v>7</v>
      </c>
      <c r="I308" s="30">
        <f>I309</f>
        <v>4291.7</v>
      </c>
      <c r="J308" s="30">
        <f>J309</f>
        <v>4636.8</v>
      </c>
      <c r="K308" s="30"/>
      <c r="L308" s="30"/>
      <c r="M308" s="30">
        <f t="shared" si="35"/>
        <v>4291.7</v>
      </c>
      <c r="N308" s="113">
        <f t="shared" si="36"/>
        <v>4636.8</v>
      </c>
      <c r="O308" s="57"/>
      <c r="P308" s="57"/>
      <c r="Q308" s="87">
        <f t="shared" si="33"/>
        <v>4291.7</v>
      </c>
      <c r="R308" s="87">
        <f t="shared" si="34"/>
        <v>4636.8</v>
      </c>
    </row>
    <row r="309" spans="1:18" ht="56.25" x14ac:dyDescent="0.2">
      <c r="A309" s="23" t="s">
        <v>319</v>
      </c>
      <c r="B309" s="24">
        <v>78</v>
      </c>
      <c r="C309" s="25">
        <v>1004</v>
      </c>
      <c r="D309" s="26" t="s">
        <v>155</v>
      </c>
      <c r="E309" s="27" t="s">
        <v>3</v>
      </c>
      <c r="F309" s="26" t="s">
        <v>2</v>
      </c>
      <c r="G309" s="28" t="s">
        <v>9</v>
      </c>
      <c r="H309" s="29" t="s">
        <v>7</v>
      </c>
      <c r="I309" s="30">
        <f>I310+I313+I316</f>
        <v>4291.7</v>
      </c>
      <c r="J309" s="30">
        <f>J310+J313+J316</f>
        <v>4636.8</v>
      </c>
      <c r="K309" s="30"/>
      <c r="L309" s="30"/>
      <c r="M309" s="30">
        <f t="shared" si="35"/>
        <v>4291.7</v>
      </c>
      <c r="N309" s="113">
        <f t="shared" si="36"/>
        <v>4636.8</v>
      </c>
      <c r="O309" s="57"/>
      <c r="P309" s="57"/>
      <c r="Q309" s="87">
        <f t="shared" si="33"/>
        <v>4291.7</v>
      </c>
      <c r="R309" s="87">
        <f t="shared" si="34"/>
        <v>4636.8</v>
      </c>
    </row>
    <row r="310" spans="1:18" ht="45" x14ac:dyDescent="0.2">
      <c r="A310" s="23" t="s">
        <v>163</v>
      </c>
      <c r="B310" s="24">
        <v>78</v>
      </c>
      <c r="C310" s="25">
        <v>1004</v>
      </c>
      <c r="D310" s="26" t="s">
        <v>155</v>
      </c>
      <c r="E310" s="27" t="s">
        <v>3</v>
      </c>
      <c r="F310" s="26" t="s">
        <v>2</v>
      </c>
      <c r="G310" s="28" t="s">
        <v>162</v>
      </c>
      <c r="H310" s="29" t="s">
        <v>7</v>
      </c>
      <c r="I310" s="30">
        <f>I311</f>
        <v>46.9</v>
      </c>
      <c r="J310" s="30">
        <f>J311</f>
        <v>46.9</v>
      </c>
      <c r="K310" s="30"/>
      <c r="L310" s="30"/>
      <c r="M310" s="30">
        <f t="shared" si="35"/>
        <v>46.9</v>
      </c>
      <c r="N310" s="113">
        <f t="shared" si="36"/>
        <v>46.9</v>
      </c>
      <c r="O310" s="57"/>
      <c r="P310" s="57"/>
      <c r="Q310" s="87">
        <f t="shared" si="33"/>
        <v>46.9</v>
      </c>
      <c r="R310" s="87">
        <f t="shared" si="34"/>
        <v>46.9</v>
      </c>
    </row>
    <row r="311" spans="1:18" ht="22.5" x14ac:dyDescent="0.2">
      <c r="A311" s="23" t="s">
        <v>79</v>
      </c>
      <c r="B311" s="24">
        <v>78</v>
      </c>
      <c r="C311" s="25">
        <v>1004</v>
      </c>
      <c r="D311" s="26" t="s">
        <v>155</v>
      </c>
      <c r="E311" s="27" t="s">
        <v>3</v>
      </c>
      <c r="F311" s="26" t="s">
        <v>2</v>
      </c>
      <c r="G311" s="28" t="s">
        <v>162</v>
      </c>
      <c r="H311" s="29">
        <v>600</v>
      </c>
      <c r="I311" s="30">
        <f>I312</f>
        <v>46.9</v>
      </c>
      <c r="J311" s="30">
        <f>J312</f>
        <v>46.9</v>
      </c>
      <c r="K311" s="30"/>
      <c r="L311" s="30"/>
      <c r="M311" s="30">
        <f t="shared" si="35"/>
        <v>46.9</v>
      </c>
      <c r="N311" s="113">
        <f t="shared" si="36"/>
        <v>46.9</v>
      </c>
      <c r="O311" s="57"/>
      <c r="P311" s="57"/>
      <c r="Q311" s="87">
        <f t="shared" si="33"/>
        <v>46.9</v>
      </c>
      <c r="R311" s="87">
        <f t="shared" si="34"/>
        <v>46.9</v>
      </c>
    </row>
    <row r="312" spans="1:18" x14ac:dyDescent="0.2">
      <c r="A312" s="23" t="s">
        <v>156</v>
      </c>
      <c r="B312" s="24">
        <v>78</v>
      </c>
      <c r="C312" s="25">
        <v>1004</v>
      </c>
      <c r="D312" s="26" t="s">
        <v>155</v>
      </c>
      <c r="E312" s="27" t="s">
        <v>3</v>
      </c>
      <c r="F312" s="26" t="s">
        <v>2</v>
      </c>
      <c r="G312" s="28" t="s">
        <v>162</v>
      </c>
      <c r="H312" s="29">
        <v>610</v>
      </c>
      <c r="I312" s="30">
        <v>46.9</v>
      </c>
      <c r="J312" s="30">
        <v>46.9</v>
      </c>
      <c r="K312" s="30"/>
      <c r="L312" s="30"/>
      <c r="M312" s="30">
        <f t="shared" si="35"/>
        <v>46.9</v>
      </c>
      <c r="N312" s="113">
        <f t="shared" si="36"/>
        <v>46.9</v>
      </c>
      <c r="O312" s="57"/>
      <c r="P312" s="57"/>
      <c r="Q312" s="87">
        <f t="shared" si="33"/>
        <v>46.9</v>
      </c>
      <c r="R312" s="87">
        <f t="shared" si="34"/>
        <v>46.9</v>
      </c>
    </row>
    <row r="313" spans="1:18" ht="33.75" x14ac:dyDescent="0.2">
      <c r="A313" s="23" t="s">
        <v>161</v>
      </c>
      <c r="B313" s="24">
        <v>78</v>
      </c>
      <c r="C313" s="25">
        <v>1004</v>
      </c>
      <c r="D313" s="26" t="s">
        <v>155</v>
      </c>
      <c r="E313" s="27" t="s">
        <v>3</v>
      </c>
      <c r="F313" s="26" t="s">
        <v>2</v>
      </c>
      <c r="G313" s="28" t="s">
        <v>160</v>
      </c>
      <c r="H313" s="29" t="s">
        <v>7</v>
      </c>
      <c r="I313" s="30">
        <f>I314</f>
        <v>3822.5</v>
      </c>
      <c r="J313" s="30">
        <f>J314</f>
        <v>4167.6000000000004</v>
      </c>
      <c r="K313" s="30"/>
      <c r="L313" s="30"/>
      <c r="M313" s="30">
        <f t="shared" si="35"/>
        <v>3822.5</v>
      </c>
      <c r="N313" s="113">
        <f t="shared" si="36"/>
        <v>4167.6000000000004</v>
      </c>
      <c r="O313" s="57"/>
      <c r="P313" s="57"/>
      <c r="Q313" s="87">
        <f t="shared" si="33"/>
        <v>3822.5</v>
      </c>
      <c r="R313" s="87">
        <f t="shared" si="34"/>
        <v>4167.6000000000004</v>
      </c>
    </row>
    <row r="314" spans="1:18" ht="22.5" x14ac:dyDescent="0.2">
      <c r="A314" s="23" t="s">
        <v>79</v>
      </c>
      <c r="B314" s="24">
        <v>78</v>
      </c>
      <c r="C314" s="25">
        <v>1004</v>
      </c>
      <c r="D314" s="26" t="s">
        <v>155</v>
      </c>
      <c r="E314" s="27" t="s">
        <v>3</v>
      </c>
      <c r="F314" s="26" t="s">
        <v>2</v>
      </c>
      <c r="G314" s="28" t="s">
        <v>160</v>
      </c>
      <c r="H314" s="29">
        <v>600</v>
      </c>
      <c r="I314" s="30">
        <f>I315</f>
        <v>3822.5</v>
      </c>
      <c r="J314" s="30">
        <f>J315</f>
        <v>4167.6000000000004</v>
      </c>
      <c r="K314" s="30"/>
      <c r="L314" s="30"/>
      <c r="M314" s="30">
        <f t="shared" si="35"/>
        <v>3822.5</v>
      </c>
      <c r="N314" s="113">
        <f t="shared" si="36"/>
        <v>4167.6000000000004</v>
      </c>
      <c r="O314" s="57"/>
      <c r="P314" s="57"/>
      <c r="Q314" s="87">
        <f t="shared" si="33"/>
        <v>3822.5</v>
      </c>
      <c r="R314" s="87">
        <f t="shared" si="34"/>
        <v>4167.6000000000004</v>
      </c>
    </row>
    <row r="315" spans="1:18" x14ac:dyDescent="0.2">
      <c r="A315" s="23" t="s">
        <v>156</v>
      </c>
      <c r="B315" s="24">
        <v>78</v>
      </c>
      <c r="C315" s="25">
        <v>1004</v>
      </c>
      <c r="D315" s="26" t="s">
        <v>155</v>
      </c>
      <c r="E315" s="27" t="s">
        <v>3</v>
      </c>
      <c r="F315" s="26" t="s">
        <v>2</v>
      </c>
      <c r="G315" s="28" t="s">
        <v>160</v>
      </c>
      <c r="H315" s="29">
        <v>610</v>
      </c>
      <c r="I315" s="30">
        <v>3822.5</v>
      </c>
      <c r="J315" s="30">
        <v>4167.6000000000004</v>
      </c>
      <c r="K315" s="30"/>
      <c r="L315" s="30"/>
      <c r="M315" s="30">
        <f t="shared" si="35"/>
        <v>3822.5</v>
      </c>
      <c r="N315" s="113">
        <f t="shared" si="36"/>
        <v>4167.6000000000004</v>
      </c>
      <c r="O315" s="57"/>
      <c r="P315" s="57"/>
      <c r="Q315" s="87">
        <f t="shared" si="33"/>
        <v>3822.5</v>
      </c>
      <c r="R315" s="87">
        <f t="shared" si="34"/>
        <v>4167.6000000000004</v>
      </c>
    </row>
    <row r="316" spans="1:18" ht="45" x14ac:dyDescent="0.2">
      <c r="A316" s="23" t="s">
        <v>260</v>
      </c>
      <c r="B316" s="24">
        <v>78</v>
      </c>
      <c r="C316" s="25">
        <v>1004</v>
      </c>
      <c r="D316" s="26" t="s">
        <v>155</v>
      </c>
      <c r="E316" s="27" t="s">
        <v>3</v>
      </c>
      <c r="F316" s="26" t="s">
        <v>2</v>
      </c>
      <c r="G316" s="28" t="s">
        <v>159</v>
      </c>
      <c r="H316" s="29" t="s">
        <v>7</v>
      </c>
      <c r="I316" s="30">
        <f>I317</f>
        <v>422.3</v>
      </c>
      <c r="J316" s="30">
        <f>J317</f>
        <v>422.3</v>
      </c>
      <c r="K316" s="30"/>
      <c r="L316" s="30"/>
      <c r="M316" s="30">
        <f t="shared" si="35"/>
        <v>422.3</v>
      </c>
      <c r="N316" s="113">
        <f t="shared" si="36"/>
        <v>422.3</v>
      </c>
      <c r="O316" s="57"/>
      <c r="P316" s="57"/>
      <c r="Q316" s="87">
        <f t="shared" si="33"/>
        <v>422.3</v>
      </c>
      <c r="R316" s="87">
        <f t="shared" si="34"/>
        <v>422.3</v>
      </c>
    </row>
    <row r="317" spans="1:18" ht="22.5" x14ac:dyDescent="0.2">
      <c r="A317" s="23" t="s">
        <v>79</v>
      </c>
      <c r="B317" s="24">
        <v>78</v>
      </c>
      <c r="C317" s="25">
        <v>1004</v>
      </c>
      <c r="D317" s="26" t="s">
        <v>155</v>
      </c>
      <c r="E317" s="27" t="s">
        <v>3</v>
      </c>
      <c r="F317" s="26" t="s">
        <v>2</v>
      </c>
      <c r="G317" s="28" t="s">
        <v>159</v>
      </c>
      <c r="H317" s="29">
        <v>600</v>
      </c>
      <c r="I317" s="30">
        <f>I318</f>
        <v>422.3</v>
      </c>
      <c r="J317" s="30">
        <f>J318</f>
        <v>422.3</v>
      </c>
      <c r="K317" s="30"/>
      <c r="L317" s="30"/>
      <c r="M317" s="30">
        <f t="shared" si="35"/>
        <v>422.3</v>
      </c>
      <c r="N317" s="113">
        <f t="shared" si="36"/>
        <v>422.3</v>
      </c>
      <c r="O317" s="57"/>
      <c r="P317" s="57"/>
      <c r="Q317" s="87">
        <f t="shared" si="33"/>
        <v>422.3</v>
      </c>
      <c r="R317" s="87">
        <f t="shared" si="34"/>
        <v>422.3</v>
      </c>
    </row>
    <row r="318" spans="1:18" x14ac:dyDescent="0.2">
      <c r="A318" s="23" t="s">
        <v>156</v>
      </c>
      <c r="B318" s="24">
        <v>78</v>
      </c>
      <c r="C318" s="25">
        <v>1004</v>
      </c>
      <c r="D318" s="26" t="s">
        <v>155</v>
      </c>
      <c r="E318" s="27" t="s">
        <v>3</v>
      </c>
      <c r="F318" s="26" t="s">
        <v>2</v>
      </c>
      <c r="G318" s="28" t="s">
        <v>159</v>
      </c>
      <c r="H318" s="29">
        <v>610</v>
      </c>
      <c r="I318" s="30">
        <v>422.3</v>
      </c>
      <c r="J318" s="30">
        <v>422.3</v>
      </c>
      <c r="K318" s="30"/>
      <c r="L318" s="30"/>
      <c r="M318" s="30">
        <f t="shared" si="35"/>
        <v>422.3</v>
      </c>
      <c r="N318" s="113">
        <f t="shared" si="36"/>
        <v>422.3</v>
      </c>
      <c r="O318" s="57"/>
      <c r="P318" s="57"/>
      <c r="Q318" s="87">
        <f t="shared" si="33"/>
        <v>422.3</v>
      </c>
      <c r="R318" s="87">
        <f t="shared" si="34"/>
        <v>422.3</v>
      </c>
    </row>
    <row r="319" spans="1:18" x14ac:dyDescent="0.2">
      <c r="A319" s="23" t="s">
        <v>33</v>
      </c>
      <c r="B319" s="24">
        <v>78</v>
      </c>
      <c r="C319" s="25">
        <v>1100</v>
      </c>
      <c r="D319" s="26" t="s">
        <v>7</v>
      </c>
      <c r="E319" s="27" t="s">
        <v>7</v>
      </c>
      <c r="F319" s="26" t="s">
        <v>7</v>
      </c>
      <c r="G319" s="28" t="s">
        <v>7</v>
      </c>
      <c r="H319" s="29" t="s">
        <v>7</v>
      </c>
      <c r="I319" s="30">
        <f>I320+I325</f>
        <v>1382.4</v>
      </c>
      <c r="J319" s="30">
        <f>J320+J325</f>
        <v>1382.4</v>
      </c>
      <c r="K319" s="30"/>
      <c r="L319" s="30"/>
      <c r="M319" s="30">
        <f t="shared" si="35"/>
        <v>1382.4</v>
      </c>
      <c r="N319" s="113">
        <f t="shared" si="36"/>
        <v>1382.4</v>
      </c>
      <c r="O319" s="57"/>
      <c r="P319" s="57"/>
      <c r="Q319" s="87">
        <f t="shared" si="33"/>
        <v>1382.4</v>
      </c>
      <c r="R319" s="87">
        <f t="shared" si="34"/>
        <v>1382.4</v>
      </c>
    </row>
    <row r="320" spans="1:18" x14ac:dyDescent="0.2">
      <c r="A320" s="1" t="s">
        <v>32</v>
      </c>
      <c r="B320" s="31">
        <v>78</v>
      </c>
      <c r="C320" s="25">
        <v>1102</v>
      </c>
      <c r="D320" s="32" t="s">
        <v>7</v>
      </c>
      <c r="E320" s="33" t="s">
        <v>7</v>
      </c>
      <c r="F320" s="32" t="s">
        <v>7</v>
      </c>
      <c r="G320" s="34" t="s">
        <v>7</v>
      </c>
      <c r="H320" s="29" t="s">
        <v>7</v>
      </c>
      <c r="I320" s="35">
        <f t="shared" ref="I320:J323" si="38">I321</f>
        <v>800</v>
      </c>
      <c r="J320" s="35">
        <f t="shared" si="38"/>
        <v>800</v>
      </c>
      <c r="K320" s="35"/>
      <c r="L320" s="35"/>
      <c r="M320" s="35">
        <f t="shared" si="35"/>
        <v>800</v>
      </c>
      <c r="N320" s="115">
        <f t="shared" si="36"/>
        <v>800</v>
      </c>
      <c r="O320" s="57"/>
      <c r="P320" s="57"/>
      <c r="Q320" s="87">
        <f t="shared" si="33"/>
        <v>800</v>
      </c>
      <c r="R320" s="87">
        <f t="shared" si="34"/>
        <v>800</v>
      </c>
    </row>
    <row r="321" spans="1:18" ht="56.25" x14ac:dyDescent="0.2">
      <c r="A321" s="1" t="s">
        <v>319</v>
      </c>
      <c r="B321" s="31">
        <v>78</v>
      </c>
      <c r="C321" s="25">
        <v>1102</v>
      </c>
      <c r="D321" s="32" t="s">
        <v>155</v>
      </c>
      <c r="E321" s="33" t="s">
        <v>3</v>
      </c>
      <c r="F321" s="32" t="s">
        <v>2</v>
      </c>
      <c r="G321" s="34" t="s">
        <v>9</v>
      </c>
      <c r="H321" s="29" t="s">
        <v>7</v>
      </c>
      <c r="I321" s="35">
        <f t="shared" si="38"/>
        <v>800</v>
      </c>
      <c r="J321" s="35">
        <f t="shared" si="38"/>
        <v>800</v>
      </c>
      <c r="K321" s="35"/>
      <c r="L321" s="35"/>
      <c r="M321" s="35">
        <f t="shared" si="35"/>
        <v>800</v>
      </c>
      <c r="N321" s="115">
        <f t="shared" si="36"/>
        <v>800</v>
      </c>
      <c r="O321" s="57"/>
      <c r="P321" s="57"/>
      <c r="Q321" s="87">
        <f t="shared" si="33"/>
        <v>800</v>
      </c>
      <c r="R321" s="87">
        <f t="shared" si="34"/>
        <v>800</v>
      </c>
    </row>
    <row r="322" spans="1:18" ht="22.5" x14ac:dyDescent="0.2">
      <c r="A322" s="1" t="s">
        <v>281</v>
      </c>
      <c r="B322" s="31">
        <v>78</v>
      </c>
      <c r="C322" s="25">
        <v>1102</v>
      </c>
      <c r="D322" s="32" t="s">
        <v>155</v>
      </c>
      <c r="E322" s="33" t="s">
        <v>3</v>
      </c>
      <c r="F322" s="32" t="s">
        <v>2</v>
      </c>
      <c r="G322" s="34" t="s">
        <v>282</v>
      </c>
      <c r="H322" s="29" t="s">
        <v>7</v>
      </c>
      <c r="I322" s="35">
        <f t="shared" si="38"/>
        <v>800</v>
      </c>
      <c r="J322" s="35">
        <f t="shared" si="38"/>
        <v>800</v>
      </c>
      <c r="K322" s="35"/>
      <c r="L322" s="35"/>
      <c r="M322" s="35">
        <f t="shared" si="35"/>
        <v>800</v>
      </c>
      <c r="N322" s="115">
        <f t="shared" si="36"/>
        <v>800</v>
      </c>
      <c r="O322" s="57"/>
      <c r="P322" s="57"/>
      <c r="Q322" s="87">
        <f t="shared" si="33"/>
        <v>800</v>
      </c>
      <c r="R322" s="87">
        <f t="shared" si="34"/>
        <v>800</v>
      </c>
    </row>
    <row r="323" spans="1:18" ht="22.5" x14ac:dyDescent="0.2">
      <c r="A323" s="1" t="s">
        <v>79</v>
      </c>
      <c r="B323" s="31">
        <v>78</v>
      </c>
      <c r="C323" s="25">
        <v>1102</v>
      </c>
      <c r="D323" s="32" t="s">
        <v>155</v>
      </c>
      <c r="E323" s="33" t="s">
        <v>3</v>
      </c>
      <c r="F323" s="32" t="s">
        <v>2</v>
      </c>
      <c r="G323" s="34" t="s">
        <v>282</v>
      </c>
      <c r="H323" s="29">
        <v>600</v>
      </c>
      <c r="I323" s="35">
        <f t="shared" si="38"/>
        <v>800</v>
      </c>
      <c r="J323" s="35">
        <f t="shared" si="38"/>
        <v>800</v>
      </c>
      <c r="K323" s="35"/>
      <c r="L323" s="35"/>
      <c r="M323" s="35">
        <f t="shared" si="35"/>
        <v>800</v>
      </c>
      <c r="N323" s="115">
        <f t="shared" si="36"/>
        <v>800</v>
      </c>
      <c r="O323" s="57"/>
      <c r="P323" s="57"/>
      <c r="Q323" s="87">
        <f t="shared" si="33"/>
        <v>800</v>
      </c>
      <c r="R323" s="87">
        <f t="shared" si="34"/>
        <v>800</v>
      </c>
    </row>
    <row r="324" spans="1:18" x14ac:dyDescent="0.2">
      <c r="A324" s="1" t="s">
        <v>156</v>
      </c>
      <c r="B324" s="31">
        <v>78</v>
      </c>
      <c r="C324" s="25">
        <v>1102</v>
      </c>
      <c r="D324" s="32" t="s">
        <v>155</v>
      </c>
      <c r="E324" s="33" t="s">
        <v>3</v>
      </c>
      <c r="F324" s="32" t="s">
        <v>2</v>
      </c>
      <c r="G324" s="34" t="s">
        <v>282</v>
      </c>
      <c r="H324" s="29">
        <v>610</v>
      </c>
      <c r="I324" s="35">
        <v>800</v>
      </c>
      <c r="J324" s="35">
        <v>800</v>
      </c>
      <c r="K324" s="35"/>
      <c r="L324" s="35"/>
      <c r="M324" s="35">
        <f t="shared" si="35"/>
        <v>800</v>
      </c>
      <c r="N324" s="115">
        <f t="shared" si="36"/>
        <v>800</v>
      </c>
      <c r="O324" s="57"/>
      <c r="P324" s="57"/>
      <c r="Q324" s="87">
        <f t="shared" si="33"/>
        <v>800</v>
      </c>
      <c r="R324" s="87">
        <f t="shared" si="34"/>
        <v>800</v>
      </c>
    </row>
    <row r="325" spans="1:18" x14ac:dyDescent="0.2">
      <c r="A325" s="23" t="s">
        <v>158</v>
      </c>
      <c r="B325" s="24">
        <v>78</v>
      </c>
      <c r="C325" s="25">
        <v>1105</v>
      </c>
      <c r="D325" s="26" t="s">
        <v>7</v>
      </c>
      <c r="E325" s="27" t="s">
        <v>7</v>
      </c>
      <c r="F325" s="26" t="s">
        <v>7</v>
      </c>
      <c r="G325" s="28" t="s">
        <v>7</v>
      </c>
      <c r="H325" s="29" t="s">
        <v>7</v>
      </c>
      <c r="I325" s="30">
        <f>I326</f>
        <v>582.4</v>
      </c>
      <c r="J325" s="30">
        <f>J326</f>
        <v>582.4</v>
      </c>
      <c r="K325" s="30"/>
      <c r="L325" s="30"/>
      <c r="M325" s="30">
        <f t="shared" si="35"/>
        <v>582.4</v>
      </c>
      <c r="N325" s="113">
        <f t="shared" si="36"/>
        <v>582.4</v>
      </c>
      <c r="O325" s="57"/>
      <c r="P325" s="57"/>
      <c r="Q325" s="87">
        <f t="shared" si="33"/>
        <v>582.4</v>
      </c>
      <c r="R325" s="87">
        <f t="shared" si="34"/>
        <v>582.4</v>
      </c>
    </row>
    <row r="326" spans="1:18" ht="56.25" x14ac:dyDescent="0.2">
      <c r="A326" s="23" t="s">
        <v>319</v>
      </c>
      <c r="B326" s="24">
        <v>78</v>
      </c>
      <c r="C326" s="25">
        <v>1105</v>
      </c>
      <c r="D326" s="26" t="s">
        <v>155</v>
      </c>
      <c r="E326" s="27" t="s">
        <v>3</v>
      </c>
      <c r="F326" s="26" t="s">
        <v>2</v>
      </c>
      <c r="G326" s="28" t="s">
        <v>9</v>
      </c>
      <c r="H326" s="29" t="s">
        <v>7</v>
      </c>
      <c r="I326" s="30">
        <f t="shared" ref="I326:J328" si="39">I327</f>
        <v>582.4</v>
      </c>
      <c r="J326" s="30">
        <f t="shared" si="39"/>
        <v>582.4</v>
      </c>
      <c r="K326" s="30"/>
      <c r="L326" s="30"/>
      <c r="M326" s="30">
        <f t="shared" si="35"/>
        <v>582.4</v>
      </c>
      <c r="N326" s="113">
        <f t="shared" si="36"/>
        <v>582.4</v>
      </c>
      <c r="O326" s="57"/>
      <c r="P326" s="57"/>
      <c r="Q326" s="87">
        <f t="shared" si="33"/>
        <v>582.4</v>
      </c>
      <c r="R326" s="87">
        <f t="shared" si="34"/>
        <v>582.4</v>
      </c>
    </row>
    <row r="327" spans="1:18" ht="45" x14ac:dyDescent="0.2">
      <c r="A327" s="23" t="s">
        <v>157</v>
      </c>
      <c r="B327" s="24">
        <v>78</v>
      </c>
      <c r="C327" s="25">
        <v>1105</v>
      </c>
      <c r="D327" s="26" t="s">
        <v>155</v>
      </c>
      <c r="E327" s="27" t="s">
        <v>3</v>
      </c>
      <c r="F327" s="26" t="s">
        <v>2</v>
      </c>
      <c r="G327" s="28" t="s">
        <v>154</v>
      </c>
      <c r="H327" s="29" t="s">
        <v>7</v>
      </c>
      <c r="I327" s="30">
        <f t="shared" si="39"/>
        <v>582.4</v>
      </c>
      <c r="J327" s="30">
        <f t="shared" si="39"/>
        <v>582.4</v>
      </c>
      <c r="K327" s="30"/>
      <c r="L327" s="30"/>
      <c r="M327" s="30">
        <f t="shared" si="35"/>
        <v>582.4</v>
      </c>
      <c r="N327" s="113">
        <f t="shared" si="36"/>
        <v>582.4</v>
      </c>
      <c r="O327" s="57"/>
      <c r="P327" s="57"/>
      <c r="Q327" s="87">
        <f t="shared" si="33"/>
        <v>582.4</v>
      </c>
      <c r="R327" s="87">
        <f t="shared" si="34"/>
        <v>582.4</v>
      </c>
    </row>
    <row r="328" spans="1:18" ht="22.5" x14ac:dyDescent="0.2">
      <c r="A328" s="23" t="s">
        <v>79</v>
      </c>
      <c r="B328" s="24">
        <v>78</v>
      </c>
      <c r="C328" s="25">
        <v>1105</v>
      </c>
      <c r="D328" s="26" t="s">
        <v>155</v>
      </c>
      <c r="E328" s="27" t="s">
        <v>3</v>
      </c>
      <c r="F328" s="26" t="s">
        <v>2</v>
      </c>
      <c r="G328" s="28" t="s">
        <v>154</v>
      </c>
      <c r="H328" s="29">
        <v>600</v>
      </c>
      <c r="I328" s="30">
        <f t="shared" si="39"/>
        <v>582.4</v>
      </c>
      <c r="J328" s="30">
        <f t="shared" si="39"/>
        <v>582.4</v>
      </c>
      <c r="K328" s="30"/>
      <c r="L328" s="30"/>
      <c r="M328" s="30">
        <f t="shared" si="35"/>
        <v>582.4</v>
      </c>
      <c r="N328" s="113">
        <f t="shared" si="36"/>
        <v>582.4</v>
      </c>
      <c r="O328" s="57"/>
      <c r="P328" s="57"/>
      <c r="Q328" s="87">
        <f t="shared" si="33"/>
        <v>582.4</v>
      </c>
      <c r="R328" s="87">
        <f t="shared" si="34"/>
        <v>582.4</v>
      </c>
    </row>
    <row r="329" spans="1:18" x14ac:dyDescent="0.2">
      <c r="A329" s="23" t="s">
        <v>156</v>
      </c>
      <c r="B329" s="24">
        <v>78</v>
      </c>
      <c r="C329" s="25">
        <v>1105</v>
      </c>
      <c r="D329" s="26" t="s">
        <v>155</v>
      </c>
      <c r="E329" s="27" t="s">
        <v>3</v>
      </c>
      <c r="F329" s="26" t="s">
        <v>2</v>
      </c>
      <c r="G329" s="28" t="s">
        <v>154</v>
      </c>
      <c r="H329" s="29">
        <v>610</v>
      </c>
      <c r="I329" s="30">
        <v>582.4</v>
      </c>
      <c r="J329" s="30">
        <v>582.4</v>
      </c>
      <c r="K329" s="30"/>
      <c r="L329" s="30"/>
      <c r="M329" s="30">
        <f t="shared" si="35"/>
        <v>582.4</v>
      </c>
      <c r="N329" s="113">
        <f t="shared" si="36"/>
        <v>582.4</v>
      </c>
      <c r="O329" s="57"/>
      <c r="P329" s="57"/>
      <c r="Q329" s="87">
        <f t="shared" si="33"/>
        <v>582.4</v>
      </c>
      <c r="R329" s="87">
        <f t="shared" si="34"/>
        <v>582.4</v>
      </c>
    </row>
    <row r="330" spans="1:18" ht="33.75" x14ac:dyDescent="0.2">
      <c r="A330" s="36" t="s">
        <v>153</v>
      </c>
      <c r="B330" s="37">
        <v>94</v>
      </c>
      <c r="C330" s="38" t="s">
        <v>7</v>
      </c>
      <c r="D330" s="39" t="s">
        <v>7</v>
      </c>
      <c r="E330" s="40" t="s">
        <v>7</v>
      </c>
      <c r="F330" s="39" t="s">
        <v>7</v>
      </c>
      <c r="G330" s="41" t="s">
        <v>7</v>
      </c>
      <c r="H330" s="42" t="s">
        <v>7</v>
      </c>
      <c r="I330" s="43">
        <f>I331+I365+I371+I377</f>
        <v>36974</v>
      </c>
      <c r="J330" s="43">
        <f>J331+J365+J371+J377</f>
        <v>37281.599999999999</v>
      </c>
      <c r="K330" s="43">
        <f>K331</f>
        <v>-20.361000000000001</v>
      </c>
      <c r="L330" s="43">
        <f>L331</f>
        <v>128.82499999999999</v>
      </c>
      <c r="M330" s="43">
        <f t="shared" si="35"/>
        <v>36953.639000000003</v>
      </c>
      <c r="N330" s="114">
        <f t="shared" si="36"/>
        <v>37410.424999999996</v>
      </c>
      <c r="O330" s="114">
        <f>O331</f>
        <v>0</v>
      </c>
      <c r="P330" s="114">
        <f>P331</f>
        <v>0</v>
      </c>
      <c r="Q330" s="22">
        <f t="shared" si="33"/>
        <v>36953.639000000003</v>
      </c>
      <c r="R330" s="22">
        <f t="shared" si="34"/>
        <v>37410.424999999996</v>
      </c>
    </row>
    <row r="331" spans="1:18" x14ac:dyDescent="0.2">
      <c r="A331" s="23" t="s">
        <v>27</v>
      </c>
      <c r="B331" s="24">
        <v>94</v>
      </c>
      <c r="C331" s="25">
        <v>100</v>
      </c>
      <c r="D331" s="26" t="s">
        <v>7</v>
      </c>
      <c r="E331" s="27" t="s">
        <v>7</v>
      </c>
      <c r="F331" s="26" t="s">
        <v>7</v>
      </c>
      <c r="G331" s="28" t="s">
        <v>7</v>
      </c>
      <c r="H331" s="29" t="s">
        <v>7</v>
      </c>
      <c r="I331" s="30">
        <f>I332+I337+I344+I349</f>
        <v>24656.800000000003</v>
      </c>
      <c r="J331" s="30">
        <f>J332+J337+J344+J349</f>
        <v>24964.7</v>
      </c>
      <c r="K331" s="30">
        <f>K332+K337+K344+K349</f>
        <v>-20.361000000000001</v>
      </c>
      <c r="L331" s="30">
        <f>L332+L337+L344+L349</f>
        <v>128.82499999999999</v>
      </c>
      <c r="M331" s="30">
        <f t="shared" si="35"/>
        <v>24636.439000000002</v>
      </c>
      <c r="N331" s="113">
        <f t="shared" si="36"/>
        <v>25093.525000000001</v>
      </c>
      <c r="O331" s="118">
        <f>O332+O349</f>
        <v>0</v>
      </c>
      <c r="P331" s="118">
        <f>P332+P349</f>
        <v>0</v>
      </c>
      <c r="Q331" s="87">
        <f t="shared" si="33"/>
        <v>24636.439000000002</v>
      </c>
      <c r="R331" s="87">
        <f t="shared" si="34"/>
        <v>25093.525000000001</v>
      </c>
    </row>
    <row r="332" spans="1:18" ht="33.75" x14ac:dyDescent="0.2">
      <c r="A332" s="23" t="s">
        <v>92</v>
      </c>
      <c r="B332" s="24">
        <v>94</v>
      </c>
      <c r="C332" s="25">
        <v>104</v>
      </c>
      <c r="D332" s="26" t="s">
        <v>7</v>
      </c>
      <c r="E332" s="27" t="s">
        <v>7</v>
      </c>
      <c r="F332" s="26" t="s">
        <v>7</v>
      </c>
      <c r="G332" s="28" t="s">
        <v>7</v>
      </c>
      <c r="H332" s="29" t="s">
        <v>7</v>
      </c>
      <c r="I332" s="30">
        <f t="shared" ref="I332:J335" si="40">I333</f>
        <v>625</v>
      </c>
      <c r="J332" s="30">
        <f t="shared" si="40"/>
        <v>625</v>
      </c>
      <c r="K332" s="30"/>
      <c r="L332" s="30"/>
      <c r="M332" s="30">
        <f t="shared" si="35"/>
        <v>625</v>
      </c>
      <c r="N332" s="113">
        <f t="shared" si="36"/>
        <v>625</v>
      </c>
      <c r="O332" s="118">
        <f t="shared" ref="O332:P335" si="41">O333</f>
        <v>-625</v>
      </c>
      <c r="P332" s="118">
        <f t="shared" si="41"/>
        <v>-625</v>
      </c>
      <c r="Q332" s="87">
        <f t="shared" si="33"/>
        <v>0</v>
      </c>
      <c r="R332" s="87">
        <f t="shared" si="34"/>
        <v>0</v>
      </c>
    </row>
    <row r="333" spans="1:18" ht="45" x14ac:dyDescent="0.2">
      <c r="A333" s="23" t="s">
        <v>321</v>
      </c>
      <c r="B333" s="24">
        <v>94</v>
      </c>
      <c r="C333" s="25">
        <v>104</v>
      </c>
      <c r="D333" s="26" t="s">
        <v>126</v>
      </c>
      <c r="E333" s="27" t="s">
        <v>3</v>
      </c>
      <c r="F333" s="26" t="s">
        <v>2</v>
      </c>
      <c r="G333" s="28" t="s">
        <v>9</v>
      </c>
      <c r="H333" s="29" t="s">
        <v>7</v>
      </c>
      <c r="I333" s="30">
        <f t="shared" si="40"/>
        <v>625</v>
      </c>
      <c r="J333" s="30">
        <f t="shared" si="40"/>
        <v>625</v>
      </c>
      <c r="K333" s="30"/>
      <c r="L333" s="30"/>
      <c r="M333" s="30">
        <f t="shared" si="35"/>
        <v>625</v>
      </c>
      <c r="N333" s="113">
        <f t="shared" si="36"/>
        <v>625</v>
      </c>
      <c r="O333" s="118">
        <f t="shared" si="41"/>
        <v>-625</v>
      </c>
      <c r="P333" s="118">
        <f t="shared" si="41"/>
        <v>-625</v>
      </c>
      <c r="Q333" s="87">
        <f t="shared" si="33"/>
        <v>0</v>
      </c>
      <c r="R333" s="87">
        <f t="shared" si="34"/>
        <v>0</v>
      </c>
    </row>
    <row r="334" spans="1:18" ht="22.5" x14ac:dyDescent="0.2">
      <c r="A334" s="23" t="s">
        <v>152</v>
      </c>
      <c r="B334" s="24">
        <v>94</v>
      </c>
      <c r="C334" s="25">
        <v>104</v>
      </c>
      <c r="D334" s="26" t="s">
        <v>126</v>
      </c>
      <c r="E334" s="27" t="s">
        <v>3</v>
      </c>
      <c r="F334" s="26" t="s">
        <v>2</v>
      </c>
      <c r="G334" s="28" t="s">
        <v>151</v>
      </c>
      <c r="H334" s="29" t="s">
        <v>7</v>
      </c>
      <c r="I334" s="30">
        <f t="shared" si="40"/>
        <v>625</v>
      </c>
      <c r="J334" s="30">
        <f t="shared" si="40"/>
        <v>625</v>
      </c>
      <c r="K334" s="30"/>
      <c r="L334" s="30"/>
      <c r="M334" s="30">
        <f t="shared" si="35"/>
        <v>625</v>
      </c>
      <c r="N334" s="113">
        <f t="shared" si="36"/>
        <v>625</v>
      </c>
      <c r="O334" s="118">
        <f t="shared" si="41"/>
        <v>-625</v>
      </c>
      <c r="P334" s="118">
        <f t="shared" si="41"/>
        <v>-625</v>
      </c>
      <c r="Q334" s="87">
        <f t="shared" si="33"/>
        <v>0</v>
      </c>
      <c r="R334" s="87">
        <f t="shared" si="34"/>
        <v>0</v>
      </c>
    </row>
    <row r="335" spans="1:18" x14ac:dyDescent="0.2">
      <c r="A335" s="23" t="s">
        <v>65</v>
      </c>
      <c r="B335" s="24">
        <v>94</v>
      </c>
      <c r="C335" s="25">
        <v>104</v>
      </c>
      <c r="D335" s="26" t="s">
        <v>126</v>
      </c>
      <c r="E335" s="27" t="s">
        <v>3</v>
      </c>
      <c r="F335" s="26" t="s">
        <v>2</v>
      </c>
      <c r="G335" s="28" t="s">
        <v>151</v>
      </c>
      <c r="H335" s="29">
        <v>500</v>
      </c>
      <c r="I335" s="30">
        <f t="shared" si="40"/>
        <v>625</v>
      </c>
      <c r="J335" s="30">
        <f t="shared" si="40"/>
        <v>625</v>
      </c>
      <c r="K335" s="30"/>
      <c r="L335" s="30"/>
      <c r="M335" s="30">
        <f t="shared" si="35"/>
        <v>625</v>
      </c>
      <c r="N335" s="113">
        <f t="shared" si="36"/>
        <v>625</v>
      </c>
      <c r="O335" s="118">
        <f t="shared" si="41"/>
        <v>-625</v>
      </c>
      <c r="P335" s="118">
        <f t="shared" si="41"/>
        <v>-625</v>
      </c>
      <c r="Q335" s="87">
        <f t="shared" si="33"/>
        <v>0</v>
      </c>
      <c r="R335" s="87">
        <f t="shared" si="34"/>
        <v>0</v>
      </c>
    </row>
    <row r="336" spans="1:18" x14ac:dyDescent="0.2">
      <c r="A336" s="23" t="s">
        <v>139</v>
      </c>
      <c r="B336" s="24">
        <v>94</v>
      </c>
      <c r="C336" s="25">
        <v>104</v>
      </c>
      <c r="D336" s="26" t="s">
        <v>126</v>
      </c>
      <c r="E336" s="27" t="s">
        <v>3</v>
      </c>
      <c r="F336" s="26" t="s">
        <v>2</v>
      </c>
      <c r="G336" s="28" t="s">
        <v>151</v>
      </c>
      <c r="H336" s="29">
        <v>530</v>
      </c>
      <c r="I336" s="30">
        <v>625</v>
      </c>
      <c r="J336" s="30">
        <v>625</v>
      </c>
      <c r="K336" s="30"/>
      <c r="L336" s="30"/>
      <c r="M336" s="30">
        <f t="shared" si="35"/>
        <v>625</v>
      </c>
      <c r="N336" s="113">
        <f t="shared" si="36"/>
        <v>625</v>
      </c>
      <c r="O336" s="118">
        <v>-625</v>
      </c>
      <c r="P336" s="118">
        <v>-625</v>
      </c>
      <c r="Q336" s="87">
        <f t="shared" si="33"/>
        <v>0</v>
      </c>
      <c r="R336" s="87">
        <f t="shared" si="34"/>
        <v>0</v>
      </c>
    </row>
    <row r="337" spans="1:18" ht="33.75" x14ac:dyDescent="0.2">
      <c r="A337" s="23" t="s">
        <v>17</v>
      </c>
      <c r="B337" s="24">
        <v>94</v>
      </c>
      <c r="C337" s="25">
        <v>106</v>
      </c>
      <c r="D337" s="26" t="s">
        <v>7</v>
      </c>
      <c r="E337" s="27" t="s">
        <v>7</v>
      </c>
      <c r="F337" s="26" t="s">
        <v>7</v>
      </c>
      <c r="G337" s="28" t="s">
        <v>7</v>
      </c>
      <c r="H337" s="29" t="s">
        <v>7</v>
      </c>
      <c r="I337" s="30">
        <f>I338</f>
        <v>11477.4</v>
      </c>
      <c r="J337" s="30">
        <f>J338</f>
        <v>11477.4</v>
      </c>
      <c r="K337" s="30"/>
      <c r="L337" s="30"/>
      <c r="M337" s="30">
        <f t="shared" si="35"/>
        <v>11477.4</v>
      </c>
      <c r="N337" s="113">
        <f t="shared" si="36"/>
        <v>11477.4</v>
      </c>
      <c r="O337" s="57"/>
      <c r="P337" s="57"/>
      <c r="Q337" s="87">
        <f t="shared" si="33"/>
        <v>11477.4</v>
      </c>
      <c r="R337" s="87">
        <f t="shared" si="34"/>
        <v>11477.4</v>
      </c>
    </row>
    <row r="338" spans="1:18" ht="45" x14ac:dyDescent="0.2">
      <c r="A338" s="23" t="s">
        <v>321</v>
      </c>
      <c r="B338" s="24">
        <v>94</v>
      </c>
      <c r="C338" s="25">
        <v>106</v>
      </c>
      <c r="D338" s="26" t="s">
        <v>126</v>
      </c>
      <c r="E338" s="27" t="s">
        <v>3</v>
      </c>
      <c r="F338" s="26" t="s">
        <v>2</v>
      </c>
      <c r="G338" s="28" t="s">
        <v>9</v>
      </c>
      <c r="H338" s="29" t="s">
        <v>7</v>
      </c>
      <c r="I338" s="30">
        <f>I339</f>
        <v>11477.4</v>
      </c>
      <c r="J338" s="30">
        <f>J339</f>
        <v>11477.4</v>
      </c>
      <c r="K338" s="30"/>
      <c r="L338" s="30"/>
      <c r="M338" s="30">
        <f t="shared" si="35"/>
        <v>11477.4</v>
      </c>
      <c r="N338" s="113">
        <f t="shared" si="36"/>
        <v>11477.4</v>
      </c>
      <c r="O338" s="57"/>
      <c r="P338" s="57"/>
      <c r="Q338" s="87">
        <f t="shared" ref="Q338:Q401" si="42">M338+O338</f>
        <v>11477.4</v>
      </c>
      <c r="R338" s="87">
        <f t="shared" ref="R338:R373" si="43">N338+P338</f>
        <v>11477.4</v>
      </c>
    </row>
    <row r="339" spans="1:18" ht="22.5" x14ac:dyDescent="0.2">
      <c r="A339" s="23" t="s">
        <v>15</v>
      </c>
      <c r="B339" s="24">
        <v>94</v>
      </c>
      <c r="C339" s="25">
        <v>106</v>
      </c>
      <c r="D339" s="26" t="s">
        <v>126</v>
      </c>
      <c r="E339" s="27" t="s">
        <v>3</v>
      </c>
      <c r="F339" s="26" t="s">
        <v>2</v>
      </c>
      <c r="G339" s="28" t="s">
        <v>11</v>
      </c>
      <c r="H339" s="29" t="s">
        <v>7</v>
      </c>
      <c r="I339" s="30">
        <f>I340+I342</f>
        <v>11477.4</v>
      </c>
      <c r="J339" s="30">
        <f>J340+J342</f>
        <v>11477.4</v>
      </c>
      <c r="K339" s="30"/>
      <c r="L339" s="30"/>
      <c r="M339" s="30">
        <f t="shared" si="35"/>
        <v>11477.4</v>
      </c>
      <c r="N339" s="113">
        <f t="shared" si="36"/>
        <v>11477.4</v>
      </c>
      <c r="O339" s="57"/>
      <c r="P339" s="57"/>
      <c r="Q339" s="87">
        <f t="shared" si="42"/>
        <v>11477.4</v>
      </c>
      <c r="R339" s="87">
        <f t="shared" si="43"/>
        <v>11477.4</v>
      </c>
    </row>
    <row r="340" spans="1:18" ht="45" x14ac:dyDescent="0.2">
      <c r="A340" s="23" t="s">
        <v>6</v>
      </c>
      <c r="B340" s="24">
        <v>94</v>
      </c>
      <c r="C340" s="25">
        <v>106</v>
      </c>
      <c r="D340" s="26" t="s">
        <v>126</v>
      </c>
      <c r="E340" s="27" t="s">
        <v>3</v>
      </c>
      <c r="F340" s="26" t="s">
        <v>2</v>
      </c>
      <c r="G340" s="28" t="s">
        <v>11</v>
      </c>
      <c r="H340" s="29">
        <v>100</v>
      </c>
      <c r="I340" s="30">
        <f>I341</f>
        <v>10741.1</v>
      </c>
      <c r="J340" s="30">
        <f>J341</f>
        <v>10741.1</v>
      </c>
      <c r="K340" s="30"/>
      <c r="L340" s="30"/>
      <c r="M340" s="30">
        <f t="shared" si="35"/>
        <v>10741.1</v>
      </c>
      <c r="N340" s="113">
        <f t="shared" si="36"/>
        <v>10741.1</v>
      </c>
      <c r="O340" s="57"/>
      <c r="P340" s="57"/>
      <c r="Q340" s="87">
        <f t="shared" si="42"/>
        <v>10741.1</v>
      </c>
      <c r="R340" s="87">
        <f t="shared" si="43"/>
        <v>10741.1</v>
      </c>
    </row>
    <row r="341" spans="1:18" ht="22.5" x14ac:dyDescent="0.2">
      <c r="A341" s="23" t="s">
        <v>5</v>
      </c>
      <c r="B341" s="24">
        <v>94</v>
      </c>
      <c r="C341" s="25">
        <v>106</v>
      </c>
      <c r="D341" s="26" t="s">
        <v>126</v>
      </c>
      <c r="E341" s="27" t="s">
        <v>3</v>
      </c>
      <c r="F341" s="26" t="s">
        <v>2</v>
      </c>
      <c r="G341" s="28" t="s">
        <v>11</v>
      </c>
      <c r="H341" s="29">
        <v>120</v>
      </c>
      <c r="I341" s="30">
        <v>10741.1</v>
      </c>
      <c r="J341" s="30">
        <v>10741.1</v>
      </c>
      <c r="K341" s="30"/>
      <c r="L341" s="30"/>
      <c r="M341" s="30">
        <f t="shared" si="35"/>
        <v>10741.1</v>
      </c>
      <c r="N341" s="113">
        <f t="shared" si="36"/>
        <v>10741.1</v>
      </c>
      <c r="O341" s="57"/>
      <c r="P341" s="57"/>
      <c r="Q341" s="87">
        <f t="shared" si="42"/>
        <v>10741.1</v>
      </c>
      <c r="R341" s="87">
        <f t="shared" si="43"/>
        <v>10741.1</v>
      </c>
    </row>
    <row r="342" spans="1:18" ht="22.5" x14ac:dyDescent="0.2">
      <c r="A342" s="23" t="s">
        <v>14</v>
      </c>
      <c r="B342" s="24">
        <v>94</v>
      </c>
      <c r="C342" s="25">
        <v>106</v>
      </c>
      <c r="D342" s="26" t="s">
        <v>126</v>
      </c>
      <c r="E342" s="27" t="s">
        <v>3</v>
      </c>
      <c r="F342" s="26" t="s">
        <v>2</v>
      </c>
      <c r="G342" s="28" t="s">
        <v>11</v>
      </c>
      <c r="H342" s="29">
        <v>200</v>
      </c>
      <c r="I342" s="30">
        <f>I343</f>
        <v>736.3</v>
      </c>
      <c r="J342" s="30">
        <f>J343</f>
        <v>736.3</v>
      </c>
      <c r="K342" s="30"/>
      <c r="L342" s="30"/>
      <c r="M342" s="30">
        <f t="shared" si="35"/>
        <v>736.3</v>
      </c>
      <c r="N342" s="113">
        <f t="shared" si="36"/>
        <v>736.3</v>
      </c>
      <c r="O342" s="57"/>
      <c r="P342" s="57"/>
      <c r="Q342" s="87">
        <f t="shared" si="42"/>
        <v>736.3</v>
      </c>
      <c r="R342" s="87">
        <f t="shared" si="43"/>
        <v>736.3</v>
      </c>
    </row>
    <row r="343" spans="1:18" ht="22.5" x14ac:dyDescent="0.2">
      <c r="A343" s="23" t="s">
        <v>13</v>
      </c>
      <c r="B343" s="24">
        <v>94</v>
      </c>
      <c r="C343" s="25">
        <v>106</v>
      </c>
      <c r="D343" s="26" t="s">
        <v>126</v>
      </c>
      <c r="E343" s="27" t="s">
        <v>3</v>
      </c>
      <c r="F343" s="26" t="s">
        <v>2</v>
      </c>
      <c r="G343" s="28" t="s">
        <v>11</v>
      </c>
      <c r="H343" s="29">
        <v>240</v>
      </c>
      <c r="I343" s="30">
        <v>736.3</v>
      </c>
      <c r="J343" s="30">
        <v>736.3</v>
      </c>
      <c r="K343" s="30"/>
      <c r="L343" s="30"/>
      <c r="M343" s="30">
        <f t="shared" ref="M343:M410" si="44">I343+K343</f>
        <v>736.3</v>
      </c>
      <c r="N343" s="113">
        <f t="shared" ref="N343:N410" si="45">J343+L343</f>
        <v>736.3</v>
      </c>
      <c r="O343" s="57"/>
      <c r="P343" s="57"/>
      <c r="Q343" s="87">
        <f t="shared" si="42"/>
        <v>736.3</v>
      </c>
      <c r="R343" s="87">
        <f t="shared" si="43"/>
        <v>736.3</v>
      </c>
    </row>
    <row r="344" spans="1:18" x14ac:dyDescent="0.2">
      <c r="A344" s="23" t="s">
        <v>150</v>
      </c>
      <c r="B344" s="24">
        <v>94</v>
      </c>
      <c r="C344" s="25">
        <v>111</v>
      </c>
      <c r="D344" s="26" t="s">
        <v>7</v>
      </c>
      <c r="E344" s="27" t="s">
        <v>7</v>
      </c>
      <c r="F344" s="26" t="s">
        <v>7</v>
      </c>
      <c r="G344" s="28" t="s">
        <v>7</v>
      </c>
      <c r="H344" s="29" t="s">
        <v>7</v>
      </c>
      <c r="I344" s="30">
        <f t="shared" ref="I344:J347" si="46">I345</f>
        <v>5000</v>
      </c>
      <c r="J344" s="30">
        <f t="shared" si="46"/>
        <v>5000</v>
      </c>
      <c r="K344" s="30"/>
      <c r="L344" s="30"/>
      <c r="M344" s="30">
        <f t="shared" si="44"/>
        <v>5000</v>
      </c>
      <c r="N344" s="113">
        <f t="shared" si="45"/>
        <v>5000</v>
      </c>
      <c r="O344" s="57"/>
      <c r="P344" s="57"/>
      <c r="Q344" s="87">
        <f t="shared" si="42"/>
        <v>5000</v>
      </c>
      <c r="R344" s="87">
        <f t="shared" si="43"/>
        <v>5000</v>
      </c>
    </row>
    <row r="345" spans="1:18" ht="22.5" x14ac:dyDescent="0.2">
      <c r="A345" s="23" t="s">
        <v>149</v>
      </c>
      <c r="B345" s="24">
        <v>94</v>
      </c>
      <c r="C345" s="25">
        <v>111</v>
      </c>
      <c r="D345" s="26" t="s">
        <v>148</v>
      </c>
      <c r="E345" s="27" t="s">
        <v>3</v>
      </c>
      <c r="F345" s="26" t="s">
        <v>2</v>
      </c>
      <c r="G345" s="28" t="s">
        <v>9</v>
      </c>
      <c r="H345" s="29" t="s">
        <v>7</v>
      </c>
      <c r="I345" s="30">
        <f t="shared" si="46"/>
        <v>5000</v>
      </c>
      <c r="J345" s="30">
        <f t="shared" si="46"/>
        <v>5000</v>
      </c>
      <c r="K345" s="30"/>
      <c r="L345" s="30"/>
      <c r="M345" s="30">
        <f t="shared" si="44"/>
        <v>5000</v>
      </c>
      <c r="N345" s="113">
        <f t="shared" si="45"/>
        <v>5000</v>
      </c>
      <c r="O345" s="57"/>
      <c r="P345" s="57"/>
      <c r="Q345" s="87">
        <f t="shared" si="42"/>
        <v>5000</v>
      </c>
      <c r="R345" s="87">
        <f t="shared" si="43"/>
        <v>5000</v>
      </c>
    </row>
    <row r="346" spans="1:18" ht="22.5" x14ac:dyDescent="0.2">
      <c r="A346" s="23" t="s">
        <v>149</v>
      </c>
      <c r="B346" s="24">
        <v>94</v>
      </c>
      <c r="C346" s="25">
        <v>111</v>
      </c>
      <c r="D346" s="26" t="s">
        <v>148</v>
      </c>
      <c r="E346" s="27" t="s">
        <v>3</v>
      </c>
      <c r="F346" s="26" t="s">
        <v>2</v>
      </c>
      <c r="G346" s="28" t="s">
        <v>147</v>
      </c>
      <c r="H346" s="29" t="s">
        <v>7</v>
      </c>
      <c r="I346" s="30">
        <f t="shared" si="46"/>
        <v>5000</v>
      </c>
      <c r="J346" s="30">
        <f t="shared" si="46"/>
        <v>5000</v>
      </c>
      <c r="K346" s="30"/>
      <c r="L346" s="30"/>
      <c r="M346" s="30">
        <f t="shared" si="44"/>
        <v>5000</v>
      </c>
      <c r="N346" s="113">
        <f t="shared" si="45"/>
        <v>5000</v>
      </c>
      <c r="O346" s="57"/>
      <c r="P346" s="57"/>
      <c r="Q346" s="87">
        <f t="shared" si="42"/>
        <v>5000</v>
      </c>
      <c r="R346" s="87">
        <f t="shared" si="43"/>
        <v>5000</v>
      </c>
    </row>
    <row r="347" spans="1:18" x14ac:dyDescent="0.2">
      <c r="A347" s="23" t="s">
        <v>71</v>
      </c>
      <c r="B347" s="24">
        <v>94</v>
      </c>
      <c r="C347" s="25">
        <v>111</v>
      </c>
      <c r="D347" s="26" t="s">
        <v>148</v>
      </c>
      <c r="E347" s="27" t="s">
        <v>3</v>
      </c>
      <c r="F347" s="26" t="s">
        <v>2</v>
      </c>
      <c r="G347" s="28" t="s">
        <v>147</v>
      </c>
      <c r="H347" s="29">
        <v>800</v>
      </c>
      <c r="I347" s="30">
        <f t="shared" si="46"/>
        <v>5000</v>
      </c>
      <c r="J347" s="30">
        <f t="shared" si="46"/>
        <v>5000</v>
      </c>
      <c r="K347" s="30"/>
      <c r="L347" s="30"/>
      <c r="M347" s="30">
        <f t="shared" si="44"/>
        <v>5000</v>
      </c>
      <c r="N347" s="113">
        <f t="shared" si="45"/>
        <v>5000</v>
      </c>
      <c r="O347" s="57"/>
      <c r="P347" s="57"/>
      <c r="Q347" s="87">
        <f t="shared" si="42"/>
        <v>5000</v>
      </c>
      <c r="R347" s="87">
        <f t="shared" si="43"/>
        <v>5000</v>
      </c>
    </row>
    <row r="348" spans="1:18" x14ac:dyDescent="0.2">
      <c r="A348" s="23" t="s">
        <v>144</v>
      </c>
      <c r="B348" s="24">
        <v>94</v>
      </c>
      <c r="C348" s="25">
        <v>111</v>
      </c>
      <c r="D348" s="26" t="s">
        <v>148</v>
      </c>
      <c r="E348" s="27" t="s">
        <v>3</v>
      </c>
      <c r="F348" s="26" t="s">
        <v>2</v>
      </c>
      <c r="G348" s="28" t="s">
        <v>147</v>
      </c>
      <c r="H348" s="29">
        <v>870</v>
      </c>
      <c r="I348" s="30">
        <v>5000</v>
      </c>
      <c r="J348" s="30">
        <v>5000</v>
      </c>
      <c r="K348" s="30"/>
      <c r="L348" s="30"/>
      <c r="M348" s="30">
        <f t="shared" si="44"/>
        <v>5000</v>
      </c>
      <c r="N348" s="113">
        <f t="shared" si="45"/>
        <v>5000</v>
      </c>
      <c r="O348" s="57"/>
      <c r="P348" s="57"/>
      <c r="Q348" s="87">
        <f t="shared" si="42"/>
        <v>5000</v>
      </c>
      <c r="R348" s="87">
        <f t="shared" si="43"/>
        <v>5000</v>
      </c>
    </row>
    <row r="349" spans="1:18" x14ac:dyDescent="0.2">
      <c r="A349" s="23" t="s">
        <v>86</v>
      </c>
      <c r="B349" s="24">
        <v>94</v>
      </c>
      <c r="C349" s="25">
        <v>113</v>
      </c>
      <c r="D349" s="26" t="s">
        <v>7</v>
      </c>
      <c r="E349" s="27" t="s">
        <v>7</v>
      </c>
      <c r="F349" s="26" t="s">
        <v>7</v>
      </c>
      <c r="G349" s="28" t="s">
        <v>7</v>
      </c>
      <c r="H349" s="29" t="s">
        <v>7</v>
      </c>
      <c r="I349" s="30">
        <f>I350+I359+I362</f>
        <v>7554.4</v>
      </c>
      <c r="J349" s="30">
        <f>J350+J358</f>
        <v>7862.3</v>
      </c>
      <c r="K349" s="30">
        <f>K350</f>
        <v>-20.361000000000001</v>
      </c>
      <c r="L349" s="30">
        <f>L350</f>
        <v>128.82499999999999</v>
      </c>
      <c r="M349" s="30">
        <f t="shared" si="44"/>
        <v>7534.0389999999998</v>
      </c>
      <c r="N349" s="113">
        <f t="shared" si="45"/>
        <v>7991.125</v>
      </c>
      <c r="O349" s="118">
        <f>O354</f>
        <v>625</v>
      </c>
      <c r="P349" s="118">
        <f>P354</f>
        <v>625</v>
      </c>
      <c r="Q349" s="87">
        <f t="shared" si="42"/>
        <v>8159.0389999999998</v>
      </c>
      <c r="R349" s="87">
        <f t="shared" si="43"/>
        <v>8616.125</v>
      </c>
    </row>
    <row r="350" spans="1:18" ht="45" x14ac:dyDescent="0.2">
      <c r="A350" s="23" t="s">
        <v>300</v>
      </c>
      <c r="B350" s="24">
        <v>94</v>
      </c>
      <c r="C350" s="25">
        <v>113</v>
      </c>
      <c r="D350" s="26" t="s">
        <v>34</v>
      </c>
      <c r="E350" s="27" t="s">
        <v>3</v>
      </c>
      <c r="F350" s="26" t="s">
        <v>2</v>
      </c>
      <c r="G350" s="28" t="s">
        <v>9</v>
      </c>
      <c r="H350" s="29" t="s">
        <v>7</v>
      </c>
      <c r="I350" s="30">
        <f t="shared" ref="I350:J352" si="47">I351</f>
        <v>453</v>
      </c>
      <c r="J350" s="30">
        <f t="shared" si="47"/>
        <v>453</v>
      </c>
      <c r="K350" s="30">
        <f>K362</f>
        <v>-20.361000000000001</v>
      </c>
      <c r="L350" s="30">
        <f>L362</f>
        <v>128.82499999999999</v>
      </c>
      <c r="M350" s="30">
        <f t="shared" si="44"/>
        <v>432.63900000000001</v>
      </c>
      <c r="N350" s="113">
        <f t="shared" si="45"/>
        <v>581.82500000000005</v>
      </c>
      <c r="O350" s="57"/>
      <c r="P350" s="57"/>
      <c r="Q350" s="87">
        <f t="shared" si="42"/>
        <v>432.63900000000001</v>
      </c>
      <c r="R350" s="87">
        <f t="shared" si="43"/>
        <v>581.82500000000005</v>
      </c>
    </row>
    <row r="351" spans="1:18" ht="22.5" x14ac:dyDescent="0.2">
      <c r="A351" s="23" t="s">
        <v>81</v>
      </c>
      <c r="B351" s="24">
        <v>94</v>
      </c>
      <c r="C351" s="25">
        <v>113</v>
      </c>
      <c r="D351" s="26" t="s">
        <v>34</v>
      </c>
      <c r="E351" s="27" t="s">
        <v>3</v>
      </c>
      <c r="F351" s="26" t="s">
        <v>2</v>
      </c>
      <c r="G351" s="28" t="s">
        <v>80</v>
      </c>
      <c r="H351" s="29" t="s">
        <v>7</v>
      </c>
      <c r="I351" s="30">
        <f t="shared" si="47"/>
        <v>453</v>
      </c>
      <c r="J351" s="30">
        <f t="shared" si="47"/>
        <v>453</v>
      </c>
      <c r="K351" s="30"/>
      <c r="L351" s="30"/>
      <c r="M351" s="30">
        <f t="shared" si="44"/>
        <v>453</v>
      </c>
      <c r="N351" s="113">
        <f t="shared" si="45"/>
        <v>453</v>
      </c>
      <c r="O351" s="57"/>
      <c r="P351" s="57"/>
      <c r="Q351" s="87">
        <f t="shared" si="42"/>
        <v>453</v>
      </c>
      <c r="R351" s="87">
        <f t="shared" si="43"/>
        <v>453</v>
      </c>
    </row>
    <row r="352" spans="1:18" ht="22.5" x14ac:dyDescent="0.2">
      <c r="A352" s="23" t="s">
        <v>14</v>
      </c>
      <c r="B352" s="24">
        <v>94</v>
      </c>
      <c r="C352" s="25">
        <v>113</v>
      </c>
      <c r="D352" s="26" t="s">
        <v>34</v>
      </c>
      <c r="E352" s="27" t="s">
        <v>3</v>
      </c>
      <c r="F352" s="26" t="s">
        <v>2</v>
      </c>
      <c r="G352" s="28" t="s">
        <v>80</v>
      </c>
      <c r="H352" s="29">
        <v>200</v>
      </c>
      <c r="I352" s="30">
        <f t="shared" si="47"/>
        <v>453</v>
      </c>
      <c r="J352" s="30">
        <f t="shared" si="47"/>
        <v>453</v>
      </c>
      <c r="K352" s="30"/>
      <c r="L352" s="30"/>
      <c r="M352" s="30">
        <f t="shared" si="44"/>
        <v>453</v>
      </c>
      <c r="N352" s="113">
        <f t="shared" si="45"/>
        <v>453</v>
      </c>
      <c r="O352" s="57"/>
      <c r="P352" s="57"/>
      <c r="Q352" s="87">
        <f t="shared" si="42"/>
        <v>453</v>
      </c>
      <c r="R352" s="87">
        <f t="shared" si="43"/>
        <v>453</v>
      </c>
    </row>
    <row r="353" spans="1:18" ht="22.5" x14ac:dyDescent="0.2">
      <c r="A353" s="23" t="s">
        <v>13</v>
      </c>
      <c r="B353" s="24">
        <v>94</v>
      </c>
      <c r="C353" s="25">
        <v>113</v>
      </c>
      <c r="D353" s="26" t="s">
        <v>34</v>
      </c>
      <c r="E353" s="27" t="s">
        <v>3</v>
      </c>
      <c r="F353" s="26" t="s">
        <v>2</v>
      </c>
      <c r="G353" s="28" t="s">
        <v>80</v>
      </c>
      <c r="H353" s="29">
        <v>240</v>
      </c>
      <c r="I353" s="30">
        <v>453</v>
      </c>
      <c r="J353" s="30">
        <v>453</v>
      </c>
      <c r="K353" s="30"/>
      <c r="L353" s="30"/>
      <c r="M353" s="30">
        <f t="shared" si="44"/>
        <v>453</v>
      </c>
      <c r="N353" s="113">
        <f t="shared" si="45"/>
        <v>453</v>
      </c>
      <c r="O353" s="57"/>
      <c r="P353" s="57"/>
      <c r="Q353" s="87">
        <f t="shared" si="42"/>
        <v>453</v>
      </c>
      <c r="R353" s="87">
        <f t="shared" si="43"/>
        <v>453</v>
      </c>
    </row>
    <row r="354" spans="1:18" ht="45" x14ac:dyDescent="0.2">
      <c r="A354" s="1" t="s">
        <v>321</v>
      </c>
      <c r="B354" s="24">
        <v>94</v>
      </c>
      <c r="C354" s="25">
        <v>113</v>
      </c>
      <c r="D354" s="32" t="s">
        <v>126</v>
      </c>
      <c r="E354" s="33" t="s">
        <v>3</v>
      </c>
      <c r="F354" s="32" t="s">
        <v>2</v>
      </c>
      <c r="G354" s="34" t="s">
        <v>9</v>
      </c>
      <c r="H354" s="45"/>
      <c r="I354" s="30"/>
      <c r="J354" s="30"/>
      <c r="K354" s="30"/>
      <c r="L354" s="30"/>
      <c r="M354" s="30"/>
      <c r="N354" s="113"/>
      <c r="O354" s="118">
        <f t="shared" ref="O354:P356" si="48">O355</f>
        <v>625</v>
      </c>
      <c r="P354" s="118">
        <f t="shared" si="48"/>
        <v>625</v>
      </c>
      <c r="Q354" s="87">
        <f t="shared" si="42"/>
        <v>625</v>
      </c>
      <c r="R354" s="87">
        <f t="shared" si="43"/>
        <v>625</v>
      </c>
    </row>
    <row r="355" spans="1:18" ht="22.5" x14ac:dyDescent="0.2">
      <c r="A355" s="1" t="s">
        <v>152</v>
      </c>
      <c r="B355" s="24">
        <v>94</v>
      </c>
      <c r="C355" s="25">
        <v>113</v>
      </c>
      <c r="D355" s="32" t="s">
        <v>126</v>
      </c>
      <c r="E355" s="33" t="s">
        <v>3</v>
      </c>
      <c r="F355" s="32" t="s">
        <v>2</v>
      </c>
      <c r="G355" s="34" t="s">
        <v>151</v>
      </c>
      <c r="H355" s="45" t="s">
        <v>7</v>
      </c>
      <c r="I355" s="30"/>
      <c r="J355" s="30"/>
      <c r="K355" s="30"/>
      <c r="L355" s="30"/>
      <c r="M355" s="30"/>
      <c r="N355" s="113"/>
      <c r="O355" s="118">
        <f t="shared" si="48"/>
        <v>625</v>
      </c>
      <c r="P355" s="118">
        <f t="shared" si="48"/>
        <v>625</v>
      </c>
      <c r="Q355" s="87">
        <f t="shared" si="42"/>
        <v>625</v>
      </c>
      <c r="R355" s="87">
        <f t="shared" si="43"/>
        <v>625</v>
      </c>
    </row>
    <row r="356" spans="1:18" x14ac:dyDescent="0.2">
      <c r="A356" s="1" t="s">
        <v>65</v>
      </c>
      <c r="B356" s="24">
        <v>94</v>
      </c>
      <c r="C356" s="25">
        <v>113</v>
      </c>
      <c r="D356" s="32" t="s">
        <v>126</v>
      </c>
      <c r="E356" s="33" t="s">
        <v>3</v>
      </c>
      <c r="F356" s="32" t="s">
        <v>2</v>
      </c>
      <c r="G356" s="34" t="s">
        <v>151</v>
      </c>
      <c r="H356" s="45">
        <v>500</v>
      </c>
      <c r="I356" s="30"/>
      <c r="J356" s="30"/>
      <c r="K356" s="30"/>
      <c r="L356" s="30"/>
      <c r="M356" s="30"/>
      <c r="N356" s="113"/>
      <c r="O356" s="118">
        <f t="shared" si="48"/>
        <v>625</v>
      </c>
      <c r="P356" s="118">
        <f t="shared" si="48"/>
        <v>625</v>
      </c>
      <c r="Q356" s="87">
        <f t="shared" si="42"/>
        <v>625</v>
      </c>
      <c r="R356" s="87">
        <f t="shared" si="43"/>
        <v>625</v>
      </c>
    </row>
    <row r="357" spans="1:18" x14ac:dyDescent="0.2">
      <c r="A357" s="1" t="s">
        <v>139</v>
      </c>
      <c r="B357" s="24">
        <v>94</v>
      </c>
      <c r="C357" s="25">
        <v>113</v>
      </c>
      <c r="D357" s="32" t="s">
        <v>126</v>
      </c>
      <c r="E357" s="33" t="s">
        <v>3</v>
      </c>
      <c r="F357" s="32" t="s">
        <v>2</v>
      </c>
      <c r="G357" s="34" t="s">
        <v>151</v>
      </c>
      <c r="H357" s="45">
        <v>530</v>
      </c>
      <c r="I357" s="30"/>
      <c r="J357" s="30"/>
      <c r="K357" s="30"/>
      <c r="L357" s="30"/>
      <c r="M357" s="30"/>
      <c r="N357" s="113"/>
      <c r="O357" s="118">
        <v>625</v>
      </c>
      <c r="P357" s="118">
        <v>625</v>
      </c>
      <c r="Q357" s="87">
        <f t="shared" si="42"/>
        <v>625</v>
      </c>
      <c r="R357" s="87">
        <f t="shared" si="43"/>
        <v>625</v>
      </c>
    </row>
    <row r="358" spans="1:18" ht="22.5" x14ac:dyDescent="0.2">
      <c r="A358" s="23" t="s">
        <v>10</v>
      </c>
      <c r="B358" s="24">
        <v>94</v>
      </c>
      <c r="C358" s="25">
        <v>113</v>
      </c>
      <c r="D358" s="26" t="s">
        <v>4</v>
      </c>
      <c r="E358" s="27" t="s">
        <v>3</v>
      </c>
      <c r="F358" s="26" t="s">
        <v>2</v>
      </c>
      <c r="G358" s="28" t="s">
        <v>9</v>
      </c>
      <c r="H358" s="29" t="s">
        <v>7</v>
      </c>
      <c r="I358" s="30">
        <f>I359+I362</f>
        <v>7101.4</v>
      </c>
      <c r="J358" s="30">
        <f>J359+J362</f>
        <v>7409.3</v>
      </c>
      <c r="K358" s="30"/>
      <c r="L358" s="30"/>
      <c r="M358" s="30">
        <f t="shared" si="44"/>
        <v>7101.4</v>
      </c>
      <c r="N358" s="113">
        <f t="shared" si="45"/>
        <v>7409.3</v>
      </c>
      <c r="O358" s="57"/>
      <c r="P358" s="57"/>
      <c r="Q358" s="87">
        <f t="shared" si="42"/>
        <v>7101.4</v>
      </c>
      <c r="R358" s="87">
        <f t="shared" si="43"/>
        <v>7409.3</v>
      </c>
    </row>
    <row r="359" spans="1:18" ht="33.75" x14ac:dyDescent="0.2">
      <c r="A359" s="23" t="s">
        <v>146</v>
      </c>
      <c r="B359" s="24">
        <v>94</v>
      </c>
      <c r="C359" s="25">
        <v>113</v>
      </c>
      <c r="D359" s="26" t="s">
        <v>4</v>
      </c>
      <c r="E359" s="27" t="s">
        <v>3</v>
      </c>
      <c r="F359" s="26" t="s">
        <v>2</v>
      </c>
      <c r="G359" s="28" t="s">
        <v>145</v>
      </c>
      <c r="H359" s="29" t="s">
        <v>7</v>
      </c>
      <c r="I359" s="30">
        <f>I360</f>
        <v>2500</v>
      </c>
      <c r="J359" s="30">
        <f>J360</f>
        <v>2500</v>
      </c>
      <c r="K359" s="30"/>
      <c r="L359" s="30"/>
      <c r="M359" s="30">
        <f t="shared" si="44"/>
        <v>2500</v>
      </c>
      <c r="N359" s="113">
        <f t="shared" si="45"/>
        <v>2500</v>
      </c>
      <c r="O359" s="57"/>
      <c r="P359" s="57"/>
      <c r="Q359" s="87">
        <f t="shared" si="42"/>
        <v>2500</v>
      </c>
      <c r="R359" s="87">
        <f t="shared" si="43"/>
        <v>2500</v>
      </c>
    </row>
    <row r="360" spans="1:18" x14ac:dyDescent="0.2">
      <c r="A360" s="23" t="s">
        <v>71</v>
      </c>
      <c r="B360" s="24">
        <v>94</v>
      </c>
      <c r="C360" s="25">
        <v>113</v>
      </c>
      <c r="D360" s="26" t="s">
        <v>4</v>
      </c>
      <c r="E360" s="27" t="s">
        <v>3</v>
      </c>
      <c r="F360" s="26" t="s">
        <v>2</v>
      </c>
      <c r="G360" s="28" t="s">
        <v>145</v>
      </c>
      <c r="H360" s="29">
        <v>800</v>
      </c>
      <c r="I360" s="30">
        <f>I361</f>
        <v>2500</v>
      </c>
      <c r="J360" s="30">
        <f>J361</f>
        <v>2500</v>
      </c>
      <c r="K360" s="30"/>
      <c r="L360" s="30"/>
      <c r="M360" s="30">
        <f t="shared" si="44"/>
        <v>2500</v>
      </c>
      <c r="N360" s="113">
        <f t="shared" si="45"/>
        <v>2500</v>
      </c>
      <c r="O360" s="57"/>
      <c r="P360" s="57"/>
      <c r="Q360" s="87">
        <f t="shared" si="42"/>
        <v>2500</v>
      </c>
      <c r="R360" s="87">
        <f t="shared" si="43"/>
        <v>2500</v>
      </c>
    </row>
    <row r="361" spans="1:18" x14ac:dyDescent="0.2">
      <c r="A361" s="23" t="s">
        <v>144</v>
      </c>
      <c r="B361" s="24">
        <v>94</v>
      </c>
      <c r="C361" s="25">
        <v>113</v>
      </c>
      <c r="D361" s="26" t="s">
        <v>4</v>
      </c>
      <c r="E361" s="27" t="s">
        <v>3</v>
      </c>
      <c r="F361" s="26" t="s">
        <v>2</v>
      </c>
      <c r="G361" s="28" t="s">
        <v>145</v>
      </c>
      <c r="H361" s="29">
        <v>870</v>
      </c>
      <c r="I361" s="30">
        <v>2500</v>
      </c>
      <c r="J361" s="30">
        <v>2500</v>
      </c>
      <c r="K361" s="30"/>
      <c r="L361" s="30"/>
      <c r="M361" s="30">
        <f t="shared" si="44"/>
        <v>2500</v>
      </c>
      <c r="N361" s="113">
        <f t="shared" si="45"/>
        <v>2500</v>
      </c>
      <c r="O361" s="57"/>
      <c r="P361" s="57"/>
      <c r="Q361" s="87">
        <f t="shared" si="42"/>
        <v>2500</v>
      </c>
      <c r="R361" s="87">
        <f t="shared" si="43"/>
        <v>2500</v>
      </c>
    </row>
    <row r="362" spans="1:18" ht="56.25" x14ac:dyDescent="0.2">
      <c r="A362" s="23" t="s">
        <v>306</v>
      </c>
      <c r="B362" s="24">
        <v>94</v>
      </c>
      <c r="C362" s="25">
        <v>113</v>
      </c>
      <c r="D362" s="26" t="s">
        <v>4</v>
      </c>
      <c r="E362" s="27" t="s">
        <v>3</v>
      </c>
      <c r="F362" s="26" t="s">
        <v>2</v>
      </c>
      <c r="G362" s="28" t="s">
        <v>143</v>
      </c>
      <c r="H362" s="29" t="s">
        <v>7</v>
      </c>
      <c r="I362" s="30">
        <f t="shared" ref="I362:L363" si="49">I363</f>
        <v>4601.3999999999996</v>
      </c>
      <c r="J362" s="30">
        <f t="shared" si="49"/>
        <v>4909.3</v>
      </c>
      <c r="K362" s="30">
        <f t="shared" si="49"/>
        <v>-20.361000000000001</v>
      </c>
      <c r="L362" s="30">
        <f t="shared" si="49"/>
        <v>128.82499999999999</v>
      </c>
      <c r="M362" s="30">
        <f t="shared" si="44"/>
        <v>4581.0389999999998</v>
      </c>
      <c r="N362" s="113">
        <f t="shared" si="45"/>
        <v>5038.125</v>
      </c>
      <c r="O362" s="57"/>
      <c r="P362" s="57"/>
      <c r="Q362" s="87">
        <f t="shared" si="42"/>
        <v>4581.0389999999998</v>
      </c>
      <c r="R362" s="87">
        <f t="shared" si="43"/>
        <v>5038.125</v>
      </c>
    </row>
    <row r="363" spans="1:18" x14ac:dyDescent="0.2">
      <c r="A363" s="23" t="s">
        <v>71</v>
      </c>
      <c r="B363" s="24">
        <v>94</v>
      </c>
      <c r="C363" s="25">
        <v>113</v>
      </c>
      <c r="D363" s="26" t="s">
        <v>4</v>
      </c>
      <c r="E363" s="27" t="s">
        <v>3</v>
      </c>
      <c r="F363" s="26" t="s">
        <v>2</v>
      </c>
      <c r="G363" s="28" t="s">
        <v>143</v>
      </c>
      <c r="H363" s="29">
        <v>800</v>
      </c>
      <c r="I363" s="30">
        <f t="shared" si="49"/>
        <v>4601.3999999999996</v>
      </c>
      <c r="J363" s="30">
        <f t="shared" si="49"/>
        <v>4909.3</v>
      </c>
      <c r="K363" s="30">
        <f t="shared" si="49"/>
        <v>-20.361000000000001</v>
      </c>
      <c r="L363" s="30">
        <f t="shared" si="49"/>
        <v>128.82499999999999</v>
      </c>
      <c r="M363" s="30">
        <f t="shared" si="44"/>
        <v>4581.0389999999998</v>
      </c>
      <c r="N363" s="113">
        <f t="shared" si="45"/>
        <v>5038.125</v>
      </c>
      <c r="O363" s="57"/>
      <c r="P363" s="57"/>
      <c r="Q363" s="87">
        <f t="shared" si="42"/>
        <v>4581.0389999999998</v>
      </c>
      <c r="R363" s="87">
        <f t="shared" si="43"/>
        <v>5038.125</v>
      </c>
    </row>
    <row r="364" spans="1:18" x14ac:dyDescent="0.2">
      <c r="A364" s="23" t="s">
        <v>144</v>
      </c>
      <c r="B364" s="24">
        <v>94</v>
      </c>
      <c r="C364" s="25">
        <v>113</v>
      </c>
      <c r="D364" s="26" t="s">
        <v>4</v>
      </c>
      <c r="E364" s="27" t="s">
        <v>3</v>
      </c>
      <c r="F364" s="26" t="s">
        <v>2</v>
      </c>
      <c r="G364" s="28" t="s">
        <v>143</v>
      </c>
      <c r="H364" s="29">
        <v>870</v>
      </c>
      <c r="I364" s="30">
        <v>4601.3999999999996</v>
      </c>
      <c r="J364" s="30">
        <v>4909.3</v>
      </c>
      <c r="K364" s="30">
        <f>-20.361</f>
        <v>-20.361000000000001</v>
      </c>
      <c r="L364" s="30">
        <f>-21.175+150</f>
        <v>128.82499999999999</v>
      </c>
      <c r="M364" s="30">
        <f t="shared" si="44"/>
        <v>4581.0389999999998</v>
      </c>
      <c r="N364" s="113">
        <f t="shared" si="45"/>
        <v>5038.125</v>
      </c>
      <c r="O364" s="57"/>
      <c r="P364" s="57"/>
      <c r="Q364" s="87">
        <f t="shared" si="42"/>
        <v>4581.0389999999998</v>
      </c>
      <c r="R364" s="87">
        <f t="shared" si="43"/>
        <v>5038.125</v>
      </c>
    </row>
    <row r="365" spans="1:18" x14ac:dyDescent="0.2">
      <c r="A365" s="23" t="s">
        <v>142</v>
      </c>
      <c r="B365" s="24">
        <v>94</v>
      </c>
      <c r="C365" s="25">
        <v>200</v>
      </c>
      <c r="D365" s="26" t="s">
        <v>7</v>
      </c>
      <c r="E365" s="27" t="s">
        <v>7</v>
      </c>
      <c r="F365" s="26" t="s">
        <v>7</v>
      </c>
      <c r="G365" s="28" t="s">
        <v>7</v>
      </c>
      <c r="H365" s="29" t="s">
        <v>7</v>
      </c>
      <c r="I365" s="30">
        <f>I366</f>
        <v>2950.6</v>
      </c>
      <c r="J365" s="30">
        <f>J366</f>
        <v>2950.6</v>
      </c>
      <c r="K365" s="30"/>
      <c r="L365" s="30"/>
      <c r="M365" s="30">
        <f t="shared" si="44"/>
        <v>2950.6</v>
      </c>
      <c r="N365" s="113">
        <f t="shared" si="45"/>
        <v>2950.6</v>
      </c>
      <c r="O365" s="57"/>
      <c r="P365" s="57"/>
      <c r="Q365" s="87">
        <f t="shared" si="42"/>
        <v>2950.6</v>
      </c>
      <c r="R365" s="87">
        <f t="shared" si="43"/>
        <v>2950.6</v>
      </c>
    </row>
    <row r="366" spans="1:18" x14ac:dyDescent="0.2">
      <c r="A366" s="23" t="s">
        <v>141</v>
      </c>
      <c r="B366" s="24">
        <v>94</v>
      </c>
      <c r="C366" s="25">
        <v>203</v>
      </c>
      <c r="D366" s="26" t="s">
        <v>7</v>
      </c>
      <c r="E366" s="27" t="s">
        <v>7</v>
      </c>
      <c r="F366" s="26" t="s">
        <v>7</v>
      </c>
      <c r="G366" s="28" t="s">
        <v>7</v>
      </c>
      <c r="H366" s="29" t="s">
        <v>7</v>
      </c>
      <c r="I366" s="30">
        <f>I367</f>
        <v>2950.6</v>
      </c>
      <c r="J366" s="30">
        <f>J367</f>
        <v>2950.6</v>
      </c>
      <c r="K366" s="30"/>
      <c r="L366" s="30"/>
      <c r="M366" s="30">
        <f t="shared" si="44"/>
        <v>2950.6</v>
      </c>
      <c r="N366" s="113">
        <f t="shared" si="45"/>
        <v>2950.6</v>
      </c>
      <c r="O366" s="57"/>
      <c r="P366" s="57"/>
      <c r="Q366" s="87">
        <f t="shared" si="42"/>
        <v>2950.6</v>
      </c>
      <c r="R366" s="87">
        <f t="shared" si="43"/>
        <v>2950.6</v>
      </c>
    </row>
    <row r="367" spans="1:18" ht="45" x14ac:dyDescent="0.2">
      <c r="A367" s="23" t="s">
        <v>321</v>
      </c>
      <c r="B367" s="24">
        <v>94</v>
      </c>
      <c r="C367" s="25">
        <v>203</v>
      </c>
      <c r="D367" s="26" t="s">
        <v>126</v>
      </c>
      <c r="E367" s="27" t="s">
        <v>3</v>
      </c>
      <c r="F367" s="26" t="s">
        <v>2</v>
      </c>
      <c r="G367" s="28" t="s">
        <v>9</v>
      </c>
      <c r="H367" s="29" t="s">
        <v>7</v>
      </c>
      <c r="I367" s="30">
        <f t="shared" ref="I367:J369" si="50">I368</f>
        <v>2950.6</v>
      </c>
      <c r="J367" s="30">
        <f t="shared" si="50"/>
        <v>2950.6</v>
      </c>
      <c r="K367" s="30"/>
      <c r="L367" s="30"/>
      <c r="M367" s="30">
        <f t="shared" si="44"/>
        <v>2950.6</v>
      </c>
      <c r="N367" s="113">
        <f t="shared" si="45"/>
        <v>2950.6</v>
      </c>
      <c r="O367" s="57"/>
      <c r="P367" s="57"/>
      <c r="Q367" s="87">
        <f t="shared" si="42"/>
        <v>2950.6</v>
      </c>
      <c r="R367" s="87">
        <f t="shared" si="43"/>
        <v>2950.6</v>
      </c>
    </row>
    <row r="368" spans="1:18" ht="22.5" x14ac:dyDescent="0.2">
      <c r="A368" s="23" t="s">
        <v>140</v>
      </c>
      <c r="B368" s="24">
        <v>94</v>
      </c>
      <c r="C368" s="25">
        <v>203</v>
      </c>
      <c r="D368" s="26" t="s">
        <v>126</v>
      </c>
      <c r="E368" s="27" t="s">
        <v>3</v>
      </c>
      <c r="F368" s="26" t="s">
        <v>2</v>
      </c>
      <c r="G368" s="28" t="s">
        <v>138</v>
      </c>
      <c r="H368" s="29" t="s">
        <v>7</v>
      </c>
      <c r="I368" s="30">
        <f t="shared" si="50"/>
        <v>2950.6</v>
      </c>
      <c r="J368" s="30">
        <f t="shared" si="50"/>
        <v>2950.6</v>
      </c>
      <c r="K368" s="30"/>
      <c r="L368" s="30"/>
      <c r="M368" s="30">
        <f t="shared" si="44"/>
        <v>2950.6</v>
      </c>
      <c r="N368" s="113">
        <f t="shared" si="45"/>
        <v>2950.6</v>
      </c>
      <c r="O368" s="57"/>
      <c r="P368" s="57"/>
      <c r="Q368" s="87">
        <f t="shared" si="42"/>
        <v>2950.6</v>
      </c>
      <c r="R368" s="87">
        <f t="shared" si="43"/>
        <v>2950.6</v>
      </c>
    </row>
    <row r="369" spans="1:18" x14ac:dyDescent="0.2">
      <c r="A369" s="23" t="s">
        <v>65</v>
      </c>
      <c r="B369" s="24">
        <v>94</v>
      </c>
      <c r="C369" s="25">
        <v>203</v>
      </c>
      <c r="D369" s="26" t="s">
        <v>126</v>
      </c>
      <c r="E369" s="27" t="s">
        <v>3</v>
      </c>
      <c r="F369" s="26" t="s">
        <v>2</v>
      </c>
      <c r="G369" s="28" t="s">
        <v>138</v>
      </c>
      <c r="H369" s="29">
        <v>500</v>
      </c>
      <c r="I369" s="30">
        <f t="shared" si="50"/>
        <v>2950.6</v>
      </c>
      <c r="J369" s="30">
        <f t="shared" si="50"/>
        <v>2950.6</v>
      </c>
      <c r="K369" s="30"/>
      <c r="L369" s="30"/>
      <c r="M369" s="30">
        <f t="shared" si="44"/>
        <v>2950.6</v>
      </c>
      <c r="N369" s="113">
        <f t="shared" si="45"/>
        <v>2950.6</v>
      </c>
      <c r="O369" s="57"/>
      <c r="P369" s="57"/>
      <c r="Q369" s="87">
        <f t="shared" si="42"/>
        <v>2950.6</v>
      </c>
      <c r="R369" s="87">
        <f t="shared" si="43"/>
        <v>2950.6</v>
      </c>
    </row>
    <row r="370" spans="1:18" x14ac:dyDescent="0.2">
      <c r="A370" s="23" t="s">
        <v>139</v>
      </c>
      <c r="B370" s="24">
        <v>94</v>
      </c>
      <c r="C370" s="25">
        <v>203</v>
      </c>
      <c r="D370" s="26" t="s">
        <v>126</v>
      </c>
      <c r="E370" s="27" t="s">
        <v>3</v>
      </c>
      <c r="F370" s="26" t="s">
        <v>2</v>
      </c>
      <c r="G370" s="28" t="s">
        <v>138</v>
      </c>
      <c r="H370" s="29">
        <v>530</v>
      </c>
      <c r="I370" s="30">
        <v>2950.6</v>
      </c>
      <c r="J370" s="30">
        <v>2950.6</v>
      </c>
      <c r="K370" s="30"/>
      <c r="L370" s="30"/>
      <c r="M370" s="30">
        <f t="shared" si="44"/>
        <v>2950.6</v>
      </c>
      <c r="N370" s="113">
        <f t="shared" si="45"/>
        <v>2950.6</v>
      </c>
      <c r="O370" s="57"/>
      <c r="P370" s="57"/>
      <c r="Q370" s="87">
        <f t="shared" si="42"/>
        <v>2950.6</v>
      </c>
      <c r="R370" s="87">
        <f t="shared" si="43"/>
        <v>2950.6</v>
      </c>
    </row>
    <row r="371" spans="1:18" ht="22.5" x14ac:dyDescent="0.2">
      <c r="A371" s="23" t="s">
        <v>137</v>
      </c>
      <c r="B371" s="24">
        <v>94</v>
      </c>
      <c r="C371" s="25">
        <v>1300</v>
      </c>
      <c r="D371" s="26" t="s">
        <v>7</v>
      </c>
      <c r="E371" s="27" t="s">
        <v>7</v>
      </c>
      <c r="F371" s="26" t="s">
        <v>7</v>
      </c>
      <c r="G371" s="28" t="s">
        <v>7</v>
      </c>
      <c r="H371" s="29" t="s">
        <v>7</v>
      </c>
      <c r="I371" s="30">
        <f t="shared" ref="I371:J375" si="51">I372</f>
        <v>4361.1000000000004</v>
      </c>
      <c r="J371" s="30">
        <f t="shared" si="51"/>
        <v>4361.7</v>
      </c>
      <c r="K371" s="30"/>
      <c r="L371" s="30"/>
      <c r="M371" s="30">
        <f t="shared" si="44"/>
        <v>4361.1000000000004</v>
      </c>
      <c r="N371" s="113">
        <f t="shared" si="45"/>
        <v>4361.7</v>
      </c>
      <c r="O371" s="57"/>
      <c r="P371" s="57"/>
      <c r="Q371" s="87">
        <f t="shared" si="42"/>
        <v>4361.1000000000004</v>
      </c>
      <c r="R371" s="87">
        <f t="shared" si="43"/>
        <v>4361.7</v>
      </c>
    </row>
    <row r="372" spans="1:18" ht="22.5" x14ac:dyDescent="0.2">
      <c r="A372" s="23" t="s">
        <v>136</v>
      </c>
      <c r="B372" s="24">
        <v>94</v>
      </c>
      <c r="C372" s="25">
        <v>1301</v>
      </c>
      <c r="D372" s="26" t="s">
        <v>7</v>
      </c>
      <c r="E372" s="27" t="s">
        <v>7</v>
      </c>
      <c r="F372" s="26" t="s">
        <v>7</v>
      </c>
      <c r="G372" s="28" t="s">
        <v>7</v>
      </c>
      <c r="H372" s="29" t="s">
        <v>7</v>
      </c>
      <c r="I372" s="30">
        <f t="shared" si="51"/>
        <v>4361.1000000000004</v>
      </c>
      <c r="J372" s="30">
        <f t="shared" si="51"/>
        <v>4361.7</v>
      </c>
      <c r="K372" s="30"/>
      <c r="L372" s="30"/>
      <c r="M372" s="30">
        <f t="shared" si="44"/>
        <v>4361.1000000000004</v>
      </c>
      <c r="N372" s="113">
        <f t="shared" si="45"/>
        <v>4361.7</v>
      </c>
      <c r="O372" s="57"/>
      <c r="P372" s="57"/>
      <c r="Q372" s="87">
        <f t="shared" si="42"/>
        <v>4361.1000000000004</v>
      </c>
      <c r="R372" s="87">
        <f t="shared" si="43"/>
        <v>4361.7</v>
      </c>
    </row>
    <row r="373" spans="1:18" ht="45" x14ac:dyDescent="0.2">
      <c r="A373" s="23" t="s">
        <v>321</v>
      </c>
      <c r="B373" s="24">
        <v>94</v>
      </c>
      <c r="C373" s="25">
        <v>1301</v>
      </c>
      <c r="D373" s="26" t="s">
        <v>126</v>
      </c>
      <c r="E373" s="27" t="s">
        <v>3</v>
      </c>
      <c r="F373" s="26" t="s">
        <v>2</v>
      </c>
      <c r="G373" s="28" t="s">
        <v>9</v>
      </c>
      <c r="H373" s="29" t="s">
        <v>7</v>
      </c>
      <c r="I373" s="30">
        <f t="shared" si="51"/>
        <v>4361.1000000000004</v>
      </c>
      <c r="J373" s="30">
        <f t="shared" si="51"/>
        <v>4361.7</v>
      </c>
      <c r="K373" s="30"/>
      <c r="L373" s="30"/>
      <c r="M373" s="30">
        <f t="shared" si="44"/>
        <v>4361.1000000000004</v>
      </c>
      <c r="N373" s="113">
        <f t="shared" si="45"/>
        <v>4361.7</v>
      </c>
      <c r="O373" s="57"/>
      <c r="P373" s="57"/>
      <c r="Q373" s="87">
        <f t="shared" si="42"/>
        <v>4361.1000000000004</v>
      </c>
      <c r="R373" s="87">
        <f t="shared" si="43"/>
        <v>4361.7</v>
      </c>
    </row>
    <row r="374" spans="1:18" x14ac:dyDescent="0.2">
      <c r="A374" s="23" t="s">
        <v>134</v>
      </c>
      <c r="B374" s="24">
        <v>94</v>
      </c>
      <c r="C374" s="25">
        <v>1301</v>
      </c>
      <c r="D374" s="26" t="s">
        <v>126</v>
      </c>
      <c r="E374" s="27" t="s">
        <v>3</v>
      </c>
      <c r="F374" s="26" t="s">
        <v>2</v>
      </c>
      <c r="G374" s="28" t="s">
        <v>133</v>
      </c>
      <c r="H374" s="29" t="s">
        <v>7</v>
      </c>
      <c r="I374" s="30">
        <f t="shared" si="51"/>
        <v>4361.1000000000004</v>
      </c>
      <c r="J374" s="30">
        <f t="shared" si="51"/>
        <v>4361.7</v>
      </c>
      <c r="K374" s="30"/>
      <c r="L374" s="30"/>
      <c r="M374" s="30">
        <f t="shared" si="44"/>
        <v>4361.1000000000004</v>
      </c>
      <c r="N374" s="113">
        <f t="shared" si="45"/>
        <v>4361.7</v>
      </c>
      <c r="O374" s="57"/>
      <c r="P374" s="57"/>
      <c r="Q374" s="87">
        <f t="shared" si="42"/>
        <v>4361.1000000000004</v>
      </c>
      <c r="R374" s="113">
        <f t="shared" ref="R374:R399" si="52">N374+P374</f>
        <v>4361.7</v>
      </c>
    </row>
    <row r="375" spans="1:18" x14ac:dyDescent="0.2">
      <c r="A375" s="23" t="s">
        <v>135</v>
      </c>
      <c r="B375" s="24">
        <v>94</v>
      </c>
      <c r="C375" s="25">
        <v>1301</v>
      </c>
      <c r="D375" s="26" t="s">
        <v>126</v>
      </c>
      <c r="E375" s="27" t="s">
        <v>3</v>
      </c>
      <c r="F375" s="26" t="s">
        <v>2</v>
      </c>
      <c r="G375" s="28" t="s">
        <v>133</v>
      </c>
      <c r="H375" s="29">
        <v>700</v>
      </c>
      <c r="I375" s="30">
        <f t="shared" si="51"/>
        <v>4361.1000000000004</v>
      </c>
      <c r="J375" s="30">
        <f t="shared" si="51"/>
        <v>4361.7</v>
      </c>
      <c r="K375" s="30"/>
      <c r="L375" s="30"/>
      <c r="M375" s="30">
        <f t="shared" si="44"/>
        <v>4361.1000000000004</v>
      </c>
      <c r="N375" s="113">
        <f t="shared" si="45"/>
        <v>4361.7</v>
      </c>
      <c r="O375" s="57"/>
      <c r="P375" s="57"/>
      <c r="Q375" s="87">
        <f t="shared" si="42"/>
        <v>4361.1000000000004</v>
      </c>
      <c r="R375" s="113">
        <f t="shared" si="52"/>
        <v>4361.7</v>
      </c>
    </row>
    <row r="376" spans="1:18" x14ac:dyDescent="0.2">
      <c r="A376" s="23" t="s">
        <v>134</v>
      </c>
      <c r="B376" s="24">
        <v>94</v>
      </c>
      <c r="C376" s="25">
        <v>1301</v>
      </c>
      <c r="D376" s="26" t="s">
        <v>126</v>
      </c>
      <c r="E376" s="27" t="s">
        <v>3</v>
      </c>
      <c r="F376" s="26" t="s">
        <v>2</v>
      </c>
      <c r="G376" s="28" t="s">
        <v>133</v>
      </c>
      <c r="H376" s="29">
        <v>730</v>
      </c>
      <c r="I376" s="30">
        <v>4361.1000000000004</v>
      </c>
      <c r="J376" s="30">
        <v>4361.7</v>
      </c>
      <c r="K376" s="30"/>
      <c r="L376" s="30"/>
      <c r="M376" s="30">
        <f t="shared" si="44"/>
        <v>4361.1000000000004</v>
      </c>
      <c r="N376" s="113">
        <f t="shared" si="45"/>
        <v>4361.7</v>
      </c>
      <c r="O376" s="57"/>
      <c r="P376" s="57"/>
      <c r="Q376" s="87">
        <f t="shared" si="42"/>
        <v>4361.1000000000004</v>
      </c>
      <c r="R376" s="113">
        <f t="shared" si="52"/>
        <v>4361.7</v>
      </c>
    </row>
    <row r="377" spans="1:18" ht="33.75" x14ac:dyDescent="0.2">
      <c r="A377" s="23" t="s">
        <v>132</v>
      </c>
      <c r="B377" s="24">
        <v>94</v>
      </c>
      <c r="C377" s="25">
        <v>1400</v>
      </c>
      <c r="D377" s="26" t="s">
        <v>7</v>
      </c>
      <c r="E377" s="27" t="s">
        <v>7</v>
      </c>
      <c r="F377" s="26" t="s">
        <v>7</v>
      </c>
      <c r="G377" s="28" t="s">
        <v>7</v>
      </c>
      <c r="H377" s="29" t="s">
        <v>7</v>
      </c>
      <c r="I377" s="30">
        <f>I378</f>
        <v>5005.5</v>
      </c>
      <c r="J377" s="30">
        <f>J378</f>
        <v>5004.6000000000004</v>
      </c>
      <c r="K377" s="30"/>
      <c r="L377" s="30"/>
      <c r="M377" s="30">
        <f t="shared" si="44"/>
        <v>5005.5</v>
      </c>
      <c r="N377" s="113">
        <f t="shared" si="45"/>
        <v>5004.6000000000004</v>
      </c>
      <c r="O377" s="57"/>
      <c r="P377" s="57"/>
      <c r="Q377" s="87">
        <f t="shared" si="42"/>
        <v>5005.5</v>
      </c>
      <c r="R377" s="113">
        <f t="shared" si="52"/>
        <v>5004.6000000000004</v>
      </c>
    </row>
    <row r="378" spans="1:18" ht="33.75" x14ac:dyDescent="0.2">
      <c r="A378" s="23" t="s">
        <v>131</v>
      </c>
      <c r="B378" s="24">
        <v>94</v>
      </c>
      <c r="C378" s="25">
        <v>1401</v>
      </c>
      <c r="D378" s="26" t="s">
        <v>7</v>
      </c>
      <c r="E378" s="27" t="s">
        <v>7</v>
      </c>
      <c r="F378" s="26" t="s">
        <v>7</v>
      </c>
      <c r="G378" s="28" t="s">
        <v>7</v>
      </c>
      <c r="H378" s="29" t="s">
        <v>7</v>
      </c>
      <c r="I378" s="30">
        <f>I379</f>
        <v>5005.5</v>
      </c>
      <c r="J378" s="30">
        <f>J379</f>
        <v>5004.6000000000004</v>
      </c>
      <c r="K378" s="30"/>
      <c r="L378" s="30"/>
      <c r="M378" s="30">
        <f t="shared" si="44"/>
        <v>5005.5</v>
      </c>
      <c r="N378" s="113">
        <f t="shared" si="45"/>
        <v>5004.6000000000004</v>
      </c>
      <c r="O378" s="57"/>
      <c r="P378" s="57"/>
      <c r="Q378" s="87">
        <f t="shared" si="42"/>
        <v>5005.5</v>
      </c>
      <c r="R378" s="113">
        <f t="shared" si="52"/>
        <v>5004.6000000000004</v>
      </c>
    </row>
    <row r="379" spans="1:18" ht="45" x14ac:dyDescent="0.2">
      <c r="A379" s="23" t="s">
        <v>321</v>
      </c>
      <c r="B379" s="24">
        <v>94</v>
      </c>
      <c r="C379" s="25">
        <v>1401</v>
      </c>
      <c r="D379" s="26" t="s">
        <v>126</v>
      </c>
      <c r="E379" s="27" t="s">
        <v>3</v>
      </c>
      <c r="F379" s="26" t="s">
        <v>2</v>
      </c>
      <c r="G379" s="28" t="s">
        <v>9</v>
      </c>
      <c r="H379" s="29" t="s">
        <v>7</v>
      </c>
      <c r="I379" s="30">
        <f>I380+I383</f>
        <v>5005.5</v>
      </c>
      <c r="J379" s="30">
        <f>J380+J383</f>
        <v>5004.6000000000004</v>
      </c>
      <c r="K379" s="30"/>
      <c r="L379" s="30"/>
      <c r="M379" s="30">
        <f t="shared" si="44"/>
        <v>5005.5</v>
      </c>
      <c r="N379" s="113">
        <f t="shared" si="45"/>
        <v>5004.6000000000004</v>
      </c>
      <c r="O379" s="57"/>
      <c r="P379" s="57"/>
      <c r="Q379" s="87">
        <f t="shared" si="42"/>
        <v>5005.5</v>
      </c>
      <c r="R379" s="113">
        <f t="shared" si="52"/>
        <v>5004.6000000000004</v>
      </c>
    </row>
    <row r="380" spans="1:18" x14ac:dyDescent="0.2">
      <c r="A380" s="23" t="s">
        <v>130</v>
      </c>
      <c r="B380" s="24">
        <v>94</v>
      </c>
      <c r="C380" s="25">
        <v>1401</v>
      </c>
      <c r="D380" s="26" t="s">
        <v>126</v>
      </c>
      <c r="E380" s="27" t="s">
        <v>3</v>
      </c>
      <c r="F380" s="26" t="s">
        <v>2</v>
      </c>
      <c r="G380" s="28" t="s">
        <v>129</v>
      </c>
      <c r="H380" s="29" t="s">
        <v>7</v>
      </c>
      <c r="I380" s="30">
        <f>I381</f>
        <v>3813.4</v>
      </c>
      <c r="J380" s="30">
        <f>J381</f>
        <v>3812.5</v>
      </c>
      <c r="K380" s="30"/>
      <c r="L380" s="30"/>
      <c r="M380" s="30">
        <f t="shared" si="44"/>
        <v>3813.4</v>
      </c>
      <c r="N380" s="113">
        <f t="shared" si="45"/>
        <v>3812.5</v>
      </c>
      <c r="O380" s="57"/>
      <c r="P380" s="57"/>
      <c r="Q380" s="87">
        <f t="shared" si="42"/>
        <v>3813.4</v>
      </c>
      <c r="R380" s="113">
        <f t="shared" si="52"/>
        <v>3812.5</v>
      </c>
    </row>
    <row r="381" spans="1:18" x14ac:dyDescent="0.2">
      <c r="A381" s="23" t="s">
        <v>65</v>
      </c>
      <c r="B381" s="24">
        <v>94</v>
      </c>
      <c r="C381" s="25">
        <v>1401</v>
      </c>
      <c r="D381" s="26" t="s">
        <v>126</v>
      </c>
      <c r="E381" s="27" t="s">
        <v>3</v>
      </c>
      <c r="F381" s="26" t="s">
        <v>2</v>
      </c>
      <c r="G381" s="28" t="s">
        <v>129</v>
      </c>
      <c r="H381" s="29">
        <v>500</v>
      </c>
      <c r="I381" s="30">
        <f>I382</f>
        <v>3813.4</v>
      </c>
      <c r="J381" s="30">
        <f>J382</f>
        <v>3812.5</v>
      </c>
      <c r="K381" s="30"/>
      <c r="L381" s="30"/>
      <c r="M381" s="30">
        <f t="shared" si="44"/>
        <v>3813.4</v>
      </c>
      <c r="N381" s="113">
        <f t="shared" si="45"/>
        <v>3812.5</v>
      </c>
      <c r="O381" s="57"/>
      <c r="P381" s="57"/>
      <c r="Q381" s="87">
        <f t="shared" si="42"/>
        <v>3813.4</v>
      </c>
      <c r="R381" s="113">
        <f t="shared" si="52"/>
        <v>3812.5</v>
      </c>
    </row>
    <row r="382" spans="1:18" x14ac:dyDescent="0.2">
      <c r="A382" s="23" t="s">
        <v>127</v>
      </c>
      <c r="B382" s="24">
        <v>94</v>
      </c>
      <c r="C382" s="25">
        <v>1401</v>
      </c>
      <c r="D382" s="26" t="s">
        <v>126</v>
      </c>
      <c r="E382" s="27" t="s">
        <v>3</v>
      </c>
      <c r="F382" s="26" t="s">
        <v>2</v>
      </c>
      <c r="G382" s="28" t="s">
        <v>129</v>
      </c>
      <c r="H382" s="29">
        <v>510</v>
      </c>
      <c r="I382" s="30">
        <v>3813.4</v>
      </c>
      <c r="J382" s="30">
        <v>3812.5</v>
      </c>
      <c r="K382" s="30"/>
      <c r="L382" s="30"/>
      <c r="M382" s="30">
        <f t="shared" si="44"/>
        <v>3813.4</v>
      </c>
      <c r="N382" s="113">
        <f t="shared" si="45"/>
        <v>3812.5</v>
      </c>
      <c r="O382" s="57"/>
      <c r="P382" s="57"/>
      <c r="Q382" s="87">
        <f t="shared" si="42"/>
        <v>3813.4</v>
      </c>
      <c r="R382" s="113">
        <f t="shared" si="52"/>
        <v>3812.5</v>
      </c>
    </row>
    <row r="383" spans="1:18" ht="22.5" x14ac:dyDescent="0.2">
      <c r="A383" s="23" t="s">
        <v>128</v>
      </c>
      <c r="B383" s="24">
        <v>94</v>
      </c>
      <c r="C383" s="25">
        <v>1401</v>
      </c>
      <c r="D383" s="26" t="s">
        <v>126</v>
      </c>
      <c r="E383" s="27" t="s">
        <v>3</v>
      </c>
      <c r="F383" s="26" t="s">
        <v>2</v>
      </c>
      <c r="G383" s="28" t="s">
        <v>125</v>
      </c>
      <c r="H383" s="29" t="s">
        <v>7</v>
      </c>
      <c r="I383" s="30">
        <f>I384</f>
        <v>1192.0999999999999</v>
      </c>
      <c r="J383" s="30">
        <f>J384</f>
        <v>1192.0999999999999</v>
      </c>
      <c r="K383" s="30"/>
      <c r="L383" s="30"/>
      <c r="M383" s="30">
        <f t="shared" si="44"/>
        <v>1192.0999999999999</v>
      </c>
      <c r="N383" s="113">
        <f t="shared" si="45"/>
        <v>1192.0999999999999</v>
      </c>
      <c r="O383" s="57"/>
      <c r="P383" s="57"/>
      <c r="Q383" s="87">
        <f t="shared" si="42"/>
        <v>1192.0999999999999</v>
      </c>
      <c r="R383" s="113">
        <f t="shared" si="52"/>
        <v>1192.0999999999999</v>
      </c>
    </row>
    <row r="384" spans="1:18" x14ac:dyDescent="0.2">
      <c r="A384" s="23" t="s">
        <v>65</v>
      </c>
      <c r="B384" s="24">
        <v>94</v>
      </c>
      <c r="C384" s="25">
        <v>1401</v>
      </c>
      <c r="D384" s="26" t="s">
        <v>126</v>
      </c>
      <c r="E384" s="27" t="s">
        <v>3</v>
      </c>
      <c r="F384" s="26" t="s">
        <v>2</v>
      </c>
      <c r="G384" s="28" t="s">
        <v>125</v>
      </c>
      <c r="H384" s="29">
        <v>500</v>
      </c>
      <c r="I384" s="30">
        <f>I385</f>
        <v>1192.0999999999999</v>
      </c>
      <c r="J384" s="30">
        <f>J385</f>
        <v>1192.0999999999999</v>
      </c>
      <c r="K384" s="30"/>
      <c r="L384" s="30"/>
      <c r="M384" s="30">
        <f t="shared" si="44"/>
        <v>1192.0999999999999</v>
      </c>
      <c r="N384" s="113">
        <f t="shared" si="45"/>
        <v>1192.0999999999999</v>
      </c>
      <c r="O384" s="57"/>
      <c r="P384" s="57"/>
      <c r="Q384" s="87">
        <f t="shared" si="42"/>
        <v>1192.0999999999999</v>
      </c>
      <c r="R384" s="113">
        <f t="shared" si="52"/>
        <v>1192.0999999999999</v>
      </c>
    </row>
    <row r="385" spans="1:18" x14ac:dyDescent="0.2">
      <c r="A385" s="23" t="s">
        <v>127</v>
      </c>
      <c r="B385" s="24">
        <v>94</v>
      </c>
      <c r="C385" s="25">
        <v>1401</v>
      </c>
      <c r="D385" s="26" t="s">
        <v>126</v>
      </c>
      <c r="E385" s="27" t="s">
        <v>3</v>
      </c>
      <c r="F385" s="26" t="s">
        <v>2</v>
      </c>
      <c r="G385" s="28" t="s">
        <v>125</v>
      </c>
      <c r="H385" s="29">
        <v>510</v>
      </c>
      <c r="I385" s="30">
        <v>1192.0999999999999</v>
      </c>
      <c r="J385" s="30">
        <v>1192.0999999999999</v>
      </c>
      <c r="K385" s="30"/>
      <c r="L385" s="30"/>
      <c r="M385" s="30">
        <f t="shared" si="44"/>
        <v>1192.0999999999999</v>
      </c>
      <c r="N385" s="113">
        <f t="shared" si="45"/>
        <v>1192.0999999999999</v>
      </c>
      <c r="O385" s="57"/>
      <c r="P385" s="57"/>
      <c r="Q385" s="87">
        <f t="shared" si="42"/>
        <v>1192.0999999999999</v>
      </c>
      <c r="R385" s="113">
        <f t="shared" si="52"/>
        <v>1192.0999999999999</v>
      </c>
    </row>
    <row r="386" spans="1:18" ht="33.75" x14ac:dyDescent="0.2">
      <c r="A386" s="36" t="s">
        <v>124</v>
      </c>
      <c r="B386" s="37">
        <v>136</v>
      </c>
      <c r="C386" s="38" t="s">
        <v>7</v>
      </c>
      <c r="D386" s="39" t="s">
        <v>7</v>
      </c>
      <c r="E386" s="40" t="s">
        <v>7</v>
      </c>
      <c r="F386" s="39" t="s">
        <v>7</v>
      </c>
      <c r="G386" s="41" t="s">
        <v>7</v>
      </c>
      <c r="H386" s="42" t="s">
        <v>7</v>
      </c>
      <c r="I386" s="43">
        <f>I387+I402+I427</f>
        <v>9768.5</v>
      </c>
      <c r="J386" s="43">
        <f>J387+J402+J427</f>
        <v>9768.5</v>
      </c>
      <c r="K386" s="43">
        <f>K387+K402+K427</f>
        <v>238.8</v>
      </c>
      <c r="L386" s="43">
        <f>L387+L402+L427</f>
        <v>238.4</v>
      </c>
      <c r="M386" s="43">
        <f t="shared" si="44"/>
        <v>10007.299999999999</v>
      </c>
      <c r="N386" s="114">
        <f t="shared" si="45"/>
        <v>10006.9</v>
      </c>
      <c r="O386" s="57"/>
      <c r="P386" s="57"/>
      <c r="Q386" s="22">
        <f t="shared" si="42"/>
        <v>10007.299999999999</v>
      </c>
      <c r="R386" s="114">
        <f t="shared" si="52"/>
        <v>10006.9</v>
      </c>
    </row>
    <row r="387" spans="1:18" x14ac:dyDescent="0.2">
      <c r="A387" s="23" t="s">
        <v>27</v>
      </c>
      <c r="B387" s="24">
        <v>136</v>
      </c>
      <c r="C387" s="25">
        <v>100</v>
      </c>
      <c r="D387" s="26" t="s">
        <v>7</v>
      </c>
      <c r="E387" s="27" t="s">
        <v>7</v>
      </c>
      <c r="F387" s="26" t="s">
        <v>7</v>
      </c>
      <c r="G387" s="28" t="s">
        <v>7</v>
      </c>
      <c r="H387" s="29" t="s">
        <v>7</v>
      </c>
      <c r="I387" s="30">
        <f>I388+I393</f>
        <v>863.4</v>
      </c>
      <c r="J387" s="30">
        <f>J388+J393</f>
        <v>863.4</v>
      </c>
      <c r="K387" s="30"/>
      <c r="L387" s="30"/>
      <c r="M387" s="30">
        <f t="shared" si="44"/>
        <v>863.4</v>
      </c>
      <c r="N387" s="113">
        <f t="shared" si="45"/>
        <v>863.4</v>
      </c>
      <c r="O387" s="57"/>
      <c r="P387" s="57"/>
      <c r="Q387" s="87">
        <f t="shared" si="42"/>
        <v>863.4</v>
      </c>
      <c r="R387" s="113">
        <f t="shared" si="52"/>
        <v>863.4</v>
      </c>
    </row>
    <row r="388" spans="1:18" ht="33.75" x14ac:dyDescent="0.2">
      <c r="A388" s="23" t="s">
        <v>92</v>
      </c>
      <c r="B388" s="24">
        <v>136</v>
      </c>
      <c r="C388" s="25">
        <v>104</v>
      </c>
      <c r="D388" s="26" t="s">
        <v>7</v>
      </c>
      <c r="E388" s="27" t="s">
        <v>7</v>
      </c>
      <c r="F388" s="26" t="s">
        <v>7</v>
      </c>
      <c r="G388" s="28" t="s">
        <v>7</v>
      </c>
      <c r="H388" s="29" t="s">
        <v>7</v>
      </c>
      <c r="I388" s="30">
        <f t="shared" ref="I388:J391" si="53">I389</f>
        <v>25</v>
      </c>
      <c r="J388" s="30">
        <f t="shared" si="53"/>
        <v>25</v>
      </c>
      <c r="K388" s="30"/>
      <c r="L388" s="30"/>
      <c r="M388" s="30">
        <f t="shared" si="44"/>
        <v>25</v>
      </c>
      <c r="N388" s="113">
        <f t="shared" si="45"/>
        <v>25</v>
      </c>
      <c r="O388" s="57"/>
      <c r="P388" s="57"/>
      <c r="Q388" s="87">
        <f t="shared" si="42"/>
        <v>25</v>
      </c>
      <c r="R388" s="113">
        <f t="shared" si="52"/>
        <v>25</v>
      </c>
    </row>
    <row r="389" spans="1:18" ht="56.25" x14ac:dyDescent="0.2">
      <c r="A389" s="23" t="s">
        <v>112</v>
      </c>
      <c r="B389" s="24">
        <v>136</v>
      </c>
      <c r="C389" s="25">
        <v>104</v>
      </c>
      <c r="D389" s="26" t="s">
        <v>108</v>
      </c>
      <c r="E389" s="27" t="s">
        <v>3</v>
      </c>
      <c r="F389" s="26" t="s">
        <v>2</v>
      </c>
      <c r="G389" s="28" t="s">
        <v>9</v>
      </c>
      <c r="H389" s="29" t="s">
        <v>7</v>
      </c>
      <c r="I389" s="30">
        <f t="shared" si="53"/>
        <v>25</v>
      </c>
      <c r="J389" s="30">
        <f t="shared" si="53"/>
        <v>25</v>
      </c>
      <c r="K389" s="30"/>
      <c r="L389" s="30"/>
      <c r="M389" s="30">
        <f t="shared" si="44"/>
        <v>25</v>
      </c>
      <c r="N389" s="113">
        <f t="shared" si="45"/>
        <v>25</v>
      </c>
      <c r="O389" s="57"/>
      <c r="P389" s="57"/>
      <c r="Q389" s="87">
        <f t="shared" si="42"/>
        <v>25</v>
      </c>
      <c r="R389" s="113">
        <f t="shared" si="52"/>
        <v>25</v>
      </c>
    </row>
    <row r="390" spans="1:18" ht="22.5" x14ac:dyDescent="0.2">
      <c r="A390" s="23" t="s">
        <v>123</v>
      </c>
      <c r="B390" s="24">
        <v>136</v>
      </c>
      <c r="C390" s="25">
        <v>104</v>
      </c>
      <c r="D390" s="26" t="s">
        <v>108</v>
      </c>
      <c r="E390" s="27" t="s">
        <v>3</v>
      </c>
      <c r="F390" s="26" t="s">
        <v>2</v>
      </c>
      <c r="G390" s="28" t="s">
        <v>122</v>
      </c>
      <c r="H390" s="29" t="s">
        <v>7</v>
      </c>
      <c r="I390" s="30">
        <f t="shared" si="53"/>
        <v>25</v>
      </c>
      <c r="J390" s="30">
        <f t="shared" si="53"/>
        <v>25</v>
      </c>
      <c r="K390" s="30"/>
      <c r="L390" s="30"/>
      <c r="M390" s="30">
        <f t="shared" si="44"/>
        <v>25</v>
      </c>
      <c r="N390" s="113">
        <f t="shared" si="45"/>
        <v>25</v>
      </c>
      <c r="O390" s="57"/>
      <c r="P390" s="57"/>
      <c r="Q390" s="87">
        <f t="shared" si="42"/>
        <v>25</v>
      </c>
      <c r="R390" s="113">
        <f t="shared" si="52"/>
        <v>25</v>
      </c>
    </row>
    <row r="391" spans="1:18" ht="22.5" x14ac:dyDescent="0.2">
      <c r="A391" s="23" t="s">
        <v>14</v>
      </c>
      <c r="B391" s="24">
        <v>136</v>
      </c>
      <c r="C391" s="25">
        <v>104</v>
      </c>
      <c r="D391" s="26" t="s">
        <v>108</v>
      </c>
      <c r="E391" s="27" t="s">
        <v>3</v>
      </c>
      <c r="F391" s="26" t="s">
        <v>2</v>
      </c>
      <c r="G391" s="28" t="s">
        <v>122</v>
      </c>
      <c r="H391" s="29">
        <v>200</v>
      </c>
      <c r="I391" s="30">
        <f t="shared" si="53"/>
        <v>25</v>
      </c>
      <c r="J391" s="30">
        <f t="shared" si="53"/>
        <v>25</v>
      </c>
      <c r="K391" s="30"/>
      <c r="L391" s="30"/>
      <c r="M391" s="30">
        <f t="shared" si="44"/>
        <v>25</v>
      </c>
      <c r="N391" s="113">
        <f t="shared" si="45"/>
        <v>25</v>
      </c>
      <c r="O391" s="57"/>
      <c r="P391" s="57"/>
      <c r="Q391" s="87">
        <f t="shared" si="42"/>
        <v>25</v>
      </c>
      <c r="R391" s="113">
        <f t="shared" si="52"/>
        <v>25</v>
      </c>
    </row>
    <row r="392" spans="1:18" ht="22.5" x14ac:dyDescent="0.2">
      <c r="A392" s="23" t="s">
        <v>13</v>
      </c>
      <c r="B392" s="24">
        <v>136</v>
      </c>
      <c r="C392" s="25">
        <v>104</v>
      </c>
      <c r="D392" s="26" t="s">
        <v>108</v>
      </c>
      <c r="E392" s="27" t="s">
        <v>3</v>
      </c>
      <c r="F392" s="26" t="s">
        <v>2</v>
      </c>
      <c r="G392" s="28" t="s">
        <v>122</v>
      </c>
      <c r="H392" s="29">
        <v>240</v>
      </c>
      <c r="I392" s="30">
        <v>25</v>
      </c>
      <c r="J392" s="30">
        <v>25</v>
      </c>
      <c r="K392" s="30"/>
      <c r="L392" s="30"/>
      <c r="M392" s="30">
        <f t="shared" si="44"/>
        <v>25</v>
      </c>
      <c r="N392" s="113">
        <f t="shared" si="45"/>
        <v>25</v>
      </c>
      <c r="O392" s="57"/>
      <c r="P392" s="57"/>
      <c r="Q392" s="87">
        <f t="shared" si="42"/>
        <v>25</v>
      </c>
      <c r="R392" s="113">
        <f t="shared" si="52"/>
        <v>25</v>
      </c>
    </row>
    <row r="393" spans="1:18" x14ac:dyDescent="0.2">
      <c r="A393" s="23" t="s">
        <v>86</v>
      </c>
      <c r="B393" s="24">
        <v>136</v>
      </c>
      <c r="C393" s="25">
        <v>113</v>
      </c>
      <c r="D393" s="26" t="s">
        <v>7</v>
      </c>
      <c r="E393" s="27" t="s">
        <v>7</v>
      </c>
      <c r="F393" s="26" t="s">
        <v>7</v>
      </c>
      <c r="G393" s="28" t="s">
        <v>7</v>
      </c>
      <c r="H393" s="29" t="s">
        <v>7</v>
      </c>
      <c r="I393" s="30">
        <f>I394+I398</f>
        <v>838.4</v>
      </c>
      <c r="J393" s="30">
        <f>J394+J398</f>
        <v>838.4</v>
      </c>
      <c r="K393" s="30"/>
      <c r="L393" s="30"/>
      <c r="M393" s="30">
        <f t="shared" si="44"/>
        <v>838.4</v>
      </c>
      <c r="N393" s="113">
        <f t="shared" si="45"/>
        <v>838.4</v>
      </c>
      <c r="O393" s="57"/>
      <c r="P393" s="57"/>
      <c r="Q393" s="87">
        <f t="shared" si="42"/>
        <v>838.4</v>
      </c>
      <c r="R393" s="113">
        <f t="shared" si="52"/>
        <v>838.4</v>
      </c>
    </row>
    <row r="394" spans="1:18" ht="56.25" x14ac:dyDescent="0.2">
      <c r="A394" s="23" t="s">
        <v>301</v>
      </c>
      <c r="B394" s="24">
        <v>136</v>
      </c>
      <c r="C394" s="25">
        <v>113</v>
      </c>
      <c r="D394" s="26" t="s">
        <v>108</v>
      </c>
      <c r="E394" s="27" t="s">
        <v>3</v>
      </c>
      <c r="F394" s="26" t="s">
        <v>2</v>
      </c>
      <c r="G394" s="28" t="s">
        <v>9</v>
      </c>
      <c r="H394" s="29" t="s">
        <v>7</v>
      </c>
      <c r="I394" s="30">
        <f t="shared" ref="I394:J396" si="54">I395</f>
        <v>608</v>
      </c>
      <c r="J394" s="30">
        <f t="shared" si="54"/>
        <v>608</v>
      </c>
      <c r="K394" s="30"/>
      <c r="L394" s="30"/>
      <c r="M394" s="30">
        <f t="shared" si="44"/>
        <v>608</v>
      </c>
      <c r="N394" s="113">
        <f t="shared" si="45"/>
        <v>608</v>
      </c>
      <c r="O394" s="57"/>
      <c r="P394" s="57"/>
      <c r="Q394" s="87">
        <f t="shared" si="42"/>
        <v>608</v>
      </c>
      <c r="R394" s="113">
        <f t="shared" si="52"/>
        <v>608</v>
      </c>
    </row>
    <row r="395" spans="1:18" ht="33.75" x14ac:dyDescent="0.2">
      <c r="A395" s="23" t="s">
        <v>121</v>
      </c>
      <c r="B395" s="24">
        <v>136</v>
      </c>
      <c r="C395" s="25">
        <v>113</v>
      </c>
      <c r="D395" s="26" t="s">
        <v>108</v>
      </c>
      <c r="E395" s="27" t="s">
        <v>3</v>
      </c>
      <c r="F395" s="26" t="s">
        <v>2</v>
      </c>
      <c r="G395" s="28" t="s">
        <v>120</v>
      </c>
      <c r="H395" s="29" t="s">
        <v>7</v>
      </c>
      <c r="I395" s="30">
        <f t="shared" si="54"/>
        <v>608</v>
      </c>
      <c r="J395" s="30">
        <f t="shared" si="54"/>
        <v>608</v>
      </c>
      <c r="K395" s="30"/>
      <c r="L395" s="30"/>
      <c r="M395" s="30">
        <f t="shared" si="44"/>
        <v>608</v>
      </c>
      <c r="N395" s="113">
        <f t="shared" si="45"/>
        <v>608</v>
      </c>
      <c r="O395" s="57"/>
      <c r="P395" s="57"/>
      <c r="Q395" s="87">
        <f t="shared" si="42"/>
        <v>608</v>
      </c>
      <c r="R395" s="113">
        <f t="shared" si="52"/>
        <v>608</v>
      </c>
    </row>
    <row r="396" spans="1:18" x14ac:dyDescent="0.2">
      <c r="A396" s="23" t="s">
        <v>71</v>
      </c>
      <c r="B396" s="24">
        <v>136</v>
      </c>
      <c r="C396" s="25">
        <v>113</v>
      </c>
      <c r="D396" s="26" t="s">
        <v>108</v>
      </c>
      <c r="E396" s="27" t="s">
        <v>3</v>
      </c>
      <c r="F396" s="26" t="s">
        <v>2</v>
      </c>
      <c r="G396" s="28" t="s">
        <v>120</v>
      </c>
      <c r="H396" s="29">
        <v>800</v>
      </c>
      <c r="I396" s="30">
        <f t="shared" si="54"/>
        <v>608</v>
      </c>
      <c r="J396" s="30">
        <f t="shared" si="54"/>
        <v>608</v>
      </c>
      <c r="K396" s="30"/>
      <c r="L396" s="30"/>
      <c r="M396" s="30">
        <f t="shared" si="44"/>
        <v>608</v>
      </c>
      <c r="N396" s="113">
        <f t="shared" si="45"/>
        <v>608</v>
      </c>
      <c r="O396" s="57"/>
      <c r="P396" s="57"/>
      <c r="Q396" s="87">
        <f t="shared" si="42"/>
        <v>608</v>
      </c>
      <c r="R396" s="113">
        <f t="shared" si="52"/>
        <v>608</v>
      </c>
    </row>
    <row r="397" spans="1:18" ht="33.75" x14ac:dyDescent="0.2">
      <c r="A397" s="23" t="s">
        <v>109</v>
      </c>
      <c r="B397" s="24">
        <v>136</v>
      </c>
      <c r="C397" s="25">
        <v>113</v>
      </c>
      <c r="D397" s="26" t="s">
        <v>108</v>
      </c>
      <c r="E397" s="27" t="s">
        <v>3</v>
      </c>
      <c r="F397" s="26" t="s">
        <v>2</v>
      </c>
      <c r="G397" s="28" t="s">
        <v>120</v>
      </c>
      <c r="H397" s="29">
        <v>810</v>
      </c>
      <c r="I397" s="30">
        <v>608</v>
      </c>
      <c r="J397" s="30">
        <v>608</v>
      </c>
      <c r="K397" s="30"/>
      <c r="L397" s="30"/>
      <c r="M397" s="30">
        <f t="shared" si="44"/>
        <v>608</v>
      </c>
      <c r="N397" s="113">
        <f t="shared" si="45"/>
        <v>608</v>
      </c>
      <c r="O397" s="57"/>
      <c r="P397" s="57"/>
      <c r="Q397" s="87">
        <f t="shared" si="42"/>
        <v>608</v>
      </c>
      <c r="R397" s="113">
        <f t="shared" si="52"/>
        <v>608</v>
      </c>
    </row>
    <row r="398" spans="1:18" ht="45" x14ac:dyDescent="0.2">
      <c r="A398" s="23" t="s">
        <v>300</v>
      </c>
      <c r="B398" s="24">
        <v>136</v>
      </c>
      <c r="C398" s="25">
        <v>113</v>
      </c>
      <c r="D398" s="26" t="s">
        <v>34</v>
      </c>
      <c r="E398" s="27" t="s">
        <v>3</v>
      </c>
      <c r="F398" s="26" t="s">
        <v>2</v>
      </c>
      <c r="G398" s="28" t="s">
        <v>9</v>
      </c>
      <c r="H398" s="29" t="s">
        <v>7</v>
      </c>
      <c r="I398" s="30">
        <f t="shared" ref="I398:J400" si="55">I399</f>
        <v>230.4</v>
      </c>
      <c r="J398" s="30">
        <f t="shared" si="55"/>
        <v>230.4</v>
      </c>
      <c r="K398" s="30"/>
      <c r="L398" s="30"/>
      <c r="M398" s="30">
        <f t="shared" si="44"/>
        <v>230.4</v>
      </c>
      <c r="N398" s="113">
        <f t="shared" si="45"/>
        <v>230.4</v>
      </c>
      <c r="O398" s="57"/>
      <c r="P398" s="57"/>
      <c r="Q398" s="87">
        <f t="shared" si="42"/>
        <v>230.4</v>
      </c>
      <c r="R398" s="113">
        <f t="shared" si="52"/>
        <v>230.4</v>
      </c>
    </row>
    <row r="399" spans="1:18" ht="22.5" x14ac:dyDescent="0.2">
      <c r="A399" s="23" t="s">
        <v>81</v>
      </c>
      <c r="B399" s="24">
        <v>136</v>
      </c>
      <c r="C399" s="25">
        <v>113</v>
      </c>
      <c r="D399" s="26" t="s">
        <v>34</v>
      </c>
      <c r="E399" s="27" t="s">
        <v>3</v>
      </c>
      <c r="F399" s="26" t="s">
        <v>2</v>
      </c>
      <c r="G399" s="28" t="s">
        <v>80</v>
      </c>
      <c r="H399" s="29" t="s">
        <v>7</v>
      </c>
      <c r="I399" s="30">
        <f t="shared" si="55"/>
        <v>230.4</v>
      </c>
      <c r="J399" s="30">
        <f t="shared" si="55"/>
        <v>230.4</v>
      </c>
      <c r="K399" s="30"/>
      <c r="L399" s="30"/>
      <c r="M399" s="30">
        <f t="shared" si="44"/>
        <v>230.4</v>
      </c>
      <c r="N399" s="113">
        <f t="shared" si="45"/>
        <v>230.4</v>
      </c>
      <c r="O399" s="57"/>
      <c r="P399" s="57"/>
      <c r="Q399" s="87">
        <f t="shared" si="42"/>
        <v>230.4</v>
      </c>
      <c r="R399" s="113">
        <f t="shared" si="52"/>
        <v>230.4</v>
      </c>
    </row>
    <row r="400" spans="1:18" ht="22.5" x14ac:dyDescent="0.2">
      <c r="A400" s="23" t="s">
        <v>14</v>
      </c>
      <c r="B400" s="24">
        <v>136</v>
      </c>
      <c r="C400" s="25">
        <v>113</v>
      </c>
      <c r="D400" s="26" t="s">
        <v>34</v>
      </c>
      <c r="E400" s="27" t="s">
        <v>3</v>
      </c>
      <c r="F400" s="26" t="s">
        <v>2</v>
      </c>
      <c r="G400" s="28" t="s">
        <v>80</v>
      </c>
      <c r="H400" s="29">
        <v>200</v>
      </c>
      <c r="I400" s="30">
        <f t="shared" si="55"/>
        <v>230.4</v>
      </c>
      <c r="J400" s="30">
        <f t="shared" si="55"/>
        <v>230.4</v>
      </c>
      <c r="K400" s="30"/>
      <c r="L400" s="30"/>
      <c r="M400" s="30">
        <f t="shared" si="44"/>
        <v>230.4</v>
      </c>
      <c r="N400" s="113">
        <f t="shared" si="45"/>
        <v>230.4</v>
      </c>
      <c r="O400" s="57"/>
      <c r="P400" s="57"/>
      <c r="Q400" s="87">
        <f t="shared" si="42"/>
        <v>230.4</v>
      </c>
      <c r="R400" s="113">
        <f t="shared" ref="R400:R463" si="56">N400+P400</f>
        <v>230.4</v>
      </c>
    </row>
    <row r="401" spans="1:18" ht="22.5" x14ac:dyDescent="0.2">
      <c r="A401" s="23" t="s">
        <v>13</v>
      </c>
      <c r="B401" s="24">
        <v>136</v>
      </c>
      <c r="C401" s="25">
        <v>113</v>
      </c>
      <c r="D401" s="26" t="s">
        <v>34</v>
      </c>
      <c r="E401" s="27" t="s">
        <v>3</v>
      </c>
      <c r="F401" s="26" t="s">
        <v>2</v>
      </c>
      <c r="G401" s="28" t="s">
        <v>80</v>
      </c>
      <c r="H401" s="29">
        <v>240</v>
      </c>
      <c r="I401" s="30">
        <v>230.4</v>
      </c>
      <c r="J401" s="30">
        <v>230.4</v>
      </c>
      <c r="K401" s="30"/>
      <c r="L401" s="30"/>
      <c r="M401" s="30">
        <f t="shared" si="44"/>
        <v>230.4</v>
      </c>
      <c r="N401" s="113">
        <f t="shared" si="45"/>
        <v>230.4</v>
      </c>
      <c r="O401" s="57"/>
      <c r="P401" s="57"/>
      <c r="Q401" s="87">
        <f t="shared" si="42"/>
        <v>230.4</v>
      </c>
      <c r="R401" s="113">
        <f t="shared" si="56"/>
        <v>230.4</v>
      </c>
    </row>
    <row r="402" spans="1:18" x14ac:dyDescent="0.2">
      <c r="A402" s="23" t="s">
        <v>119</v>
      </c>
      <c r="B402" s="24">
        <v>136</v>
      </c>
      <c r="C402" s="25">
        <v>400</v>
      </c>
      <c r="D402" s="26" t="s">
        <v>7</v>
      </c>
      <c r="E402" s="27" t="s">
        <v>7</v>
      </c>
      <c r="F402" s="26" t="s">
        <v>7</v>
      </c>
      <c r="G402" s="28" t="s">
        <v>7</v>
      </c>
      <c r="H402" s="29" t="s">
        <v>7</v>
      </c>
      <c r="I402" s="30">
        <f>I403+I411</f>
        <v>8281.1</v>
      </c>
      <c r="J402" s="30">
        <f>J403+J411</f>
        <v>8281.1</v>
      </c>
      <c r="K402" s="30">
        <f>K403+K411</f>
        <v>238.8</v>
      </c>
      <c r="L402" s="30">
        <f>L403+L411</f>
        <v>238.4</v>
      </c>
      <c r="M402" s="30">
        <f t="shared" si="44"/>
        <v>8519.9</v>
      </c>
      <c r="N402" s="113">
        <f t="shared" si="45"/>
        <v>8519.5</v>
      </c>
      <c r="O402" s="57"/>
      <c r="P402" s="57"/>
      <c r="Q402" s="87">
        <f t="shared" ref="Q402:Q421" si="57">M402+O402</f>
        <v>8519.9</v>
      </c>
      <c r="R402" s="113">
        <f t="shared" si="56"/>
        <v>8519.5</v>
      </c>
    </row>
    <row r="403" spans="1:18" x14ac:dyDescent="0.2">
      <c r="A403" s="23" t="s">
        <v>118</v>
      </c>
      <c r="B403" s="24">
        <v>136</v>
      </c>
      <c r="C403" s="25">
        <v>405</v>
      </c>
      <c r="D403" s="26" t="s">
        <v>7</v>
      </c>
      <c r="E403" s="27" t="s">
        <v>7</v>
      </c>
      <c r="F403" s="26" t="s">
        <v>7</v>
      </c>
      <c r="G403" s="28" t="s">
        <v>7</v>
      </c>
      <c r="H403" s="29" t="s">
        <v>7</v>
      </c>
      <c r="I403" s="30">
        <f>I404</f>
        <v>328.7</v>
      </c>
      <c r="J403" s="30">
        <f>J404</f>
        <v>328.7</v>
      </c>
      <c r="K403" s="30"/>
      <c r="L403" s="30"/>
      <c r="M403" s="30">
        <f t="shared" si="44"/>
        <v>328.7</v>
      </c>
      <c r="N403" s="113">
        <f t="shared" si="45"/>
        <v>328.7</v>
      </c>
      <c r="O403" s="57"/>
      <c r="P403" s="57"/>
      <c r="Q403" s="87">
        <f t="shared" si="57"/>
        <v>328.7</v>
      </c>
      <c r="R403" s="113">
        <f t="shared" si="56"/>
        <v>328.7</v>
      </c>
    </row>
    <row r="404" spans="1:18" ht="56.25" x14ac:dyDescent="0.2">
      <c r="A404" s="23" t="s">
        <v>301</v>
      </c>
      <c r="B404" s="24">
        <v>136</v>
      </c>
      <c r="C404" s="25">
        <v>405</v>
      </c>
      <c r="D404" s="26" t="s">
        <v>108</v>
      </c>
      <c r="E404" s="27" t="s">
        <v>3</v>
      </c>
      <c r="F404" s="26" t="s">
        <v>2</v>
      </c>
      <c r="G404" s="28" t="s">
        <v>9</v>
      </c>
      <c r="H404" s="29" t="s">
        <v>7</v>
      </c>
      <c r="I404" s="30">
        <f>I405+I408</f>
        <v>328.7</v>
      </c>
      <c r="J404" s="30">
        <f>J405+J408</f>
        <v>328.7</v>
      </c>
      <c r="K404" s="30"/>
      <c r="L404" s="30"/>
      <c r="M404" s="30">
        <f t="shared" si="44"/>
        <v>328.7</v>
      </c>
      <c r="N404" s="113">
        <f t="shared" si="45"/>
        <v>328.7</v>
      </c>
      <c r="O404" s="57"/>
      <c r="P404" s="57"/>
      <c r="Q404" s="87">
        <f t="shared" si="57"/>
        <v>328.7</v>
      </c>
      <c r="R404" s="113">
        <f t="shared" si="56"/>
        <v>328.7</v>
      </c>
    </row>
    <row r="405" spans="1:18" ht="22.5" x14ac:dyDescent="0.2">
      <c r="A405" s="23" t="s">
        <v>117</v>
      </c>
      <c r="B405" s="24">
        <v>136</v>
      </c>
      <c r="C405" s="25">
        <v>405</v>
      </c>
      <c r="D405" s="26" t="s">
        <v>108</v>
      </c>
      <c r="E405" s="27" t="s">
        <v>3</v>
      </c>
      <c r="F405" s="26" t="s">
        <v>2</v>
      </c>
      <c r="G405" s="28" t="s">
        <v>116</v>
      </c>
      <c r="H405" s="29" t="s">
        <v>7</v>
      </c>
      <c r="I405" s="30">
        <f>I406</f>
        <v>313</v>
      </c>
      <c r="J405" s="30">
        <f>J406</f>
        <v>313</v>
      </c>
      <c r="K405" s="30"/>
      <c r="L405" s="30"/>
      <c r="M405" s="30">
        <f t="shared" si="44"/>
        <v>313</v>
      </c>
      <c r="N405" s="113">
        <f t="shared" si="45"/>
        <v>313</v>
      </c>
      <c r="O405" s="57"/>
      <c r="P405" s="57"/>
      <c r="Q405" s="87">
        <f t="shared" si="57"/>
        <v>313</v>
      </c>
      <c r="R405" s="113">
        <f t="shared" si="56"/>
        <v>313</v>
      </c>
    </row>
    <row r="406" spans="1:18" x14ac:dyDescent="0.2">
      <c r="A406" s="23" t="s">
        <v>71</v>
      </c>
      <c r="B406" s="24">
        <v>136</v>
      </c>
      <c r="C406" s="25">
        <v>405</v>
      </c>
      <c r="D406" s="26" t="s">
        <v>108</v>
      </c>
      <c r="E406" s="27" t="s">
        <v>3</v>
      </c>
      <c r="F406" s="26" t="s">
        <v>2</v>
      </c>
      <c r="G406" s="28" t="s">
        <v>116</v>
      </c>
      <c r="H406" s="29">
        <v>800</v>
      </c>
      <c r="I406" s="30">
        <f>I407</f>
        <v>313</v>
      </c>
      <c r="J406" s="30">
        <f>J407</f>
        <v>313</v>
      </c>
      <c r="K406" s="30"/>
      <c r="L406" s="30"/>
      <c r="M406" s="30">
        <f t="shared" si="44"/>
        <v>313</v>
      </c>
      <c r="N406" s="113">
        <f t="shared" si="45"/>
        <v>313</v>
      </c>
      <c r="O406" s="57"/>
      <c r="P406" s="57"/>
      <c r="Q406" s="87">
        <f t="shared" si="57"/>
        <v>313</v>
      </c>
      <c r="R406" s="113">
        <f t="shared" si="56"/>
        <v>313</v>
      </c>
    </row>
    <row r="407" spans="1:18" ht="33.75" x14ac:dyDescent="0.2">
      <c r="A407" s="23" t="s">
        <v>109</v>
      </c>
      <c r="B407" s="24">
        <v>136</v>
      </c>
      <c r="C407" s="25">
        <v>405</v>
      </c>
      <c r="D407" s="26" t="s">
        <v>108</v>
      </c>
      <c r="E407" s="27" t="s">
        <v>3</v>
      </c>
      <c r="F407" s="26" t="s">
        <v>2</v>
      </c>
      <c r="G407" s="28" t="s">
        <v>116</v>
      </c>
      <c r="H407" s="29">
        <v>810</v>
      </c>
      <c r="I407" s="30">
        <v>313</v>
      </c>
      <c r="J407" s="30">
        <v>313</v>
      </c>
      <c r="K407" s="30"/>
      <c r="L407" s="30"/>
      <c r="M407" s="30">
        <f t="shared" si="44"/>
        <v>313</v>
      </c>
      <c r="N407" s="113">
        <f t="shared" si="45"/>
        <v>313</v>
      </c>
      <c r="O407" s="57"/>
      <c r="P407" s="57"/>
      <c r="Q407" s="87">
        <f t="shared" si="57"/>
        <v>313</v>
      </c>
      <c r="R407" s="113">
        <f t="shared" si="56"/>
        <v>313</v>
      </c>
    </row>
    <row r="408" spans="1:18" x14ac:dyDescent="0.2">
      <c r="A408" s="23" t="s">
        <v>115</v>
      </c>
      <c r="B408" s="24">
        <v>136</v>
      </c>
      <c r="C408" s="25">
        <v>405</v>
      </c>
      <c r="D408" s="26" t="s">
        <v>108</v>
      </c>
      <c r="E408" s="27" t="s">
        <v>3</v>
      </c>
      <c r="F408" s="26" t="s">
        <v>2</v>
      </c>
      <c r="G408" s="28" t="s">
        <v>114</v>
      </c>
      <c r="H408" s="29" t="s">
        <v>7</v>
      </c>
      <c r="I408" s="30">
        <f>I409</f>
        <v>15.7</v>
      </c>
      <c r="J408" s="30">
        <f>J409</f>
        <v>15.7</v>
      </c>
      <c r="K408" s="30"/>
      <c r="L408" s="30"/>
      <c r="M408" s="30">
        <f t="shared" si="44"/>
        <v>15.7</v>
      </c>
      <c r="N408" s="113">
        <f t="shared" si="45"/>
        <v>15.7</v>
      </c>
      <c r="O408" s="57"/>
      <c r="P408" s="57"/>
      <c r="Q408" s="87">
        <f t="shared" si="57"/>
        <v>15.7</v>
      </c>
      <c r="R408" s="113">
        <f t="shared" si="56"/>
        <v>15.7</v>
      </c>
    </row>
    <row r="409" spans="1:18" ht="22.5" x14ac:dyDescent="0.2">
      <c r="A409" s="23" t="s">
        <v>14</v>
      </c>
      <c r="B409" s="24">
        <v>136</v>
      </c>
      <c r="C409" s="25">
        <v>405</v>
      </c>
      <c r="D409" s="26" t="s">
        <v>108</v>
      </c>
      <c r="E409" s="27" t="s">
        <v>3</v>
      </c>
      <c r="F409" s="26" t="s">
        <v>2</v>
      </c>
      <c r="G409" s="28" t="s">
        <v>114</v>
      </c>
      <c r="H409" s="29">
        <v>200</v>
      </c>
      <c r="I409" s="30">
        <f>I410</f>
        <v>15.7</v>
      </c>
      <c r="J409" s="30">
        <f>J410</f>
        <v>15.7</v>
      </c>
      <c r="K409" s="30"/>
      <c r="L409" s="30"/>
      <c r="M409" s="30">
        <f t="shared" si="44"/>
        <v>15.7</v>
      </c>
      <c r="N409" s="113">
        <f t="shared" si="45"/>
        <v>15.7</v>
      </c>
      <c r="O409" s="57"/>
      <c r="P409" s="57"/>
      <c r="Q409" s="87">
        <f t="shared" si="57"/>
        <v>15.7</v>
      </c>
      <c r="R409" s="113">
        <f t="shared" si="56"/>
        <v>15.7</v>
      </c>
    </row>
    <row r="410" spans="1:18" ht="22.5" x14ac:dyDescent="0.2">
      <c r="A410" s="23" t="s">
        <v>13</v>
      </c>
      <c r="B410" s="24">
        <v>136</v>
      </c>
      <c r="C410" s="25">
        <v>405</v>
      </c>
      <c r="D410" s="26" t="s">
        <v>108</v>
      </c>
      <c r="E410" s="27" t="s">
        <v>3</v>
      </c>
      <c r="F410" s="26" t="s">
        <v>2</v>
      </c>
      <c r="G410" s="28" t="s">
        <v>114</v>
      </c>
      <c r="H410" s="29">
        <v>240</v>
      </c>
      <c r="I410" s="30">
        <v>15.7</v>
      </c>
      <c r="J410" s="30">
        <v>15.7</v>
      </c>
      <c r="K410" s="30"/>
      <c r="L410" s="30"/>
      <c r="M410" s="30">
        <f t="shared" si="44"/>
        <v>15.7</v>
      </c>
      <c r="N410" s="113">
        <f t="shared" si="45"/>
        <v>15.7</v>
      </c>
      <c r="O410" s="57"/>
      <c r="P410" s="57"/>
      <c r="Q410" s="87">
        <f t="shared" si="57"/>
        <v>15.7</v>
      </c>
      <c r="R410" s="113">
        <f t="shared" si="56"/>
        <v>15.7</v>
      </c>
    </row>
    <row r="411" spans="1:18" x14ac:dyDescent="0.2">
      <c r="A411" s="23" t="s">
        <v>113</v>
      </c>
      <c r="B411" s="24">
        <v>136</v>
      </c>
      <c r="C411" s="25">
        <v>412</v>
      </c>
      <c r="D411" s="26" t="s">
        <v>7</v>
      </c>
      <c r="E411" s="27" t="s">
        <v>7</v>
      </c>
      <c r="F411" s="26" t="s">
        <v>7</v>
      </c>
      <c r="G411" s="28" t="s">
        <v>7</v>
      </c>
      <c r="H411" s="29" t="s">
        <v>7</v>
      </c>
      <c r="I411" s="30">
        <f>I412</f>
        <v>7952.4</v>
      </c>
      <c r="J411" s="30">
        <f>J412</f>
        <v>7952.4</v>
      </c>
      <c r="K411" s="30">
        <f>K412</f>
        <v>238.8</v>
      </c>
      <c r="L411" s="30">
        <f>L412</f>
        <v>238.4</v>
      </c>
      <c r="M411" s="30">
        <f t="shared" ref="M411:M477" si="58">I411+K411</f>
        <v>8191.2</v>
      </c>
      <c r="N411" s="113">
        <f t="shared" ref="N411:N477" si="59">J411+L411</f>
        <v>8190.7999999999993</v>
      </c>
      <c r="O411" s="57"/>
      <c r="P411" s="57"/>
      <c r="Q411" s="87">
        <f t="shared" si="57"/>
        <v>8191.2</v>
      </c>
      <c r="R411" s="113">
        <f t="shared" si="56"/>
        <v>8190.7999999999993</v>
      </c>
    </row>
    <row r="412" spans="1:18" ht="56.25" x14ac:dyDescent="0.2">
      <c r="A412" s="23" t="s">
        <v>301</v>
      </c>
      <c r="B412" s="24">
        <v>136</v>
      </c>
      <c r="C412" s="25">
        <v>412</v>
      </c>
      <c r="D412" s="26" t="s">
        <v>108</v>
      </c>
      <c r="E412" s="27" t="s">
        <v>3</v>
      </c>
      <c r="F412" s="26" t="s">
        <v>2</v>
      </c>
      <c r="G412" s="28" t="s">
        <v>9</v>
      </c>
      <c r="H412" s="29" t="s">
        <v>7</v>
      </c>
      <c r="I412" s="30">
        <f>I416+I421+I424</f>
        <v>7952.4</v>
      </c>
      <c r="J412" s="30">
        <f>J416+J421+J424</f>
        <v>7952.4</v>
      </c>
      <c r="K412" s="30">
        <f t="shared" ref="K412:L414" si="60">K413</f>
        <v>238.8</v>
      </c>
      <c r="L412" s="30">
        <f t="shared" si="60"/>
        <v>238.4</v>
      </c>
      <c r="M412" s="30">
        <f t="shared" si="58"/>
        <v>8191.2</v>
      </c>
      <c r="N412" s="113">
        <f t="shared" si="59"/>
        <v>8190.7999999999993</v>
      </c>
      <c r="O412" s="57"/>
      <c r="P412" s="57"/>
      <c r="Q412" s="87">
        <f t="shared" si="57"/>
        <v>8191.2</v>
      </c>
      <c r="R412" s="113">
        <f t="shared" si="56"/>
        <v>8190.7999999999993</v>
      </c>
    </row>
    <row r="413" spans="1:18" ht="22.5" x14ac:dyDescent="0.2">
      <c r="A413" s="1" t="s">
        <v>332</v>
      </c>
      <c r="B413" s="31">
        <v>136</v>
      </c>
      <c r="C413" s="25">
        <v>412</v>
      </c>
      <c r="D413" s="32">
        <v>1</v>
      </c>
      <c r="E413" s="33">
        <v>0</v>
      </c>
      <c r="F413" s="32">
        <v>0</v>
      </c>
      <c r="G413" s="34">
        <v>78270</v>
      </c>
      <c r="H413" s="45"/>
      <c r="I413" s="30"/>
      <c r="J413" s="30"/>
      <c r="K413" s="30">
        <f t="shared" si="60"/>
        <v>238.8</v>
      </c>
      <c r="L413" s="30">
        <f t="shared" si="60"/>
        <v>238.4</v>
      </c>
      <c r="M413" s="30">
        <f t="shared" ref="M413:N415" si="61">K413</f>
        <v>238.8</v>
      </c>
      <c r="N413" s="113">
        <f t="shared" si="61"/>
        <v>238.4</v>
      </c>
      <c r="O413" s="57"/>
      <c r="P413" s="57"/>
      <c r="Q413" s="87">
        <f t="shared" si="57"/>
        <v>238.8</v>
      </c>
      <c r="R413" s="113">
        <f t="shared" si="56"/>
        <v>238.4</v>
      </c>
    </row>
    <row r="414" spans="1:18" x14ac:dyDescent="0.2">
      <c r="A414" s="23" t="s">
        <v>71</v>
      </c>
      <c r="B414" s="31">
        <v>136</v>
      </c>
      <c r="C414" s="25">
        <v>412</v>
      </c>
      <c r="D414" s="32">
        <v>1</v>
      </c>
      <c r="E414" s="33">
        <v>0</v>
      </c>
      <c r="F414" s="32">
        <v>0</v>
      </c>
      <c r="G414" s="34">
        <v>78270</v>
      </c>
      <c r="H414" s="45">
        <v>800</v>
      </c>
      <c r="I414" s="30"/>
      <c r="J414" s="30"/>
      <c r="K414" s="30">
        <f t="shared" si="60"/>
        <v>238.8</v>
      </c>
      <c r="L414" s="30">
        <f t="shared" si="60"/>
        <v>238.4</v>
      </c>
      <c r="M414" s="30">
        <f t="shared" si="61"/>
        <v>238.8</v>
      </c>
      <c r="N414" s="113">
        <f t="shared" si="61"/>
        <v>238.4</v>
      </c>
      <c r="O414" s="57"/>
      <c r="P414" s="57"/>
      <c r="Q414" s="87">
        <f t="shared" si="57"/>
        <v>238.8</v>
      </c>
      <c r="R414" s="113">
        <f t="shared" si="56"/>
        <v>238.4</v>
      </c>
    </row>
    <row r="415" spans="1:18" ht="33.75" x14ac:dyDescent="0.2">
      <c r="A415" s="23" t="s">
        <v>109</v>
      </c>
      <c r="B415" s="31">
        <v>136</v>
      </c>
      <c r="C415" s="25">
        <v>412</v>
      </c>
      <c r="D415" s="32">
        <v>1</v>
      </c>
      <c r="E415" s="33">
        <v>0</v>
      </c>
      <c r="F415" s="32">
        <v>0</v>
      </c>
      <c r="G415" s="34">
        <v>78270</v>
      </c>
      <c r="H415" s="45">
        <v>810</v>
      </c>
      <c r="I415" s="30"/>
      <c r="J415" s="30"/>
      <c r="K415" s="30">
        <v>238.8</v>
      </c>
      <c r="L415" s="30">
        <v>238.4</v>
      </c>
      <c r="M415" s="30">
        <f t="shared" si="61"/>
        <v>238.8</v>
      </c>
      <c r="N415" s="113">
        <f t="shared" si="61"/>
        <v>238.4</v>
      </c>
      <c r="O415" s="57"/>
      <c r="P415" s="57"/>
      <c r="Q415" s="87">
        <f t="shared" si="57"/>
        <v>238.8</v>
      </c>
      <c r="R415" s="113">
        <f t="shared" si="56"/>
        <v>238.4</v>
      </c>
    </row>
    <row r="416" spans="1:18" ht="22.5" x14ac:dyDescent="0.2">
      <c r="A416" s="23" t="s">
        <v>15</v>
      </c>
      <c r="B416" s="24">
        <v>136</v>
      </c>
      <c r="C416" s="25">
        <v>412</v>
      </c>
      <c r="D416" s="26" t="s">
        <v>108</v>
      </c>
      <c r="E416" s="27" t="s">
        <v>3</v>
      </c>
      <c r="F416" s="26" t="s">
        <v>2</v>
      </c>
      <c r="G416" s="28" t="s">
        <v>11</v>
      </c>
      <c r="H416" s="29" t="s">
        <v>7</v>
      </c>
      <c r="I416" s="30">
        <f>I417+I419</f>
        <v>7776</v>
      </c>
      <c r="J416" s="30">
        <f>J417+J419</f>
        <v>7776</v>
      </c>
      <c r="K416" s="30"/>
      <c r="L416" s="30"/>
      <c r="M416" s="30">
        <f t="shared" si="58"/>
        <v>7776</v>
      </c>
      <c r="N416" s="113">
        <f t="shared" si="59"/>
        <v>7776</v>
      </c>
      <c r="O416" s="57"/>
      <c r="P416" s="57"/>
      <c r="Q416" s="87">
        <f t="shared" si="57"/>
        <v>7776</v>
      </c>
      <c r="R416" s="113">
        <f t="shared" si="56"/>
        <v>7776</v>
      </c>
    </row>
    <row r="417" spans="1:18" ht="45" x14ac:dyDescent="0.2">
      <c r="A417" s="23" t="s">
        <v>6</v>
      </c>
      <c r="B417" s="24">
        <v>136</v>
      </c>
      <c r="C417" s="25">
        <v>412</v>
      </c>
      <c r="D417" s="26" t="s">
        <v>108</v>
      </c>
      <c r="E417" s="27" t="s">
        <v>3</v>
      </c>
      <c r="F417" s="26" t="s">
        <v>2</v>
      </c>
      <c r="G417" s="28" t="s">
        <v>11</v>
      </c>
      <c r="H417" s="29">
        <v>100</v>
      </c>
      <c r="I417" s="30">
        <f>I418</f>
        <v>7305.9</v>
      </c>
      <c r="J417" s="30">
        <f>J418</f>
        <v>7305.9</v>
      </c>
      <c r="K417" s="30"/>
      <c r="L417" s="30"/>
      <c r="M417" s="30">
        <f t="shared" si="58"/>
        <v>7305.9</v>
      </c>
      <c r="N417" s="113">
        <f t="shared" si="59"/>
        <v>7305.9</v>
      </c>
      <c r="O417" s="57"/>
      <c r="P417" s="57"/>
      <c r="Q417" s="87">
        <f t="shared" si="57"/>
        <v>7305.9</v>
      </c>
      <c r="R417" s="113">
        <f t="shared" si="56"/>
        <v>7305.9</v>
      </c>
    </row>
    <row r="418" spans="1:18" ht="22.5" x14ac:dyDescent="0.2">
      <c r="A418" s="23" t="s">
        <v>5</v>
      </c>
      <c r="B418" s="24">
        <v>136</v>
      </c>
      <c r="C418" s="25">
        <v>412</v>
      </c>
      <c r="D418" s="26" t="s">
        <v>108</v>
      </c>
      <c r="E418" s="27" t="s">
        <v>3</v>
      </c>
      <c r="F418" s="26" t="s">
        <v>2</v>
      </c>
      <c r="G418" s="28" t="s">
        <v>11</v>
      </c>
      <c r="H418" s="29">
        <v>120</v>
      </c>
      <c r="I418" s="30">
        <v>7305.9</v>
      </c>
      <c r="J418" s="30">
        <v>7305.9</v>
      </c>
      <c r="K418" s="30"/>
      <c r="L418" s="30"/>
      <c r="M418" s="30">
        <f t="shared" si="58"/>
        <v>7305.9</v>
      </c>
      <c r="N418" s="113">
        <f t="shared" si="59"/>
        <v>7305.9</v>
      </c>
      <c r="O418" s="57"/>
      <c r="P418" s="57"/>
      <c r="Q418" s="87">
        <f t="shared" si="57"/>
        <v>7305.9</v>
      </c>
      <c r="R418" s="113">
        <f t="shared" si="56"/>
        <v>7305.9</v>
      </c>
    </row>
    <row r="419" spans="1:18" ht="22.5" x14ac:dyDescent="0.2">
      <c r="A419" s="23" t="s">
        <v>14</v>
      </c>
      <c r="B419" s="24">
        <v>136</v>
      </c>
      <c r="C419" s="25">
        <v>412</v>
      </c>
      <c r="D419" s="26" t="s">
        <v>108</v>
      </c>
      <c r="E419" s="27" t="s">
        <v>3</v>
      </c>
      <c r="F419" s="26" t="s">
        <v>2</v>
      </c>
      <c r="G419" s="28" t="s">
        <v>11</v>
      </c>
      <c r="H419" s="29">
        <v>200</v>
      </c>
      <c r="I419" s="30">
        <f>I420</f>
        <v>470.1</v>
      </c>
      <c r="J419" s="30">
        <f>J420</f>
        <v>470.1</v>
      </c>
      <c r="K419" s="30"/>
      <c r="L419" s="30"/>
      <c r="M419" s="30">
        <f t="shared" si="58"/>
        <v>470.1</v>
      </c>
      <c r="N419" s="113">
        <f t="shared" si="59"/>
        <v>470.1</v>
      </c>
      <c r="O419" s="57"/>
      <c r="P419" s="57"/>
      <c r="Q419" s="87">
        <f t="shared" si="57"/>
        <v>470.1</v>
      </c>
      <c r="R419" s="113">
        <f t="shared" si="56"/>
        <v>470.1</v>
      </c>
    </row>
    <row r="420" spans="1:18" ht="22.5" x14ac:dyDescent="0.2">
      <c r="A420" s="23" t="s">
        <v>13</v>
      </c>
      <c r="B420" s="24">
        <v>136</v>
      </c>
      <c r="C420" s="25">
        <v>412</v>
      </c>
      <c r="D420" s="26" t="s">
        <v>108</v>
      </c>
      <c r="E420" s="27" t="s">
        <v>3</v>
      </c>
      <c r="F420" s="26" t="s">
        <v>2</v>
      </c>
      <c r="G420" s="28" t="s">
        <v>11</v>
      </c>
      <c r="H420" s="29">
        <v>240</v>
      </c>
      <c r="I420" s="30">
        <f>437.1+33</f>
        <v>470.1</v>
      </c>
      <c r="J420" s="30">
        <f>437.1+33</f>
        <v>470.1</v>
      </c>
      <c r="K420" s="30"/>
      <c r="L420" s="30"/>
      <c r="M420" s="30">
        <f t="shared" si="58"/>
        <v>470.1</v>
      </c>
      <c r="N420" s="113">
        <f t="shared" si="59"/>
        <v>470.1</v>
      </c>
      <c r="O420" s="57"/>
      <c r="P420" s="57"/>
      <c r="Q420" s="87">
        <f t="shared" si="57"/>
        <v>470.1</v>
      </c>
      <c r="R420" s="113">
        <f t="shared" si="56"/>
        <v>470.1</v>
      </c>
    </row>
    <row r="421" spans="1:18" ht="22.5" x14ac:dyDescent="0.2">
      <c r="A421" s="23" t="s">
        <v>111</v>
      </c>
      <c r="B421" s="24">
        <v>136</v>
      </c>
      <c r="C421" s="25">
        <v>412</v>
      </c>
      <c r="D421" s="26" t="s">
        <v>108</v>
      </c>
      <c r="E421" s="27" t="s">
        <v>3</v>
      </c>
      <c r="F421" s="26" t="s">
        <v>2</v>
      </c>
      <c r="G421" s="28" t="s">
        <v>110</v>
      </c>
      <c r="H421" s="29" t="s">
        <v>7</v>
      </c>
      <c r="I421" s="30">
        <f>I422</f>
        <v>10.9</v>
      </c>
      <c r="J421" s="30">
        <f>J422</f>
        <v>10.9</v>
      </c>
      <c r="K421" s="30"/>
      <c r="L421" s="30"/>
      <c r="M421" s="30">
        <f t="shared" si="58"/>
        <v>10.9</v>
      </c>
      <c r="N421" s="113">
        <f t="shared" si="59"/>
        <v>10.9</v>
      </c>
      <c r="O421" s="57"/>
      <c r="P421" s="57"/>
      <c r="Q421" s="87">
        <f t="shared" si="57"/>
        <v>10.9</v>
      </c>
      <c r="R421" s="113">
        <f t="shared" si="56"/>
        <v>10.9</v>
      </c>
    </row>
    <row r="422" spans="1:18" x14ac:dyDescent="0.2">
      <c r="A422" s="23" t="s">
        <v>71</v>
      </c>
      <c r="B422" s="24">
        <v>136</v>
      </c>
      <c r="C422" s="25">
        <v>412</v>
      </c>
      <c r="D422" s="26" t="s">
        <v>108</v>
      </c>
      <c r="E422" s="27" t="s">
        <v>3</v>
      </c>
      <c r="F422" s="26" t="s">
        <v>2</v>
      </c>
      <c r="G422" s="28" t="s">
        <v>110</v>
      </c>
      <c r="H422" s="29">
        <v>800</v>
      </c>
      <c r="I422" s="30">
        <f>I423</f>
        <v>10.9</v>
      </c>
      <c r="J422" s="30">
        <f>J423</f>
        <v>10.9</v>
      </c>
      <c r="K422" s="30"/>
      <c r="L422" s="30"/>
      <c r="M422" s="30">
        <f t="shared" si="58"/>
        <v>10.9</v>
      </c>
      <c r="N422" s="113">
        <f t="shared" si="59"/>
        <v>10.9</v>
      </c>
      <c r="O422" s="57"/>
      <c r="P422" s="57"/>
      <c r="Q422" s="113">
        <f t="shared" ref="Q422:Q463" si="62">M422+O422</f>
        <v>10.9</v>
      </c>
      <c r="R422" s="113">
        <f t="shared" si="56"/>
        <v>10.9</v>
      </c>
    </row>
    <row r="423" spans="1:18" ht="33.75" x14ac:dyDescent="0.2">
      <c r="A423" s="23" t="s">
        <v>109</v>
      </c>
      <c r="B423" s="24">
        <v>136</v>
      </c>
      <c r="C423" s="25">
        <v>412</v>
      </c>
      <c r="D423" s="26" t="s">
        <v>108</v>
      </c>
      <c r="E423" s="27" t="s">
        <v>3</v>
      </c>
      <c r="F423" s="26" t="s">
        <v>2</v>
      </c>
      <c r="G423" s="28">
        <v>82320</v>
      </c>
      <c r="H423" s="29">
        <v>810</v>
      </c>
      <c r="I423" s="30">
        <v>10.9</v>
      </c>
      <c r="J423" s="30">
        <v>10.9</v>
      </c>
      <c r="K423" s="30"/>
      <c r="L423" s="30"/>
      <c r="M423" s="30">
        <f t="shared" si="58"/>
        <v>10.9</v>
      </c>
      <c r="N423" s="113">
        <f t="shared" si="59"/>
        <v>10.9</v>
      </c>
      <c r="O423" s="57"/>
      <c r="P423" s="57"/>
      <c r="Q423" s="113">
        <f t="shared" si="62"/>
        <v>10.9</v>
      </c>
      <c r="R423" s="113">
        <f t="shared" si="56"/>
        <v>10.9</v>
      </c>
    </row>
    <row r="424" spans="1:18" ht="33.75" x14ac:dyDescent="0.2">
      <c r="A424" s="23" t="s">
        <v>262</v>
      </c>
      <c r="B424" s="24">
        <v>136</v>
      </c>
      <c r="C424" s="25">
        <v>412</v>
      </c>
      <c r="D424" s="26" t="s">
        <v>108</v>
      </c>
      <c r="E424" s="27" t="s">
        <v>3</v>
      </c>
      <c r="F424" s="26" t="s">
        <v>2</v>
      </c>
      <c r="G424" s="28">
        <v>82330</v>
      </c>
      <c r="H424" s="29" t="s">
        <v>7</v>
      </c>
      <c r="I424" s="30">
        <f>I425</f>
        <v>165.5</v>
      </c>
      <c r="J424" s="30">
        <f>J425</f>
        <v>165.5</v>
      </c>
      <c r="K424" s="30"/>
      <c r="L424" s="30"/>
      <c r="M424" s="30">
        <f t="shared" si="58"/>
        <v>165.5</v>
      </c>
      <c r="N424" s="113">
        <f t="shared" si="59"/>
        <v>165.5</v>
      </c>
      <c r="O424" s="57"/>
      <c r="P424" s="57"/>
      <c r="Q424" s="113">
        <f t="shared" si="62"/>
        <v>165.5</v>
      </c>
      <c r="R424" s="113">
        <f t="shared" si="56"/>
        <v>165.5</v>
      </c>
    </row>
    <row r="425" spans="1:18" x14ac:dyDescent="0.2">
      <c r="A425" s="23" t="s">
        <v>71</v>
      </c>
      <c r="B425" s="24">
        <v>136</v>
      </c>
      <c r="C425" s="25">
        <v>412</v>
      </c>
      <c r="D425" s="26" t="s">
        <v>108</v>
      </c>
      <c r="E425" s="27" t="s">
        <v>3</v>
      </c>
      <c r="F425" s="26" t="s">
        <v>2</v>
      </c>
      <c r="G425" s="28">
        <v>82330</v>
      </c>
      <c r="H425" s="29">
        <v>800</v>
      </c>
      <c r="I425" s="30">
        <f>I426</f>
        <v>165.5</v>
      </c>
      <c r="J425" s="30">
        <f>J426</f>
        <v>165.5</v>
      </c>
      <c r="K425" s="30"/>
      <c r="L425" s="30"/>
      <c r="M425" s="30">
        <f t="shared" si="58"/>
        <v>165.5</v>
      </c>
      <c r="N425" s="113">
        <f t="shared" si="59"/>
        <v>165.5</v>
      </c>
      <c r="O425" s="57"/>
      <c r="P425" s="57"/>
      <c r="Q425" s="113">
        <f t="shared" si="62"/>
        <v>165.5</v>
      </c>
      <c r="R425" s="113">
        <f t="shared" si="56"/>
        <v>165.5</v>
      </c>
    </row>
    <row r="426" spans="1:18" ht="33.75" x14ac:dyDescent="0.2">
      <c r="A426" s="23" t="s">
        <v>109</v>
      </c>
      <c r="B426" s="24">
        <v>136</v>
      </c>
      <c r="C426" s="25">
        <v>412</v>
      </c>
      <c r="D426" s="26" t="s">
        <v>108</v>
      </c>
      <c r="E426" s="27" t="s">
        <v>3</v>
      </c>
      <c r="F426" s="26" t="s">
        <v>2</v>
      </c>
      <c r="G426" s="28">
        <v>82330</v>
      </c>
      <c r="H426" s="29">
        <v>810</v>
      </c>
      <c r="I426" s="30">
        <v>165.5</v>
      </c>
      <c r="J426" s="30">
        <v>165.5</v>
      </c>
      <c r="K426" s="30"/>
      <c r="L426" s="30"/>
      <c r="M426" s="30">
        <f t="shared" si="58"/>
        <v>165.5</v>
      </c>
      <c r="N426" s="113">
        <f t="shared" si="59"/>
        <v>165.5</v>
      </c>
      <c r="O426" s="57"/>
      <c r="P426" s="57"/>
      <c r="Q426" s="113">
        <f t="shared" si="62"/>
        <v>165.5</v>
      </c>
      <c r="R426" s="113">
        <f t="shared" si="56"/>
        <v>165.5</v>
      </c>
    </row>
    <row r="427" spans="1:18" x14ac:dyDescent="0.2">
      <c r="A427" s="23" t="s">
        <v>51</v>
      </c>
      <c r="B427" s="24">
        <v>136</v>
      </c>
      <c r="C427" s="25">
        <v>1000</v>
      </c>
      <c r="D427" s="26" t="s">
        <v>7</v>
      </c>
      <c r="E427" s="27" t="s">
        <v>7</v>
      </c>
      <c r="F427" s="26" t="s">
        <v>7</v>
      </c>
      <c r="G427" s="28" t="s">
        <v>7</v>
      </c>
      <c r="H427" s="29" t="s">
        <v>7</v>
      </c>
      <c r="I427" s="30">
        <f t="shared" ref="I427:J431" si="63">I428</f>
        <v>624</v>
      </c>
      <c r="J427" s="30">
        <f t="shared" si="63"/>
        <v>624</v>
      </c>
      <c r="K427" s="30"/>
      <c r="L427" s="30"/>
      <c r="M427" s="30">
        <f t="shared" si="58"/>
        <v>624</v>
      </c>
      <c r="N427" s="113">
        <f t="shared" si="59"/>
        <v>624</v>
      </c>
      <c r="O427" s="57"/>
      <c r="P427" s="57"/>
      <c r="Q427" s="113">
        <f t="shared" si="62"/>
        <v>624</v>
      </c>
      <c r="R427" s="113">
        <f t="shared" si="56"/>
        <v>624</v>
      </c>
    </row>
    <row r="428" spans="1:18" x14ac:dyDescent="0.2">
      <c r="A428" s="23" t="s">
        <v>47</v>
      </c>
      <c r="B428" s="24">
        <v>136</v>
      </c>
      <c r="C428" s="25">
        <v>1003</v>
      </c>
      <c r="D428" s="26" t="s">
        <v>7</v>
      </c>
      <c r="E428" s="27" t="s">
        <v>7</v>
      </c>
      <c r="F428" s="26" t="s">
        <v>7</v>
      </c>
      <c r="G428" s="28" t="s">
        <v>7</v>
      </c>
      <c r="H428" s="29" t="s">
        <v>7</v>
      </c>
      <c r="I428" s="30">
        <f t="shared" si="63"/>
        <v>624</v>
      </c>
      <c r="J428" s="30">
        <f t="shared" si="63"/>
        <v>624</v>
      </c>
      <c r="K428" s="30"/>
      <c r="L428" s="30"/>
      <c r="M428" s="30">
        <f t="shared" si="58"/>
        <v>624</v>
      </c>
      <c r="N428" s="113">
        <f t="shared" si="59"/>
        <v>624</v>
      </c>
      <c r="O428" s="57"/>
      <c r="P428" s="57"/>
      <c r="Q428" s="113">
        <f t="shared" si="62"/>
        <v>624</v>
      </c>
      <c r="R428" s="113">
        <f t="shared" si="56"/>
        <v>624</v>
      </c>
    </row>
    <row r="429" spans="1:18" ht="45" x14ac:dyDescent="0.2">
      <c r="A429" s="23" t="s">
        <v>303</v>
      </c>
      <c r="B429" s="24">
        <v>136</v>
      </c>
      <c r="C429" s="25">
        <v>1003</v>
      </c>
      <c r="D429" s="26" t="s">
        <v>107</v>
      </c>
      <c r="E429" s="27" t="s">
        <v>3</v>
      </c>
      <c r="F429" s="26" t="s">
        <v>2</v>
      </c>
      <c r="G429" s="28" t="s">
        <v>9</v>
      </c>
      <c r="H429" s="29" t="s">
        <v>7</v>
      </c>
      <c r="I429" s="30">
        <f t="shared" si="63"/>
        <v>624</v>
      </c>
      <c r="J429" s="30">
        <f t="shared" si="63"/>
        <v>624</v>
      </c>
      <c r="K429" s="30"/>
      <c r="L429" s="30"/>
      <c r="M429" s="30">
        <f t="shared" si="58"/>
        <v>624</v>
      </c>
      <c r="N429" s="113">
        <f t="shared" si="59"/>
        <v>624</v>
      </c>
      <c r="O429" s="57"/>
      <c r="P429" s="57"/>
      <c r="Q429" s="113">
        <f t="shared" si="62"/>
        <v>624</v>
      </c>
      <c r="R429" s="113">
        <f t="shared" si="56"/>
        <v>624</v>
      </c>
    </row>
    <row r="430" spans="1:18" ht="22.5" x14ac:dyDescent="0.2">
      <c r="A430" s="23" t="s">
        <v>312</v>
      </c>
      <c r="B430" s="24">
        <v>136</v>
      </c>
      <c r="C430" s="25">
        <v>1003</v>
      </c>
      <c r="D430" s="26" t="s">
        <v>107</v>
      </c>
      <c r="E430" s="27" t="s">
        <v>3</v>
      </c>
      <c r="F430" s="26" t="s">
        <v>2</v>
      </c>
      <c r="G430" s="28" t="s">
        <v>313</v>
      </c>
      <c r="H430" s="29" t="s">
        <v>7</v>
      </c>
      <c r="I430" s="30">
        <f t="shared" si="63"/>
        <v>624</v>
      </c>
      <c r="J430" s="30">
        <f t="shared" si="63"/>
        <v>624</v>
      </c>
      <c r="K430" s="30"/>
      <c r="L430" s="30"/>
      <c r="M430" s="30">
        <f t="shared" si="58"/>
        <v>624</v>
      </c>
      <c r="N430" s="113">
        <f t="shared" si="59"/>
        <v>624</v>
      </c>
      <c r="O430" s="57"/>
      <c r="P430" s="57"/>
      <c r="Q430" s="113">
        <f t="shared" si="62"/>
        <v>624</v>
      </c>
      <c r="R430" s="113">
        <f t="shared" si="56"/>
        <v>624</v>
      </c>
    </row>
    <row r="431" spans="1:18" x14ac:dyDescent="0.2">
      <c r="A431" s="23" t="s">
        <v>38</v>
      </c>
      <c r="B431" s="24">
        <v>136</v>
      </c>
      <c r="C431" s="25">
        <v>1003</v>
      </c>
      <c r="D431" s="26" t="s">
        <v>107</v>
      </c>
      <c r="E431" s="27" t="s">
        <v>3</v>
      </c>
      <c r="F431" s="26" t="s">
        <v>2</v>
      </c>
      <c r="G431" s="28" t="s">
        <v>313</v>
      </c>
      <c r="H431" s="29">
        <v>300</v>
      </c>
      <c r="I431" s="30">
        <f t="shared" si="63"/>
        <v>624</v>
      </c>
      <c r="J431" s="30">
        <f t="shared" si="63"/>
        <v>624</v>
      </c>
      <c r="K431" s="30"/>
      <c r="L431" s="30"/>
      <c r="M431" s="30">
        <f t="shared" si="58"/>
        <v>624</v>
      </c>
      <c r="N431" s="113">
        <f t="shared" si="59"/>
        <v>624</v>
      </c>
      <c r="O431" s="57"/>
      <c r="P431" s="57"/>
      <c r="Q431" s="113">
        <f t="shared" si="62"/>
        <v>624</v>
      </c>
      <c r="R431" s="113">
        <f t="shared" si="56"/>
        <v>624</v>
      </c>
    </row>
    <row r="432" spans="1:18" ht="22.5" x14ac:dyDescent="0.2">
      <c r="A432" s="23" t="s">
        <v>36</v>
      </c>
      <c r="B432" s="24">
        <v>136</v>
      </c>
      <c r="C432" s="25">
        <v>1003</v>
      </c>
      <c r="D432" s="26" t="s">
        <v>107</v>
      </c>
      <c r="E432" s="27" t="s">
        <v>3</v>
      </c>
      <c r="F432" s="26" t="s">
        <v>2</v>
      </c>
      <c r="G432" s="28" t="s">
        <v>313</v>
      </c>
      <c r="H432" s="29">
        <v>320</v>
      </c>
      <c r="I432" s="30">
        <v>624</v>
      </c>
      <c r="J432" s="30">
        <v>624</v>
      </c>
      <c r="K432" s="30"/>
      <c r="L432" s="30"/>
      <c r="M432" s="30">
        <f t="shared" si="58"/>
        <v>624</v>
      </c>
      <c r="N432" s="113">
        <f t="shared" si="59"/>
        <v>624</v>
      </c>
      <c r="O432" s="57"/>
      <c r="P432" s="57"/>
      <c r="Q432" s="113">
        <f t="shared" si="62"/>
        <v>624</v>
      </c>
      <c r="R432" s="113">
        <f t="shared" si="56"/>
        <v>624</v>
      </c>
    </row>
    <row r="433" spans="1:18" ht="33.75" x14ac:dyDescent="0.2">
      <c r="A433" s="36" t="s">
        <v>106</v>
      </c>
      <c r="B433" s="37">
        <v>162</v>
      </c>
      <c r="C433" s="38" t="s">
        <v>7</v>
      </c>
      <c r="D433" s="39" t="s">
        <v>7</v>
      </c>
      <c r="E433" s="40" t="s">
        <v>7</v>
      </c>
      <c r="F433" s="39" t="s">
        <v>7</v>
      </c>
      <c r="G433" s="41" t="s">
        <v>7</v>
      </c>
      <c r="H433" s="42" t="s">
        <v>7</v>
      </c>
      <c r="I433" s="43">
        <f>I434+I457</f>
        <v>13627.8</v>
      </c>
      <c r="J433" s="43">
        <f>J434+J457+J452</f>
        <v>13753.6</v>
      </c>
      <c r="K433" s="43"/>
      <c r="L433" s="43">
        <f>L434+L452</f>
        <v>-150</v>
      </c>
      <c r="M433" s="43">
        <f t="shared" si="58"/>
        <v>13627.8</v>
      </c>
      <c r="N433" s="114">
        <f t="shared" si="59"/>
        <v>13603.6</v>
      </c>
      <c r="O433" s="57"/>
      <c r="P433" s="57"/>
      <c r="Q433" s="114">
        <f t="shared" si="62"/>
        <v>13627.8</v>
      </c>
      <c r="R433" s="114">
        <f t="shared" si="56"/>
        <v>13603.6</v>
      </c>
    </row>
    <row r="434" spans="1:18" x14ac:dyDescent="0.2">
      <c r="A434" s="23" t="s">
        <v>27</v>
      </c>
      <c r="B434" s="24">
        <v>162</v>
      </c>
      <c r="C434" s="25">
        <v>100</v>
      </c>
      <c r="D434" s="26" t="s">
        <v>7</v>
      </c>
      <c r="E434" s="27" t="s">
        <v>7</v>
      </c>
      <c r="F434" s="26" t="s">
        <v>7</v>
      </c>
      <c r="G434" s="28" t="s">
        <v>7</v>
      </c>
      <c r="H434" s="29" t="s">
        <v>7</v>
      </c>
      <c r="I434" s="30">
        <f>I435</f>
        <v>10436.199999999999</v>
      </c>
      <c r="J434" s="30">
        <f>J435</f>
        <v>10412</v>
      </c>
      <c r="K434" s="30"/>
      <c r="L434" s="30"/>
      <c r="M434" s="30">
        <f t="shared" si="58"/>
        <v>10436.199999999999</v>
      </c>
      <c r="N434" s="113">
        <f t="shared" si="59"/>
        <v>10412</v>
      </c>
      <c r="O434" s="57"/>
      <c r="P434" s="57"/>
      <c r="Q434" s="113">
        <f t="shared" si="62"/>
        <v>10436.199999999999</v>
      </c>
      <c r="R434" s="113">
        <f t="shared" si="56"/>
        <v>10412</v>
      </c>
    </row>
    <row r="435" spans="1:18" x14ac:dyDescent="0.2">
      <c r="A435" s="23" t="s">
        <v>86</v>
      </c>
      <c r="B435" s="24">
        <v>162</v>
      </c>
      <c r="C435" s="25">
        <v>113</v>
      </c>
      <c r="D435" s="26" t="s">
        <v>7</v>
      </c>
      <c r="E435" s="27" t="s">
        <v>7</v>
      </c>
      <c r="F435" s="26" t="s">
        <v>7</v>
      </c>
      <c r="G435" s="28" t="s">
        <v>7</v>
      </c>
      <c r="H435" s="29" t="s">
        <v>7</v>
      </c>
      <c r="I435" s="30">
        <f>I436+I440</f>
        <v>10436.199999999999</v>
      </c>
      <c r="J435" s="30">
        <f>J436+J440</f>
        <v>10412</v>
      </c>
      <c r="K435" s="30"/>
      <c r="L435" s="30"/>
      <c r="M435" s="30">
        <f t="shared" si="58"/>
        <v>10436.199999999999</v>
      </c>
      <c r="N435" s="113">
        <f t="shared" si="59"/>
        <v>10412</v>
      </c>
      <c r="O435" s="57"/>
      <c r="P435" s="57"/>
      <c r="Q435" s="113">
        <f t="shared" si="62"/>
        <v>10436.199999999999</v>
      </c>
      <c r="R435" s="113">
        <f t="shared" si="56"/>
        <v>10412</v>
      </c>
    </row>
    <row r="436" spans="1:18" ht="45" x14ac:dyDescent="0.2">
      <c r="A436" s="23" t="s">
        <v>300</v>
      </c>
      <c r="B436" s="24">
        <v>162</v>
      </c>
      <c r="C436" s="25">
        <v>113</v>
      </c>
      <c r="D436" s="26" t="s">
        <v>34</v>
      </c>
      <c r="E436" s="27" t="s">
        <v>3</v>
      </c>
      <c r="F436" s="26" t="s">
        <v>2</v>
      </c>
      <c r="G436" s="28" t="s">
        <v>9</v>
      </c>
      <c r="H436" s="29" t="s">
        <v>7</v>
      </c>
      <c r="I436" s="30">
        <f t="shared" ref="I436:J438" si="64">I437</f>
        <v>332.9</v>
      </c>
      <c r="J436" s="30">
        <f t="shared" si="64"/>
        <v>308.7</v>
      </c>
      <c r="K436" s="30"/>
      <c r="L436" s="30"/>
      <c r="M436" s="30">
        <f t="shared" si="58"/>
        <v>332.9</v>
      </c>
      <c r="N436" s="113">
        <f t="shared" si="59"/>
        <v>308.7</v>
      </c>
      <c r="O436" s="57"/>
      <c r="P436" s="57"/>
      <c r="Q436" s="113">
        <f t="shared" si="62"/>
        <v>332.9</v>
      </c>
      <c r="R436" s="113">
        <f t="shared" si="56"/>
        <v>308.7</v>
      </c>
    </row>
    <row r="437" spans="1:18" ht="22.5" x14ac:dyDescent="0.2">
      <c r="A437" s="23" t="s">
        <v>81</v>
      </c>
      <c r="B437" s="24">
        <v>162</v>
      </c>
      <c r="C437" s="25">
        <v>113</v>
      </c>
      <c r="D437" s="26" t="s">
        <v>34</v>
      </c>
      <c r="E437" s="27" t="s">
        <v>3</v>
      </c>
      <c r="F437" s="26" t="s">
        <v>2</v>
      </c>
      <c r="G437" s="28" t="s">
        <v>80</v>
      </c>
      <c r="H437" s="29" t="s">
        <v>7</v>
      </c>
      <c r="I437" s="30">
        <f t="shared" si="64"/>
        <v>332.9</v>
      </c>
      <c r="J437" s="30">
        <f t="shared" si="64"/>
        <v>308.7</v>
      </c>
      <c r="K437" s="30"/>
      <c r="L437" s="30"/>
      <c r="M437" s="30">
        <f t="shared" si="58"/>
        <v>332.9</v>
      </c>
      <c r="N437" s="113">
        <f t="shared" si="59"/>
        <v>308.7</v>
      </c>
      <c r="O437" s="57"/>
      <c r="P437" s="57"/>
      <c r="Q437" s="113">
        <f t="shared" si="62"/>
        <v>332.9</v>
      </c>
      <c r="R437" s="113">
        <f t="shared" si="56"/>
        <v>308.7</v>
      </c>
    </row>
    <row r="438" spans="1:18" ht="22.5" x14ac:dyDescent="0.2">
      <c r="A438" s="23" t="s">
        <v>14</v>
      </c>
      <c r="B438" s="24">
        <v>162</v>
      </c>
      <c r="C438" s="25">
        <v>113</v>
      </c>
      <c r="D438" s="26" t="s">
        <v>34</v>
      </c>
      <c r="E438" s="27" t="s">
        <v>3</v>
      </c>
      <c r="F438" s="26" t="s">
        <v>2</v>
      </c>
      <c r="G438" s="28" t="s">
        <v>80</v>
      </c>
      <c r="H438" s="29">
        <v>200</v>
      </c>
      <c r="I438" s="30">
        <f t="shared" si="64"/>
        <v>332.9</v>
      </c>
      <c r="J438" s="30">
        <f t="shared" si="64"/>
        <v>308.7</v>
      </c>
      <c r="K438" s="30"/>
      <c r="L438" s="30"/>
      <c r="M438" s="30">
        <f t="shared" si="58"/>
        <v>332.9</v>
      </c>
      <c r="N438" s="113">
        <f t="shared" si="59"/>
        <v>308.7</v>
      </c>
      <c r="O438" s="57"/>
      <c r="P438" s="57"/>
      <c r="Q438" s="113">
        <f t="shared" si="62"/>
        <v>332.9</v>
      </c>
      <c r="R438" s="113">
        <f t="shared" si="56"/>
        <v>308.7</v>
      </c>
    </row>
    <row r="439" spans="1:18" ht="22.5" x14ac:dyDescent="0.2">
      <c r="A439" s="23" t="s">
        <v>13</v>
      </c>
      <c r="B439" s="24">
        <v>162</v>
      </c>
      <c r="C439" s="25">
        <v>113</v>
      </c>
      <c r="D439" s="26" t="s">
        <v>34</v>
      </c>
      <c r="E439" s="27" t="s">
        <v>3</v>
      </c>
      <c r="F439" s="26" t="s">
        <v>2</v>
      </c>
      <c r="G439" s="28" t="s">
        <v>80</v>
      </c>
      <c r="H439" s="29">
        <v>240</v>
      </c>
      <c r="I439" s="30">
        <v>332.9</v>
      </c>
      <c r="J439" s="30">
        <v>308.7</v>
      </c>
      <c r="K439" s="30"/>
      <c r="L439" s="30"/>
      <c r="M439" s="30">
        <f t="shared" si="58"/>
        <v>332.9</v>
      </c>
      <c r="N439" s="113">
        <f t="shared" si="59"/>
        <v>308.7</v>
      </c>
      <c r="O439" s="57"/>
      <c r="P439" s="57"/>
      <c r="Q439" s="113">
        <f t="shared" si="62"/>
        <v>332.9</v>
      </c>
      <c r="R439" s="113">
        <f t="shared" si="56"/>
        <v>308.7</v>
      </c>
    </row>
    <row r="440" spans="1:18" ht="56.25" x14ac:dyDescent="0.2">
      <c r="A440" s="23" t="s">
        <v>304</v>
      </c>
      <c r="B440" s="24">
        <v>162</v>
      </c>
      <c r="C440" s="25">
        <v>113</v>
      </c>
      <c r="D440" s="26" t="s">
        <v>104</v>
      </c>
      <c r="E440" s="27" t="s">
        <v>3</v>
      </c>
      <c r="F440" s="26" t="s">
        <v>2</v>
      </c>
      <c r="G440" s="28" t="s">
        <v>9</v>
      </c>
      <c r="H440" s="29" t="s">
        <v>7</v>
      </c>
      <c r="I440" s="30">
        <f>I441+I446+I449</f>
        <v>10103.299999999999</v>
      </c>
      <c r="J440" s="30">
        <f>J441+J446+J449</f>
        <v>10103.299999999999</v>
      </c>
      <c r="K440" s="30"/>
      <c r="L440" s="30"/>
      <c r="M440" s="30">
        <f t="shared" si="58"/>
        <v>10103.299999999999</v>
      </c>
      <c r="N440" s="113">
        <f t="shared" si="59"/>
        <v>10103.299999999999</v>
      </c>
      <c r="O440" s="57"/>
      <c r="P440" s="57"/>
      <c r="Q440" s="113">
        <f t="shared" si="62"/>
        <v>10103.299999999999</v>
      </c>
      <c r="R440" s="113">
        <f t="shared" si="56"/>
        <v>10103.299999999999</v>
      </c>
    </row>
    <row r="441" spans="1:18" ht="22.5" x14ac:dyDescent="0.2">
      <c r="A441" s="23" t="s">
        <v>15</v>
      </c>
      <c r="B441" s="24">
        <v>162</v>
      </c>
      <c r="C441" s="25">
        <v>113</v>
      </c>
      <c r="D441" s="26" t="s">
        <v>104</v>
      </c>
      <c r="E441" s="27" t="s">
        <v>3</v>
      </c>
      <c r="F441" s="26" t="s">
        <v>2</v>
      </c>
      <c r="G441" s="28" t="s">
        <v>11</v>
      </c>
      <c r="H441" s="29" t="s">
        <v>7</v>
      </c>
      <c r="I441" s="30">
        <f>I442+I444</f>
        <v>9939.2999999999993</v>
      </c>
      <c r="J441" s="30">
        <f>J442+J444</f>
        <v>9939.2999999999993</v>
      </c>
      <c r="K441" s="30"/>
      <c r="L441" s="30"/>
      <c r="M441" s="30">
        <f t="shared" si="58"/>
        <v>9939.2999999999993</v>
      </c>
      <c r="N441" s="113">
        <f t="shared" si="59"/>
        <v>9939.2999999999993</v>
      </c>
      <c r="O441" s="57"/>
      <c r="P441" s="57"/>
      <c r="Q441" s="113">
        <f t="shared" si="62"/>
        <v>9939.2999999999993</v>
      </c>
      <c r="R441" s="113">
        <f t="shared" si="56"/>
        <v>9939.2999999999993</v>
      </c>
    </row>
    <row r="442" spans="1:18" ht="45" x14ac:dyDescent="0.2">
      <c r="A442" s="23" t="s">
        <v>6</v>
      </c>
      <c r="B442" s="24">
        <v>162</v>
      </c>
      <c r="C442" s="25">
        <v>113</v>
      </c>
      <c r="D442" s="26" t="s">
        <v>104</v>
      </c>
      <c r="E442" s="27" t="s">
        <v>3</v>
      </c>
      <c r="F442" s="26" t="s">
        <v>2</v>
      </c>
      <c r="G442" s="28" t="s">
        <v>11</v>
      </c>
      <c r="H442" s="29">
        <v>100</v>
      </c>
      <c r="I442" s="30">
        <f>I443</f>
        <v>9582.2999999999993</v>
      </c>
      <c r="J442" s="30">
        <f>J443</f>
        <v>9582.2999999999993</v>
      </c>
      <c r="K442" s="30"/>
      <c r="L442" s="30"/>
      <c r="M442" s="30">
        <f t="shared" si="58"/>
        <v>9582.2999999999993</v>
      </c>
      <c r="N442" s="113">
        <f t="shared" si="59"/>
        <v>9582.2999999999993</v>
      </c>
      <c r="O442" s="57"/>
      <c r="P442" s="57"/>
      <c r="Q442" s="113">
        <f t="shared" si="62"/>
        <v>9582.2999999999993</v>
      </c>
      <c r="R442" s="113">
        <f t="shared" si="56"/>
        <v>9582.2999999999993</v>
      </c>
    </row>
    <row r="443" spans="1:18" ht="22.5" x14ac:dyDescent="0.2">
      <c r="A443" s="23" t="s">
        <v>5</v>
      </c>
      <c r="B443" s="24">
        <v>162</v>
      </c>
      <c r="C443" s="25">
        <v>113</v>
      </c>
      <c r="D443" s="26" t="s">
        <v>104</v>
      </c>
      <c r="E443" s="27" t="s">
        <v>3</v>
      </c>
      <c r="F443" s="26" t="s">
        <v>2</v>
      </c>
      <c r="G443" s="28" t="s">
        <v>11</v>
      </c>
      <c r="H443" s="29">
        <v>120</v>
      </c>
      <c r="I443" s="30">
        <f>7027+457+2098.3</f>
        <v>9582.2999999999993</v>
      </c>
      <c r="J443" s="30">
        <f>7027+457+2098.3</f>
        <v>9582.2999999999993</v>
      </c>
      <c r="K443" s="30"/>
      <c r="L443" s="30"/>
      <c r="M443" s="30">
        <f t="shared" si="58"/>
        <v>9582.2999999999993</v>
      </c>
      <c r="N443" s="113">
        <f t="shared" si="59"/>
        <v>9582.2999999999993</v>
      </c>
      <c r="O443" s="57"/>
      <c r="P443" s="57"/>
      <c r="Q443" s="113">
        <f t="shared" si="62"/>
        <v>9582.2999999999993</v>
      </c>
      <c r="R443" s="113">
        <f t="shared" si="56"/>
        <v>9582.2999999999993</v>
      </c>
    </row>
    <row r="444" spans="1:18" ht="22.5" x14ac:dyDescent="0.2">
      <c r="A444" s="23" t="s">
        <v>14</v>
      </c>
      <c r="B444" s="24">
        <v>162</v>
      </c>
      <c r="C444" s="25">
        <v>113</v>
      </c>
      <c r="D444" s="26" t="s">
        <v>104</v>
      </c>
      <c r="E444" s="27" t="s">
        <v>3</v>
      </c>
      <c r="F444" s="26" t="s">
        <v>2</v>
      </c>
      <c r="G444" s="28" t="s">
        <v>11</v>
      </c>
      <c r="H444" s="29">
        <v>200</v>
      </c>
      <c r="I444" s="30">
        <f>I445</f>
        <v>357</v>
      </c>
      <c r="J444" s="30">
        <f>J445</f>
        <v>357</v>
      </c>
      <c r="K444" s="30"/>
      <c r="L444" s="30"/>
      <c r="M444" s="30">
        <f t="shared" si="58"/>
        <v>357</v>
      </c>
      <c r="N444" s="113">
        <f t="shared" si="59"/>
        <v>357</v>
      </c>
      <c r="O444" s="57"/>
      <c r="P444" s="57"/>
      <c r="Q444" s="113">
        <f t="shared" si="62"/>
        <v>357</v>
      </c>
      <c r="R444" s="113">
        <f t="shared" si="56"/>
        <v>357</v>
      </c>
    </row>
    <row r="445" spans="1:18" ht="22.5" x14ac:dyDescent="0.2">
      <c r="A445" s="23" t="s">
        <v>13</v>
      </c>
      <c r="B445" s="24">
        <v>162</v>
      </c>
      <c r="C445" s="25">
        <v>113</v>
      </c>
      <c r="D445" s="26" t="s">
        <v>104</v>
      </c>
      <c r="E445" s="27" t="s">
        <v>3</v>
      </c>
      <c r="F445" s="26" t="s">
        <v>2</v>
      </c>
      <c r="G445" s="28" t="s">
        <v>11</v>
      </c>
      <c r="H445" s="29">
        <v>240</v>
      </c>
      <c r="I445" s="30">
        <f>300+57</f>
        <v>357</v>
      </c>
      <c r="J445" s="30">
        <f>300+57</f>
        <v>357</v>
      </c>
      <c r="K445" s="30"/>
      <c r="L445" s="30"/>
      <c r="M445" s="30">
        <f t="shared" si="58"/>
        <v>357</v>
      </c>
      <c r="N445" s="113">
        <f t="shared" si="59"/>
        <v>357</v>
      </c>
      <c r="O445" s="57"/>
      <c r="P445" s="57"/>
      <c r="Q445" s="113">
        <f t="shared" si="62"/>
        <v>357</v>
      </c>
      <c r="R445" s="113">
        <f t="shared" si="56"/>
        <v>357</v>
      </c>
    </row>
    <row r="446" spans="1:18" ht="57" customHeight="1" x14ac:dyDescent="0.2">
      <c r="A446" s="23" t="s">
        <v>105</v>
      </c>
      <c r="B446" s="24">
        <v>162</v>
      </c>
      <c r="C446" s="25">
        <v>113</v>
      </c>
      <c r="D446" s="26" t="s">
        <v>104</v>
      </c>
      <c r="E446" s="27" t="s">
        <v>3</v>
      </c>
      <c r="F446" s="26" t="s">
        <v>2</v>
      </c>
      <c r="G446" s="28" t="s">
        <v>103</v>
      </c>
      <c r="H446" s="29" t="s">
        <v>7</v>
      </c>
      <c r="I446" s="30">
        <f>I447</f>
        <v>100</v>
      </c>
      <c r="J446" s="30">
        <f>J447</f>
        <v>100</v>
      </c>
      <c r="K446" s="30"/>
      <c r="L446" s="30"/>
      <c r="M446" s="30">
        <f t="shared" si="58"/>
        <v>100</v>
      </c>
      <c r="N446" s="113">
        <f t="shared" si="59"/>
        <v>100</v>
      </c>
      <c r="O446" s="57"/>
      <c r="P446" s="57"/>
      <c r="Q446" s="113">
        <f t="shared" si="62"/>
        <v>100</v>
      </c>
      <c r="R446" s="113">
        <f t="shared" si="56"/>
        <v>100</v>
      </c>
    </row>
    <row r="447" spans="1:18" ht="22.5" x14ac:dyDescent="0.2">
      <c r="A447" s="23" t="s">
        <v>14</v>
      </c>
      <c r="B447" s="24">
        <v>162</v>
      </c>
      <c r="C447" s="25">
        <v>113</v>
      </c>
      <c r="D447" s="26" t="s">
        <v>104</v>
      </c>
      <c r="E447" s="27" t="s">
        <v>3</v>
      </c>
      <c r="F447" s="26" t="s">
        <v>2</v>
      </c>
      <c r="G447" s="28" t="s">
        <v>103</v>
      </c>
      <c r="H447" s="29">
        <v>200</v>
      </c>
      <c r="I447" s="30">
        <f>I448</f>
        <v>100</v>
      </c>
      <c r="J447" s="30">
        <f>J448</f>
        <v>100</v>
      </c>
      <c r="K447" s="30"/>
      <c r="L447" s="30"/>
      <c r="M447" s="30">
        <f t="shared" si="58"/>
        <v>100</v>
      </c>
      <c r="N447" s="113">
        <f t="shared" si="59"/>
        <v>100</v>
      </c>
      <c r="O447" s="57"/>
      <c r="P447" s="57"/>
      <c r="Q447" s="113">
        <f t="shared" si="62"/>
        <v>100</v>
      </c>
      <c r="R447" s="113">
        <f t="shared" si="56"/>
        <v>100</v>
      </c>
    </row>
    <row r="448" spans="1:18" ht="22.5" x14ac:dyDescent="0.2">
      <c r="A448" s="23" t="s">
        <v>13</v>
      </c>
      <c r="B448" s="24">
        <v>162</v>
      </c>
      <c r="C448" s="25">
        <v>113</v>
      </c>
      <c r="D448" s="26" t="s">
        <v>104</v>
      </c>
      <c r="E448" s="27" t="s">
        <v>3</v>
      </c>
      <c r="F448" s="26" t="s">
        <v>2</v>
      </c>
      <c r="G448" s="28" t="s">
        <v>103</v>
      </c>
      <c r="H448" s="29">
        <v>240</v>
      </c>
      <c r="I448" s="30">
        <v>100</v>
      </c>
      <c r="J448" s="30">
        <v>100</v>
      </c>
      <c r="K448" s="30"/>
      <c r="L448" s="30"/>
      <c r="M448" s="30">
        <f t="shared" si="58"/>
        <v>100</v>
      </c>
      <c r="N448" s="113">
        <f t="shared" si="59"/>
        <v>100</v>
      </c>
      <c r="O448" s="57"/>
      <c r="P448" s="57"/>
      <c r="Q448" s="113">
        <f t="shared" si="62"/>
        <v>100</v>
      </c>
      <c r="R448" s="113">
        <f t="shared" si="56"/>
        <v>100</v>
      </c>
    </row>
    <row r="449" spans="1:18" ht="33.75" x14ac:dyDescent="0.2">
      <c r="A449" s="1" t="s">
        <v>274</v>
      </c>
      <c r="B449" s="24">
        <v>162</v>
      </c>
      <c r="C449" s="25">
        <v>113</v>
      </c>
      <c r="D449" s="26">
        <v>11</v>
      </c>
      <c r="E449" s="27">
        <v>0</v>
      </c>
      <c r="F449" s="26">
        <v>0</v>
      </c>
      <c r="G449" s="28">
        <v>81290</v>
      </c>
      <c r="H449" s="29"/>
      <c r="I449" s="30">
        <f>I450</f>
        <v>64</v>
      </c>
      <c r="J449" s="30">
        <f>J450</f>
        <v>64</v>
      </c>
      <c r="K449" s="30"/>
      <c r="L449" s="30"/>
      <c r="M449" s="30">
        <f t="shared" si="58"/>
        <v>64</v>
      </c>
      <c r="N449" s="113">
        <f t="shared" si="59"/>
        <v>64</v>
      </c>
      <c r="O449" s="57"/>
      <c r="P449" s="57"/>
      <c r="Q449" s="113">
        <f t="shared" si="62"/>
        <v>64</v>
      </c>
      <c r="R449" s="113">
        <f t="shared" si="56"/>
        <v>64</v>
      </c>
    </row>
    <row r="450" spans="1:18" ht="22.5" x14ac:dyDescent="0.2">
      <c r="A450" s="1" t="s">
        <v>14</v>
      </c>
      <c r="B450" s="24">
        <v>162</v>
      </c>
      <c r="C450" s="25">
        <v>113</v>
      </c>
      <c r="D450" s="26">
        <v>11</v>
      </c>
      <c r="E450" s="27">
        <v>0</v>
      </c>
      <c r="F450" s="26">
        <v>0</v>
      </c>
      <c r="G450" s="28">
        <v>81290</v>
      </c>
      <c r="H450" s="29">
        <v>200</v>
      </c>
      <c r="I450" s="30">
        <f>I451</f>
        <v>64</v>
      </c>
      <c r="J450" s="30">
        <f>J451</f>
        <v>64</v>
      </c>
      <c r="K450" s="30"/>
      <c r="L450" s="30"/>
      <c r="M450" s="30">
        <f t="shared" si="58"/>
        <v>64</v>
      </c>
      <c r="N450" s="113">
        <f t="shared" si="59"/>
        <v>64</v>
      </c>
      <c r="O450" s="57"/>
      <c r="P450" s="57"/>
      <c r="Q450" s="113">
        <f t="shared" si="62"/>
        <v>64</v>
      </c>
      <c r="R450" s="113">
        <f t="shared" si="56"/>
        <v>64</v>
      </c>
    </row>
    <row r="451" spans="1:18" ht="22.5" x14ac:dyDescent="0.2">
      <c r="A451" s="1" t="s">
        <v>13</v>
      </c>
      <c r="B451" s="24">
        <v>162</v>
      </c>
      <c r="C451" s="25">
        <v>113</v>
      </c>
      <c r="D451" s="26">
        <v>11</v>
      </c>
      <c r="E451" s="27">
        <v>0</v>
      </c>
      <c r="F451" s="26">
        <v>0</v>
      </c>
      <c r="G451" s="28">
        <v>81290</v>
      </c>
      <c r="H451" s="29">
        <v>240</v>
      </c>
      <c r="I451" s="30">
        <v>64</v>
      </c>
      <c r="J451" s="30">
        <v>64</v>
      </c>
      <c r="K451" s="30"/>
      <c r="L451" s="30"/>
      <c r="M451" s="30">
        <f t="shared" si="58"/>
        <v>64</v>
      </c>
      <c r="N451" s="113">
        <f t="shared" si="59"/>
        <v>64</v>
      </c>
      <c r="O451" s="57"/>
      <c r="P451" s="57"/>
      <c r="Q451" s="113">
        <f t="shared" si="62"/>
        <v>64</v>
      </c>
      <c r="R451" s="113">
        <f t="shared" si="56"/>
        <v>64</v>
      </c>
    </row>
    <row r="452" spans="1:18" x14ac:dyDescent="0.2">
      <c r="A452" s="1" t="s">
        <v>119</v>
      </c>
      <c r="B452" s="24">
        <v>162</v>
      </c>
      <c r="C452" s="25">
        <v>400</v>
      </c>
      <c r="D452" s="26"/>
      <c r="E452" s="27"/>
      <c r="F452" s="26"/>
      <c r="G452" s="28"/>
      <c r="H452" s="29"/>
      <c r="I452" s="30"/>
      <c r="J452" s="30">
        <f>J453</f>
        <v>150</v>
      </c>
      <c r="K452" s="30"/>
      <c r="L452" s="30">
        <f>L453</f>
        <v>-150</v>
      </c>
      <c r="M452" s="30">
        <f t="shared" si="58"/>
        <v>0</v>
      </c>
      <c r="N452" s="113">
        <f t="shared" si="59"/>
        <v>0</v>
      </c>
      <c r="O452" s="57"/>
      <c r="P452" s="57"/>
      <c r="Q452" s="113">
        <f t="shared" si="62"/>
        <v>0</v>
      </c>
      <c r="R452" s="113">
        <f t="shared" si="56"/>
        <v>0</v>
      </c>
    </row>
    <row r="453" spans="1:18" x14ac:dyDescent="0.2">
      <c r="A453" s="1" t="s">
        <v>113</v>
      </c>
      <c r="B453" s="24">
        <v>162</v>
      </c>
      <c r="C453" s="25">
        <v>412</v>
      </c>
      <c r="D453" s="26"/>
      <c r="E453" s="27"/>
      <c r="F453" s="26"/>
      <c r="G453" s="28"/>
      <c r="H453" s="29"/>
      <c r="I453" s="30"/>
      <c r="J453" s="30">
        <f>J454</f>
        <v>150</v>
      </c>
      <c r="K453" s="30"/>
      <c r="L453" s="30">
        <f>L454</f>
        <v>-150</v>
      </c>
      <c r="M453" s="30">
        <f t="shared" si="58"/>
        <v>0</v>
      </c>
      <c r="N453" s="113">
        <f t="shared" si="59"/>
        <v>0</v>
      </c>
      <c r="O453" s="57"/>
      <c r="P453" s="57"/>
      <c r="Q453" s="113">
        <f t="shared" si="62"/>
        <v>0</v>
      </c>
      <c r="R453" s="113">
        <f t="shared" si="56"/>
        <v>0</v>
      </c>
    </row>
    <row r="454" spans="1:18" ht="22.5" x14ac:dyDescent="0.2">
      <c r="A454" s="1" t="s">
        <v>273</v>
      </c>
      <c r="B454" s="24">
        <v>162</v>
      </c>
      <c r="C454" s="25">
        <v>412</v>
      </c>
      <c r="D454" s="26">
        <v>11</v>
      </c>
      <c r="E454" s="27">
        <v>0</v>
      </c>
      <c r="F454" s="26">
        <v>0</v>
      </c>
      <c r="G454" s="28">
        <v>82280</v>
      </c>
      <c r="H454" s="29"/>
      <c r="I454" s="30">
        <f>I455</f>
        <v>0</v>
      </c>
      <c r="J454" s="30">
        <f>J455</f>
        <v>150</v>
      </c>
      <c r="K454" s="30"/>
      <c r="L454" s="30">
        <f>L455</f>
        <v>-150</v>
      </c>
      <c r="M454" s="30">
        <f t="shared" si="58"/>
        <v>0</v>
      </c>
      <c r="N454" s="113">
        <f t="shared" si="59"/>
        <v>0</v>
      </c>
      <c r="O454" s="57"/>
      <c r="P454" s="57"/>
      <c r="Q454" s="113">
        <f t="shared" si="62"/>
        <v>0</v>
      </c>
      <c r="R454" s="113">
        <f t="shared" si="56"/>
        <v>0</v>
      </c>
    </row>
    <row r="455" spans="1:18" ht="22.5" x14ac:dyDescent="0.2">
      <c r="A455" s="1" t="s">
        <v>14</v>
      </c>
      <c r="B455" s="24">
        <v>162</v>
      </c>
      <c r="C455" s="25">
        <v>412</v>
      </c>
      <c r="D455" s="26">
        <v>11</v>
      </c>
      <c r="E455" s="27">
        <v>0</v>
      </c>
      <c r="F455" s="26">
        <v>0</v>
      </c>
      <c r="G455" s="28">
        <v>82280</v>
      </c>
      <c r="H455" s="29">
        <v>200</v>
      </c>
      <c r="I455" s="30">
        <f>I456</f>
        <v>0</v>
      </c>
      <c r="J455" s="30">
        <f>J456</f>
        <v>150</v>
      </c>
      <c r="K455" s="30"/>
      <c r="L455" s="30">
        <f>L456</f>
        <v>-150</v>
      </c>
      <c r="M455" s="30">
        <f t="shared" si="58"/>
        <v>0</v>
      </c>
      <c r="N455" s="113">
        <f t="shared" si="59"/>
        <v>0</v>
      </c>
      <c r="O455" s="57"/>
      <c r="P455" s="57"/>
      <c r="Q455" s="113">
        <f t="shared" si="62"/>
        <v>0</v>
      </c>
      <c r="R455" s="113">
        <f t="shared" si="56"/>
        <v>0</v>
      </c>
    </row>
    <row r="456" spans="1:18" ht="22.5" x14ac:dyDescent="0.2">
      <c r="A456" s="1" t="s">
        <v>13</v>
      </c>
      <c r="B456" s="24">
        <v>162</v>
      </c>
      <c r="C456" s="25">
        <v>412</v>
      </c>
      <c r="D456" s="26">
        <v>11</v>
      </c>
      <c r="E456" s="27">
        <v>0</v>
      </c>
      <c r="F456" s="26">
        <v>0</v>
      </c>
      <c r="G456" s="28">
        <v>82280</v>
      </c>
      <c r="H456" s="29">
        <v>240</v>
      </c>
      <c r="I456" s="30">
        <v>0</v>
      </c>
      <c r="J456" s="30">
        <v>150</v>
      </c>
      <c r="K456" s="30"/>
      <c r="L456" s="30">
        <v>-150</v>
      </c>
      <c r="M456" s="30">
        <f t="shared" si="58"/>
        <v>0</v>
      </c>
      <c r="N456" s="113">
        <f t="shared" si="59"/>
        <v>0</v>
      </c>
      <c r="O456" s="57"/>
      <c r="P456" s="57"/>
      <c r="Q456" s="113">
        <f t="shared" si="62"/>
        <v>0</v>
      </c>
      <c r="R456" s="113">
        <f t="shared" si="56"/>
        <v>0</v>
      </c>
    </row>
    <row r="457" spans="1:18" x14ac:dyDescent="0.2">
      <c r="A457" s="23" t="s">
        <v>51</v>
      </c>
      <c r="B457" s="24">
        <v>162</v>
      </c>
      <c r="C457" s="25">
        <v>1000</v>
      </c>
      <c r="D457" s="26" t="s">
        <v>7</v>
      </c>
      <c r="E457" s="27" t="s">
        <v>7</v>
      </c>
      <c r="F457" s="26" t="s">
        <v>7</v>
      </c>
      <c r="G457" s="28" t="s">
        <v>7</v>
      </c>
      <c r="H457" s="29" t="s">
        <v>7</v>
      </c>
      <c r="I457" s="30">
        <f>I459</f>
        <v>3191.6</v>
      </c>
      <c r="J457" s="30">
        <f>J458</f>
        <v>3191.6</v>
      </c>
      <c r="K457" s="30"/>
      <c r="L457" s="30"/>
      <c r="M457" s="30">
        <f t="shared" si="58"/>
        <v>3191.6</v>
      </c>
      <c r="N457" s="113">
        <f t="shared" si="59"/>
        <v>3191.6</v>
      </c>
      <c r="O457" s="57"/>
      <c r="P457" s="57"/>
      <c r="Q457" s="113">
        <f t="shared" si="62"/>
        <v>3191.6</v>
      </c>
      <c r="R457" s="113">
        <f t="shared" si="56"/>
        <v>3191.6</v>
      </c>
    </row>
    <row r="458" spans="1:18" x14ac:dyDescent="0.2">
      <c r="A458" s="23" t="s">
        <v>102</v>
      </c>
      <c r="B458" s="24">
        <v>162</v>
      </c>
      <c r="C458" s="25">
        <v>1004</v>
      </c>
      <c r="D458" s="26" t="s">
        <v>7</v>
      </c>
      <c r="E458" s="27" t="s">
        <v>7</v>
      </c>
      <c r="F458" s="26" t="s">
        <v>7</v>
      </c>
      <c r="G458" s="28" t="s">
        <v>7</v>
      </c>
      <c r="H458" s="29" t="s">
        <v>7</v>
      </c>
      <c r="I458" s="30">
        <f>I459</f>
        <v>3191.6</v>
      </c>
      <c r="J458" s="30">
        <f>J459</f>
        <v>3191.6</v>
      </c>
      <c r="K458" s="30"/>
      <c r="L458" s="30"/>
      <c r="M458" s="30">
        <f t="shared" si="58"/>
        <v>3191.6</v>
      </c>
      <c r="N458" s="113">
        <f t="shared" si="59"/>
        <v>3191.6</v>
      </c>
      <c r="O458" s="57"/>
      <c r="P458" s="57"/>
      <c r="Q458" s="113">
        <f t="shared" si="62"/>
        <v>3191.6</v>
      </c>
      <c r="R458" s="113">
        <f t="shared" si="56"/>
        <v>3191.6</v>
      </c>
    </row>
    <row r="459" spans="1:18" ht="67.5" x14ac:dyDescent="0.2">
      <c r="A459" s="23" t="s">
        <v>299</v>
      </c>
      <c r="B459" s="24">
        <v>162</v>
      </c>
      <c r="C459" s="25">
        <v>1004</v>
      </c>
      <c r="D459" s="26" t="s">
        <v>30</v>
      </c>
      <c r="E459" s="27" t="s">
        <v>3</v>
      </c>
      <c r="F459" s="26" t="s">
        <v>2</v>
      </c>
      <c r="G459" s="28" t="s">
        <v>9</v>
      </c>
      <c r="H459" s="29" t="s">
        <v>7</v>
      </c>
      <c r="I459" s="30">
        <f>I460+I463</f>
        <v>3191.6</v>
      </c>
      <c r="J459" s="30">
        <f>J460+J463</f>
        <v>3191.6</v>
      </c>
      <c r="K459" s="30"/>
      <c r="L459" s="30"/>
      <c r="M459" s="30">
        <f t="shared" si="58"/>
        <v>3191.6</v>
      </c>
      <c r="N459" s="113">
        <f t="shared" si="59"/>
        <v>3191.6</v>
      </c>
      <c r="O459" s="57"/>
      <c r="P459" s="57"/>
      <c r="Q459" s="113">
        <f t="shared" si="62"/>
        <v>3191.6</v>
      </c>
      <c r="R459" s="113">
        <f t="shared" si="56"/>
        <v>3191.6</v>
      </c>
    </row>
    <row r="460" spans="1:18" ht="45" x14ac:dyDescent="0.2">
      <c r="A460" s="23" t="s">
        <v>100</v>
      </c>
      <c r="B460" s="24">
        <v>162</v>
      </c>
      <c r="C460" s="25">
        <v>1004</v>
      </c>
      <c r="D460" s="26" t="s">
        <v>30</v>
      </c>
      <c r="E460" s="27" t="s">
        <v>3</v>
      </c>
      <c r="F460" s="26" t="s">
        <v>2</v>
      </c>
      <c r="G460" s="28" t="s">
        <v>101</v>
      </c>
      <c r="H460" s="29" t="s">
        <v>7</v>
      </c>
      <c r="I460" s="30">
        <f>I461</f>
        <v>846.4</v>
      </c>
      <c r="J460" s="30">
        <f>J461</f>
        <v>846.4</v>
      </c>
      <c r="K460" s="30"/>
      <c r="L460" s="30"/>
      <c r="M460" s="30">
        <f t="shared" si="58"/>
        <v>846.4</v>
      </c>
      <c r="N460" s="113">
        <f t="shared" si="59"/>
        <v>846.4</v>
      </c>
      <c r="O460" s="57"/>
      <c r="P460" s="57"/>
      <c r="Q460" s="113">
        <f t="shared" si="62"/>
        <v>846.4</v>
      </c>
      <c r="R460" s="113">
        <f t="shared" si="56"/>
        <v>846.4</v>
      </c>
    </row>
    <row r="461" spans="1:18" ht="22.5" x14ac:dyDescent="0.2">
      <c r="A461" s="23" t="s">
        <v>99</v>
      </c>
      <c r="B461" s="24">
        <v>162</v>
      </c>
      <c r="C461" s="25">
        <v>1004</v>
      </c>
      <c r="D461" s="26" t="s">
        <v>30</v>
      </c>
      <c r="E461" s="27" t="s">
        <v>3</v>
      </c>
      <c r="F461" s="26" t="s">
        <v>2</v>
      </c>
      <c r="G461" s="28" t="s">
        <v>101</v>
      </c>
      <c r="H461" s="29">
        <v>400</v>
      </c>
      <c r="I461" s="30">
        <f>I462</f>
        <v>846.4</v>
      </c>
      <c r="J461" s="30">
        <f>J462</f>
        <v>846.4</v>
      </c>
      <c r="K461" s="30"/>
      <c r="L461" s="30"/>
      <c r="M461" s="30">
        <f t="shared" si="58"/>
        <v>846.4</v>
      </c>
      <c r="N461" s="113">
        <f t="shared" si="59"/>
        <v>846.4</v>
      </c>
      <c r="O461" s="57"/>
      <c r="P461" s="57"/>
      <c r="Q461" s="113">
        <f t="shared" si="62"/>
        <v>846.4</v>
      </c>
      <c r="R461" s="113">
        <f t="shared" si="56"/>
        <v>846.4</v>
      </c>
    </row>
    <row r="462" spans="1:18" x14ac:dyDescent="0.2">
      <c r="A462" s="23" t="s">
        <v>98</v>
      </c>
      <c r="B462" s="24">
        <v>162</v>
      </c>
      <c r="C462" s="25">
        <v>1004</v>
      </c>
      <c r="D462" s="26" t="s">
        <v>30</v>
      </c>
      <c r="E462" s="27" t="s">
        <v>3</v>
      </c>
      <c r="F462" s="26" t="s">
        <v>2</v>
      </c>
      <c r="G462" s="28" t="s">
        <v>101</v>
      </c>
      <c r="H462" s="29">
        <v>410</v>
      </c>
      <c r="I462" s="30">
        <v>846.4</v>
      </c>
      <c r="J462" s="30">
        <v>846.4</v>
      </c>
      <c r="K462" s="30"/>
      <c r="L462" s="30"/>
      <c r="M462" s="30">
        <f t="shared" si="58"/>
        <v>846.4</v>
      </c>
      <c r="N462" s="113">
        <f t="shared" si="59"/>
        <v>846.4</v>
      </c>
      <c r="O462" s="57"/>
      <c r="P462" s="57"/>
      <c r="Q462" s="113">
        <f t="shared" si="62"/>
        <v>846.4</v>
      </c>
      <c r="R462" s="113">
        <f t="shared" si="56"/>
        <v>846.4</v>
      </c>
    </row>
    <row r="463" spans="1:18" ht="45" x14ac:dyDescent="0.2">
      <c r="A463" s="23" t="s">
        <v>261</v>
      </c>
      <c r="B463" s="24">
        <v>162</v>
      </c>
      <c r="C463" s="25">
        <v>1004</v>
      </c>
      <c r="D463" s="26" t="s">
        <v>30</v>
      </c>
      <c r="E463" s="27" t="s">
        <v>3</v>
      </c>
      <c r="F463" s="26" t="s">
        <v>2</v>
      </c>
      <c r="G463" s="28" t="s">
        <v>97</v>
      </c>
      <c r="H463" s="29" t="s">
        <v>7</v>
      </c>
      <c r="I463" s="30">
        <f>I464</f>
        <v>2345.1999999999998</v>
      </c>
      <c r="J463" s="30">
        <f>J464</f>
        <v>2345.1999999999998</v>
      </c>
      <c r="K463" s="30"/>
      <c r="L463" s="30"/>
      <c r="M463" s="30">
        <f t="shared" si="58"/>
        <v>2345.1999999999998</v>
      </c>
      <c r="N463" s="113">
        <f t="shared" si="59"/>
        <v>2345.1999999999998</v>
      </c>
      <c r="O463" s="57"/>
      <c r="P463" s="57"/>
      <c r="Q463" s="113">
        <f t="shared" si="62"/>
        <v>2345.1999999999998</v>
      </c>
      <c r="R463" s="113">
        <f t="shared" si="56"/>
        <v>2345.1999999999998</v>
      </c>
    </row>
    <row r="464" spans="1:18" ht="22.5" x14ac:dyDescent="0.2">
      <c r="A464" s="23" t="s">
        <v>99</v>
      </c>
      <c r="B464" s="24">
        <v>162</v>
      </c>
      <c r="C464" s="25">
        <v>1004</v>
      </c>
      <c r="D464" s="26" t="s">
        <v>30</v>
      </c>
      <c r="E464" s="27" t="s">
        <v>3</v>
      </c>
      <c r="F464" s="26" t="s">
        <v>2</v>
      </c>
      <c r="G464" s="28" t="s">
        <v>97</v>
      </c>
      <c r="H464" s="29">
        <v>400</v>
      </c>
      <c r="I464" s="30">
        <f>I465</f>
        <v>2345.1999999999998</v>
      </c>
      <c r="J464" s="30">
        <f>J465</f>
        <v>2345.1999999999998</v>
      </c>
      <c r="K464" s="30"/>
      <c r="L464" s="30"/>
      <c r="M464" s="30">
        <f t="shared" si="58"/>
        <v>2345.1999999999998</v>
      </c>
      <c r="N464" s="113">
        <f t="shared" si="59"/>
        <v>2345.1999999999998</v>
      </c>
      <c r="O464" s="57"/>
      <c r="P464" s="57"/>
      <c r="Q464" s="113">
        <f t="shared" ref="Q464:Q527" si="65">M464+O464</f>
        <v>2345.1999999999998</v>
      </c>
      <c r="R464" s="113">
        <f t="shared" ref="R464:R527" si="66">N464+P464</f>
        <v>2345.1999999999998</v>
      </c>
    </row>
    <row r="465" spans="1:18" x14ac:dyDescent="0.2">
      <c r="A465" s="23" t="s">
        <v>98</v>
      </c>
      <c r="B465" s="24">
        <v>162</v>
      </c>
      <c r="C465" s="25">
        <v>1004</v>
      </c>
      <c r="D465" s="26" t="s">
        <v>30</v>
      </c>
      <c r="E465" s="27" t="s">
        <v>3</v>
      </c>
      <c r="F465" s="26" t="s">
        <v>2</v>
      </c>
      <c r="G465" s="28" t="s">
        <v>97</v>
      </c>
      <c r="H465" s="29">
        <v>410</v>
      </c>
      <c r="I465" s="30">
        <v>2345.1999999999998</v>
      </c>
      <c r="J465" s="30">
        <v>2345.1999999999998</v>
      </c>
      <c r="K465" s="30"/>
      <c r="L465" s="30"/>
      <c r="M465" s="30">
        <f t="shared" si="58"/>
        <v>2345.1999999999998</v>
      </c>
      <c r="N465" s="113">
        <f t="shared" si="59"/>
        <v>2345.1999999999998</v>
      </c>
      <c r="O465" s="57"/>
      <c r="P465" s="57"/>
      <c r="Q465" s="113">
        <f t="shared" si="65"/>
        <v>2345.1999999999998</v>
      </c>
      <c r="R465" s="113">
        <f t="shared" si="66"/>
        <v>2345.1999999999998</v>
      </c>
    </row>
    <row r="466" spans="1:18" ht="22.5" x14ac:dyDescent="0.2">
      <c r="A466" s="36" t="s">
        <v>96</v>
      </c>
      <c r="B466" s="37">
        <v>298</v>
      </c>
      <c r="C466" s="38" t="s">
        <v>7</v>
      </c>
      <c r="D466" s="39" t="s">
        <v>7</v>
      </c>
      <c r="E466" s="40" t="s">
        <v>7</v>
      </c>
      <c r="F466" s="39" t="s">
        <v>7</v>
      </c>
      <c r="G466" s="41" t="s">
        <v>7</v>
      </c>
      <c r="H466" s="42" t="s">
        <v>7</v>
      </c>
      <c r="I466" s="43">
        <f>I467+I522+I550+I563+I596</f>
        <v>51551.9</v>
      </c>
      <c r="J466" s="43">
        <f>J467+J522+J550+J563+J596</f>
        <v>51725.4</v>
      </c>
      <c r="K466" s="43"/>
      <c r="L466" s="43"/>
      <c r="M466" s="43">
        <f t="shared" si="58"/>
        <v>51551.9</v>
      </c>
      <c r="N466" s="114">
        <f t="shared" si="59"/>
        <v>51725.4</v>
      </c>
      <c r="O466" s="57"/>
      <c r="P466" s="57"/>
      <c r="Q466" s="114">
        <f t="shared" si="65"/>
        <v>51551.9</v>
      </c>
      <c r="R466" s="114">
        <f t="shared" si="66"/>
        <v>51725.4</v>
      </c>
    </row>
    <row r="467" spans="1:18" x14ac:dyDescent="0.2">
      <c r="A467" s="23" t="s">
        <v>27</v>
      </c>
      <c r="B467" s="24">
        <v>298</v>
      </c>
      <c r="C467" s="25">
        <v>100</v>
      </c>
      <c r="D467" s="26" t="s">
        <v>7</v>
      </c>
      <c r="E467" s="27" t="s">
        <v>7</v>
      </c>
      <c r="F467" s="26" t="s">
        <v>7</v>
      </c>
      <c r="G467" s="28" t="s">
        <v>7</v>
      </c>
      <c r="H467" s="29" t="s">
        <v>7</v>
      </c>
      <c r="I467" s="30">
        <f>I468+I474+I496+I501</f>
        <v>24899.1</v>
      </c>
      <c r="J467" s="30">
        <f>J468+J474+J496+J501</f>
        <v>24962.3</v>
      </c>
      <c r="K467" s="30"/>
      <c r="L467" s="30"/>
      <c r="M467" s="30">
        <f t="shared" si="58"/>
        <v>24899.1</v>
      </c>
      <c r="N467" s="113">
        <f t="shared" si="59"/>
        <v>24962.3</v>
      </c>
      <c r="O467" s="57"/>
      <c r="P467" s="57"/>
      <c r="Q467" s="113">
        <f t="shared" si="65"/>
        <v>24899.1</v>
      </c>
      <c r="R467" s="113">
        <f t="shared" si="66"/>
        <v>24962.3</v>
      </c>
    </row>
    <row r="468" spans="1:18" ht="22.5" x14ac:dyDescent="0.2">
      <c r="A468" s="23" t="s">
        <v>95</v>
      </c>
      <c r="B468" s="24">
        <v>298</v>
      </c>
      <c r="C468" s="25">
        <v>102</v>
      </c>
      <c r="D468" s="26" t="s">
        <v>7</v>
      </c>
      <c r="E468" s="27" t="s">
        <v>7</v>
      </c>
      <c r="F468" s="26" t="s">
        <v>7</v>
      </c>
      <c r="G468" s="28" t="s">
        <v>7</v>
      </c>
      <c r="H468" s="29" t="s">
        <v>7</v>
      </c>
      <c r="I468" s="30">
        <f>I469</f>
        <v>2650.8</v>
      </c>
      <c r="J468" s="30">
        <f t="shared" ref="I468:J472" si="67">J469</f>
        <v>2650.8</v>
      </c>
      <c r="K468" s="30"/>
      <c r="L468" s="30"/>
      <c r="M468" s="30">
        <f t="shared" si="58"/>
        <v>2650.8</v>
      </c>
      <c r="N468" s="113">
        <f t="shared" si="59"/>
        <v>2650.8</v>
      </c>
      <c r="O468" s="57"/>
      <c r="P468" s="57"/>
      <c r="Q468" s="113">
        <f t="shared" si="65"/>
        <v>2650.8</v>
      </c>
      <c r="R468" s="113">
        <f t="shared" si="66"/>
        <v>2650.8</v>
      </c>
    </row>
    <row r="469" spans="1:18" ht="22.5" x14ac:dyDescent="0.2">
      <c r="A469" s="23" t="s">
        <v>309</v>
      </c>
      <c r="B469" s="24">
        <v>298</v>
      </c>
      <c r="C469" s="25">
        <v>102</v>
      </c>
      <c r="D469" s="26">
        <v>51</v>
      </c>
      <c r="E469" s="27" t="s">
        <v>3</v>
      </c>
      <c r="F469" s="26" t="s">
        <v>2</v>
      </c>
      <c r="G469" s="28" t="s">
        <v>9</v>
      </c>
      <c r="H469" s="29" t="s">
        <v>7</v>
      </c>
      <c r="I469" s="30">
        <f t="shared" si="67"/>
        <v>2650.8</v>
      </c>
      <c r="J469" s="30">
        <f t="shared" si="67"/>
        <v>2650.8</v>
      </c>
      <c r="K469" s="30"/>
      <c r="L469" s="30"/>
      <c r="M469" s="30">
        <f t="shared" si="58"/>
        <v>2650.8</v>
      </c>
      <c r="N469" s="113">
        <f t="shared" si="59"/>
        <v>2650.8</v>
      </c>
      <c r="O469" s="57"/>
      <c r="P469" s="57"/>
      <c r="Q469" s="113">
        <f t="shared" si="65"/>
        <v>2650.8</v>
      </c>
      <c r="R469" s="113">
        <f t="shared" si="66"/>
        <v>2650.8</v>
      </c>
    </row>
    <row r="470" spans="1:18" ht="22.5" x14ac:dyDescent="0.2">
      <c r="A470" s="23" t="s">
        <v>94</v>
      </c>
      <c r="B470" s="24">
        <v>298</v>
      </c>
      <c r="C470" s="25">
        <v>102</v>
      </c>
      <c r="D470" s="26" t="s">
        <v>93</v>
      </c>
      <c r="E470" s="27" t="s">
        <v>23</v>
      </c>
      <c r="F470" s="26" t="s">
        <v>2</v>
      </c>
      <c r="G470" s="28" t="s">
        <v>9</v>
      </c>
      <c r="H470" s="29" t="s">
        <v>7</v>
      </c>
      <c r="I470" s="30">
        <f t="shared" si="67"/>
        <v>2650.8</v>
      </c>
      <c r="J470" s="30">
        <f t="shared" si="67"/>
        <v>2650.8</v>
      </c>
      <c r="K470" s="30"/>
      <c r="L470" s="30"/>
      <c r="M470" s="30">
        <f t="shared" si="58"/>
        <v>2650.8</v>
      </c>
      <c r="N470" s="113">
        <f t="shared" si="59"/>
        <v>2650.8</v>
      </c>
      <c r="O470" s="57"/>
      <c r="P470" s="57"/>
      <c r="Q470" s="113">
        <f t="shared" si="65"/>
        <v>2650.8</v>
      </c>
      <c r="R470" s="113">
        <f t="shared" si="66"/>
        <v>2650.8</v>
      </c>
    </row>
    <row r="471" spans="1:18" ht="22.5" x14ac:dyDescent="0.2">
      <c r="A471" s="23" t="s">
        <v>15</v>
      </c>
      <c r="B471" s="24">
        <v>298</v>
      </c>
      <c r="C471" s="25">
        <v>102</v>
      </c>
      <c r="D471" s="26" t="s">
        <v>93</v>
      </c>
      <c r="E471" s="27" t="s">
        <v>23</v>
      </c>
      <c r="F471" s="26" t="s">
        <v>2</v>
      </c>
      <c r="G471" s="28" t="s">
        <v>11</v>
      </c>
      <c r="H471" s="29" t="s">
        <v>7</v>
      </c>
      <c r="I471" s="30">
        <f t="shared" si="67"/>
        <v>2650.8</v>
      </c>
      <c r="J471" s="30">
        <f t="shared" si="67"/>
        <v>2650.8</v>
      </c>
      <c r="K471" s="30"/>
      <c r="L471" s="30"/>
      <c r="M471" s="30">
        <f t="shared" si="58"/>
        <v>2650.8</v>
      </c>
      <c r="N471" s="113">
        <f t="shared" si="59"/>
        <v>2650.8</v>
      </c>
      <c r="O471" s="57"/>
      <c r="P471" s="57"/>
      <c r="Q471" s="113">
        <f t="shared" si="65"/>
        <v>2650.8</v>
      </c>
      <c r="R471" s="113">
        <f t="shared" si="66"/>
        <v>2650.8</v>
      </c>
    </row>
    <row r="472" spans="1:18" ht="43.9" customHeight="1" x14ac:dyDescent="0.2">
      <c r="A472" s="23" t="s">
        <v>6</v>
      </c>
      <c r="B472" s="24">
        <v>298</v>
      </c>
      <c r="C472" s="25">
        <v>102</v>
      </c>
      <c r="D472" s="26" t="s">
        <v>93</v>
      </c>
      <c r="E472" s="27" t="s">
        <v>23</v>
      </c>
      <c r="F472" s="26" t="s">
        <v>2</v>
      </c>
      <c r="G472" s="28" t="s">
        <v>11</v>
      </c>
      <c r="H472" s="29">
        <v>100</v>
      </c>
      <c r="I472" s="30">
        <f t="shared" si="67"/>
        <v>2650.8</v>
      </c>
      <c r="J472" s="30">
        <f t="shared" si="67"/>
        <v>2650.8</v>
      </c>
      <c r="K472" s="30"/>
      <c r="L472" s="30"/>
      <c r="M472" s="30">
        <f t="shared" si="58"/>
        <v>2650.8</v>
      </c>
      <c r="N472" s="113">
        <f t="shared" si="59"/>
        <v>2650.8</v>
      </c>
      <c r="O472" s="57"/>
      <c r="P472" s="57"/>
      <c r="Q472" s="113">
        <f t="shared" si="65"/>
        <v>2650.8</v>
      </c>
      <c r="R472" s="113">
        <f t="shared" si="66"/>
        <v>2650.8</v>
      </c>
    </row>
    <row r="473" spans="1:18" ht="22.5" x14ac:dyDescent="0.2">
      <c r="A473" s="23" t="s">
        <v>5</v>
      </c>
      <c r="B473" s="24">
        <v>298</v>
      </c>
      <c r="C473" s="25">
        <v>102</v>
      </c>
      <c r="D473" s="26" t="s">
        <v>93</v>
      </c>
      <c r="E473" s="27" t="s">
        <v>23</v>
      </c>
      <c r="F473" s="26" t="s">
        <v>2</v>
      </c>
      <c r="G473" s="28" t="s">
        <v>11</v>
      </c>
      <c r="H473" s="29">
        <v>120</v>
      </c>
      <c r="I473" s="30">
        <f>2167+483.8</f>
        <v>2650.8</v>
      </c>
      <c r="J473" s="30">
        <f>2167+483.8</f>
        <v>2650.8</v>
      </c>
      <c r="K473" s="30"/>
      <c r="L473" s="30"/>
      <c r="M473" s="30">
        <f t="shared" si="58"/>
        <v>2650.8</v>
      </c>
      <c r="N473" s="113">
        <f t="shared" si="59"/>
        <v>2650.8</v>
      </c>
      <c r="O473" s="57"/>
      <c r="P473" s="57"/>
      <c r="Q473" s="113">
        <f t="shared" si="65"/>
        <v>2650.8</v>
      </c>
      <c r="R473" s="113">
        <f t="shared" si="66"/>
        <v>2650.8</v>
      </c>
    </row>
    <row r="474" spans="1:18" ht="34.15" customHeight="1" x14ac:dyDescent="0.2">
      <c r="A474" s="23" t="s">
        <v>92</v>
      </c>
      <c r="B474" s="24">
        <v>298</v>
      </c>
      <c r="C474" s="25">
        <v>104</v>
      </c>
      <c r="D474" s="26" t="s">
        <v>7</v>
      </c>
      <c r="E474" s="27" t="s">
        <v>7</v>
      </c>
      <c r="F474" s="26" t="s">
        <v>7</v>
      </c>
      <c r="G474" s="28" t="s">
        <v>7</v>
      </c>
      <c r="H474" s="29" t="s">
        <v>7</v>
      </c>
      <c r="I474" s="30">
        <f>I475</f>
        <v>20181.5</v>
      </c>
      <c r="J474" s="30">
        <f>J475</f>
        <v>20241.599999999999</v>
      </c>
      <c r="K474" s="30"/>
      <c r="L474" s="30"/>
      <c r="M474" s="30">
        <f t="shared" si="58"/>
        <v>20181.5</v>
      </c>
      <c r="N474" s="113">
        <f t="shared" si="59"/>
        <v>20241.599999999999</v>
      </c>
      <c r="O474" s="57"/>
      <c r="P474" s="57"/>
      <c r="Q474" s="113">
        <f t="shared" si="65"/>
        <v>20181.5</v>
      </c>
      <c r="R474" s="113">
        <f t="shared" si="66"/>
        <v>20241.599999999999</v>
      </c>
    </row>
    <row r="475" spans="1:18" ht="45.6" customHeight="1" x14ac:dyDescent="0.2">
      <c r="A475" s="23" t="s">
        <v>300</v>
      </c>
      <c r="B475" s="24">
        <v>298</v>
      </c>
      <c r="C475" s="25">
        <v>104</v>
      </c>
      <c r="D475" s="26" t="s">
        <v>34</v>
      </c>
      <c r="E475" s="27" t="s">
        <v>3</v>
      </c>
      <c r="F475" s="26" t="s">
        <v>2</v>
      </c>
      <c r="G475" s="28" t="s">
        <v>9</v>
      </c>
      <c r="H475" s="29" t="s">
        <v>7</v>
      </c>
      <c r="I475" s="30">
        <f>I476+I481+I486+I493</f>
        <v>20181.5</v>
      </c>
      <c r="J475" s="30">
        <f>J476+J481+J486+J493</f>
        <v>20241.599999999999</v>
      </c>
      <c r="K475" s="30"/>
      <c r="L475" s="30"/>
      <c r="M475" s="30">
        <f t="shared" si="58"/>
        <v>20181.5</v>
      </c>
      <c r="N475" s="113">
        <f t="shared" si="59"/>
        <v>20241.599999999999</v>
      </c>
      <c r="O475" s="57"/>
      <c r="P475" s="57"/>
      <c r="Q475" s="113">
        <f t="shared" si="65"/>
        <v>20181.5</v>
      </c>
      <c r="R475" s="113">
        <f t="shared" si="66"/>
        <v>20241.599999999999</v>
      </c>
    </row>
    <row r="476" spans="1:18" ht="22.5" x14ac:dyDescent="0.2">
      <c r="A476" s="23" t="s">
        <v>91</v>
      </c>
      <c r="B476" s="24">
        <v>298</v>
      </c>
      <c r="C476" s="25">
        <v>104</v>
      </c>
      <c r="D476" s="26" t="s">
        <v>34</v>
      </c>
      <c r="E476" s="27" t="s">
        <v>3</v>
      </c>
      <c r="F476" s="26" t="s">
        <v>2</v>
      </c>
      <c r="G476" s="28" t="s">
        <v>90</v>
      </c>
      <c r="H476" s="29" t="s">
        <v>7</v>
      </c>
      <c r="I476" s="30">
        <f>I477+I479</f>
        <v>583.70000000000005</v>
      </c>
      <c r="J476" s="30">
        <f>J477+J479</f>
        <v>603.70000000000005</v>
      </c>
      <c r="K476" s="30"/>
      <c r="L476" s="30"/>
      <c r="M476" s="30">
        <f t="shared" si="58"/>
        <v>583.70000000000005</v>
      </c>
      <c r="N476" s="113">
        <f t="shared" si="59"/>
        <v>603.70000000000005</v>
      </c>
      <c r="O476" s="57"/>
      <c r="P476" s="57"/>
      <c r="Q476" s="113">
        <f t="shared" si="65"/>
        <v>583.70000000000005</v>
      </c>
      <c r="R476" s="113">
        <f t="shared" si="66"/>
        <v>603.70000000000005</v>
      </c>
    </row>
    <row r="477" spans="1:18" ht="45" x14ac:dyDescent="0.2">
      <c r="A477" s="23" t="s">
        <v>6</v>
      </c>
      <c r="B477" s="24">
        <v>298</v>
      </c>
      <c r="C477" s="25">
        <v>104</v>
      </c>
      <c r="D477" s="26" t="s">
        <v>34</v>
      </c>
      <c r="E477" s="27" t="s">
        <v>3</v>
      </c>
      <c r="F477" s="26" t="s">
        <v>2</v>
      </c>
      <c r="G477" s="28" t="s">
        <v>90</v>
      </c>
      <c r="H477" s="29">
        <v>100</v>
      </c>
      <c r="I477" s="30">
        <f>I478</f>
        <v>465.70000000000005</v>
      </c>
      <c r="J477" s="30">
        <f>J478</f>
        <v>465.70000000000005</v>
      </c>
      <c r="K477" s="30"/>
      <c r="L477" s="30"/>
      <c r="M477" s="30">
        <f t="shared" si="58"/>
        <v>465.70000000000005</v>
      </c>
      <c r="N477" s="113">
        <f t="shared" si="59"/>
        <v>465.70000000000005</v>
      </c>
      <c r="O477" s="57"/>
      <c r="P477" s="57"/>
      <c r="Q477" s="113">
        <f t="shared" si="65"/>
        <v>465.70000000000005</v>
      </c>
      <c r="R477" s="113">
        <f t="shared" si="66"/>
        <v>465.70000000000005</v>
      </c>
    </row>
    <row r="478" spans="1:18" ht="22.5" x14ac:dyDescent="0.2">
      <c r="A478" s="23" t="s">
        <v>5</v>
      </c>
      <c r="B478" s="24">
        <v>298</v>
      </c>
      <c r="C478" s="25">
        <v>104</v>
      </c>
      <c r="D478" s="26" t="s">
        <v>34</v>
      </c>
      <c r="E478" s="27" t="s">
        <v>3</v>
      </c>
      <c r="F478" s="26" t="s">
        <v>2</v>
      </c>
      <c r="G478" s="28" t="s">
        <v>90</v>
      </c>
      <c r="H478" s="29">
        <v>120</v>
      </c>
      <c r="I478" s="30">
        <f>345.7+15.6+104.4</f>
        <v>465.70000000000005</v>
      </c>
      <c r="J478" s="30">
        <f>345.7+15.6+104.4</f>
        <v>465.70000000000005</v>
      </c>
      <c r="K478" s="30"/>
      <c r="L478" s="30"/>
      <c r="M478" s="30">
        <f t="shared" ref="M478:M541" si="68">I478+K478</f>
        <v>465.70000000000005</v>
      </c>
      <c r="N478" s="113">
        <f t="shared" ref="N478:N541" si="69">J478+L478</f>
        <v>465.70000000000005</v>
      </c>
      <c r="O478" s="57"/>
      <c r="P478" s="57"/>
      <c r="Q478" s="113">
        <f t="shared" si="65"/>
        <v>465.70000000000005</v>
      </c>
      <c r="R478" s="113">
        <f t="shared" si="66"/>
        <v>465.70000000000005</v>
      </c>
    </row>
    <row r="479" spans="1:18" ht="22.5" x14ac:dyDescent="0.2">
      <c r="A479" s="23" t="s">
        <v>14</v>
      </c>
      <c r="B479" s="24">
        <v>298</v>
      </c>
      <c r="C479" s="25">
        <v>104</v>
      </c>
      <c r="D479" s="26" t="s">
        <v>34</v>
      </c>
      <c r="E479" s="27" t="s">
        <v>3</v>
      </c>
      <c r="F479" s="26" t="s">
        <v>2</v>
      </c>
      <c r="G479" s="28" t="s">
        <v>90</v>
      </c>
      <c r="H479" s="29">
        <v>200</v>
      </c>
      <c r="I479" s="30">
        <f>I480</f>
        <v>118</v>
      </c>
      <c r="J479" s="30">
        <f>J480</f>
        <v>138</v>
      </c>
      <c r="K479" s="30"/>
      <c r="L479" s="30"/>
      <c r="M479" s="30">
        <f t="shared" si="68"/>
        <v>118</v>
      </c>
      <c r="N479" s="113">
        <f t="shared" si="69"/>
        <v>138</v>
      </c>
      <c r="O479" s="57"/>
      <c r="P479" s="57"/>
      <c r="Q479" s="113">
        <f t="shared" si="65"/>
        <v>118</v>
      </c>
      <c r="R479" s="113">
        <f t="shared" si="66"/>
        <v>138</v>
      </c>
    </row>
    <row r="480" spans="1:18" ht="24" customHeight="1" x14ac:dyDescent="0.2">
      <c r="A480" s="23" t="s">
        <v>13</v>
      </c>
      <c r="B480" s="24">
        <v>298</v>
      </c>
      <c r="C480" s="25">
        <v>104</v>
      </c>
      <c r="D480" s="26" t="s">
        <v>34</v>
      </c>
      <c r="E480" s="27" t="s">
        <v>3</v>
      </c>
      <c r="F480" s="26" t="s">
        <v>2</v>
      </c>
      <c r="G480" s="28" t="s">
        <v>90</v>
      </c>
      <c r="H480" s="29">
        <v>240</v>
      </c>
      <c r="I480" s="30">
        <v>118</v>
      </c>
      <c r="J480" s="30">
        <v>138</v>
      </c>
      <c r="K480" s="30"/>
      <c r="L480" s="30"/>
      <c r="M480" s="30">
        <f t="shared" si="68"/>
        <v>118</v>
      </c>
      <c r="N480" s="113">
        <f t="shared" si="69"/>
        <v>138</v>
      </c>
      <c r="O480" s="57"/>
      <c r="P480" s="57"/>
      <c r="Q480" s="113">
        <f t="shared" si="65"/>
        <v>118</v>
      </c>
      <c r="R480" s="113">
        <f t="shared" si="66"/>
        <v>138</v>
      </c>
    </row>
    <row r="481" spans="1:18" ht="56.25" x14ac:dyDescent="0.2">
      <c r="A481" s="1" t="s">
        <v>277</v>
      </c>
      <c r="B481" s="31">
        <v>298</v>
      </c>
      <c r="C481" s="25">
        <v>104</v>
      </c>
      <c r="D481" s="32" t="s">
        <v>34</v>
      </c>
      <c r="E481" s="33" t="s">
        <v>3</v>
      </c>
      <c r="F481" s="32" t="s">
        <v>2</v>
      </c>
      <c r="G481" s="34">
        <v>78791</v>
      </c>
      <c r="H481" s="29" t="s">
        <v>7</v>
      </c>
      <c r="I481" s="35">
        <f>I482+I484</f>
        <v>1167.3</v>
      </c>
      <c r="J481" s="35">
        <f>J482+J484</f>
        <v>1207.3999999999999</v>
      </c>
      <c r="K481" s="35"/>
      <c r="L481" s="35"/>
      <c r="M481" s="35">
        <f t="shared" si="68"/>
        <v>1167.3</v>
      </c>
      <c r="N481" s="115">
        <f t="shared" si="69"/>
        <v>1207.3999999999999</v>
      </c>
      <c r="O481" s="57"/>
      <c r="P481" s="57"/>
      <c r="Q481" s="113">
        <f t="shared" si="65"/>
        <v>1167.3</v>
      </c>
      <c r="R481" s="113">
        <f t="shared" si="66"/>
        <v>1207.3999999999999</v>
      </c>
    </row>
    <row r="482" spans="1:18" ht="45" x14ac:dyDescent="0.2">
      <c r="A482" s="1" t="s">
        <v>6</v>
      </c>
      <c r="B482" s="31">
        <v>298</v>
      </c>
      <c r="C482" s="25">
        <v>104</v>
      </c>
      <c r="D482" s="32" t="s">
        <v>34</v>
      </c>
      <c r="E482" s="33" t="s">
        <v>3</v>
      </c>
      <c r="F482" s="32" t="s">
        <v>2</v>
      </c>
      <c r="G482" s="34">
        <v>78791</v>
      </c>
      <c r="H482" s="29">
        <v>100</v>
      </c>
      <c r="I482" s="35">
        <f>I483</f>
        <v>1068.5999999999999</v>
      </c>
      <c r="J482" s="35">
        <f>J483</f>
        <v>1068.5999999999999</v>
      </c>
      <c r="K482" s="35"/>
      <c r="L482" s="35"/>
      <c r="M482" s="35">
        <f t="shared" si="68"/>
        <v>1068.5999999999999</v>
      </c>
      <c r="N482" s="115">
        <f t="shared" si="69"/>
        <v>1068.5999999999999</v>
      </c>
      <c r="O482" s="57"/>
      <c r="P482" s="57"/>
      <c r="Q482" s="113">
        <f t="shared" si="65"/>
        <v>1068.5999999999999</v>
      </c>
      <c r="R482" s="113">
        <f t="shared" si="66"/>
        <v>1068.5999999999999</v>
      </c>
    </row>
    <row r="483" spans="1:18" ht="24" customHeight="1" x14ac:dyDescent="0.2">
      <c r="A483" s="1" t="s">
        <v>5</v>
      </c>
      <c r="B483" s="31">
        <v>298</v>
      </c>
      <c r="C483" s="25">
        <v>104</v>
      </c>
      <c r="D483" s="32" t="s">
        <v>34</v>
      </c>
      <c r="E483" s="33" t="s">
        <v>3</v>
      </c>
      <c r="F483" s="32" t="s">
        <v>2</v>
      </c>
      <c r="G483" s="34">
        <v>78791</v>
      </c>
      <c r="H483" s="29">
        <v>120</v>
      </c>
      <c r="I483" s="35">
        <f>790+40+238.6</f>
        <v>1068.5999999999999</v>
      </c>
      <c r="J483" s="35">
        <f>790+40+238.6</f>
        <v>1068.5999999999999</v>
      </c>
      <c r="K483" s="35"/>
      <c r="L483" s="35"/>
      <c r="M483" s="35">
        <f t="shared" si="68"/>
        <v>1068.5999999999999</v>
      </c>
      <c r="N483" s="115">
        <f t="shared" si="69"/>
        <v>1068.5999999999999</v>
      </c>
      <c r="O483" s="57"/>
      <c r="P483" s="57"/>
      <c r="Q483" s="113">
        <f t="shared" si="65"/>
        <v>1068.5999999999999</v>
      </c>
      <c r="R483" s="113">
        <f t="shared" si="66"/>
        <v>1068.5999999999999</v>
      </c>
    </row>
    <row r="484" spans="1:18" ht="24" customHeight="1" x14ac:dyDescent="0.2">
      <c r="A484" s="1" t="s">
        <v>14</v>
      </c>
      <c r="B484" s="31">
        <v>298</v>
      </c>
      <c r="C484" s="25">
        <v>104</v>
      </c>
      <c r="D484" s="32" t="s">
        <v>34</v>
      </c>
      <c r="E484" s="33" t="s">
        <v>3</v>
      </c>
      <c r="F484" s="32" t="s">
        <v>2</v>
      </c>
      <c r="G484" s="34">
        <v>78791</v>
      </c>
      <c r="H484" s="29">
        <v>200</v>
      </c>
      <c r="I484" s="35">
        <f>I485</f>
        <v>98.7</v>
      </c>
      <c r="J484" s="35">
        <f>J485</f>
        <v>138.80000000000001</v>
      </c>
      <c r="K484" s="35"/>
      <c r="L484" s="35"/>
      <c r="M484" s="35">
        <f t="shared" si="68"/>
        <v>98.7</v>
      </c>
      <c r="N484" s="115">
        <f t="shared" si="69"/>
        <v>138.80000000000001</v>
      </c>
      <c r="O484" s="57"/>
      <c r="P484" s="57"/>
      <c r="Q484" s="113">
        <f t="shared" si="65"/>
        <v>98.7</v>
      </c>
      <c r="R484" s="113">
        <f t="shared" si="66"/>
        <v>138.80000000000001</v>
      </c>
    </row>
    <row r="485" spans="1:18" ht="24" customHeight="1" x14ac:dyDescent="0.2">
      <c r="A485" s="1" t="s">
        <v>13</v>
      </c>
      <c r="B485" s="31">
        <v>298</v>
      </c>
      <c r="C485" s="25">
        <v>104</v>
      </c>
      <c r="D485" s="32" t="s">
        <v>34</v>
      </c>
      <c r="E485" s="33" t="s">
        <v>3</v>
      </c>
      <c r="F485" s="32" t="s">
        <v>2</v>
      </c>
      <c r="G485" s="34">
        <v>78791</v>
      </c>
      <c r="H485" s="29">
        <v>240</v>
      </c>
      <c r="I485" s="35">
        <v>98.7</v>
      </c>
      <c r="J485" s="35">
        <v>138.80000000000001</v>
      </c>
      <c r="K485" s="35"/>
      <c r="L485" s="35"/>
      <c r="M485" s="35">
        <f t="shared" si="68"/>
        <v>98.7</v>
      </c>
      <c r="N485" s="115">
        <f t="shared" si="69"/>
        <v>138.80000000000001</v>
      </c>
      <c r="O485" s="57"/>
      <c r="P485" s="57"/>
      <c r="Q485" s="113">
        <f t="shared" si="65"/>
        <v>98.7</v>
      </c>
      <c r="R485" s="113">
        <f t="shared" si="66"/>
        <v>138.80000000000001</v>
      </c>
    </row>
    <row r="486" spans="1:18" ht="22.5" x14ac:dyDescent="0.2">
      <c r="A486" s="23" t="s">
        <v>15</v>
      </c>
      <c r="B486" s="24">
        <v>298</v>
      </c>
      <c r="C486" s="25">
        <v>104</v>
      </c>
      <c r="D486" s="26" t="s">
        <v>34</v>
      </c>
      <c r="E486" s="27" t="s">
        <v>3</v>
      </c>
      <c r="F486" s="26" t="s">
        <v>2</v>
      </c>
      <c r="G486" s="28" t="s">
        <v>11</v>
      </c>
      <c r="H486" s="29" t="s">
        <v>7</v>
      </c>
      <c r="I486" s="30">
        <f>I487+I489+I491</f>
        <v>18298.3</v>
      </c>
      <c r="J486" s="30">
        <f>J487+J489+J491</f>
        <v>18298.3</v>
      </c>
      <c r="K486" s="30"/>
      <c r="L486" s="30"/>
      <c r="M486" s="30">
        <f t="shared" si="68"/>
        <v>18298.3</v>
      </c>
      <c r="N486" s="113">
        <f t="shared" si="69"/>
        <v>18298.3</v>
      </c>
      <c r="O486" s="57"/>
      <c r="P486" s="57"/>
      <c r="Q486" s="113">
        <f t="shared" si="65"/>
        <v>18298.3</v>
      </c>
      <c r="R486" s="113">
        <f t="shared" si="66"/>
        <v>18298.3</v>
      </c>
    </row>
    <row r="487" spans="1:18" ht="43.9" customHeight="1" x14ac:dyDescent="0.2">
      <c r="A487" s="23" t="s">
        <v>6</v>
      </c>
      <c r="B487" s="24">
        <v>298</v>
      </c>
      <c r="C487" s="25">
        <v>104</v>
      </c>
      <c r="D487" s="26" t="s">
        <v>34</v>
      </c>
      <c r="E487" s="27" t="s">
        <v>3</v>
      </c>
      <c r="F487" s="26" t="s">
        <v>2</v>
      </c>
      <c r="G487" s="28" t="s">
        <v>11</v>
      </c>
      <c r="H487" s="29">
        <v>100</v>
      </c>
      <c r="I487" s="30">
        <f>I488</f>
        <v>17194.8</v>
      </c>
      <c r="J487" s="30">
        <f>J488</f>
        <v>17194.8</v>
      </c>
      <c r="K487" s="30"/>
      <c r="L487" s="30"/>
      <c r="M487" s="30">
        <f t="shared" si="68"/>
        <v>17194.8</v>
      </c>
      <c r="N487" s="113">
        <f t="shared" si="69"/>
        <v>17194.8</v>
      </c>
      <c r="O487" s="57"/>
      <c r="P487" s="57"/>
      <c r="Q487" s="113">
        <f t="shared" si="65"/>
        <v>17194.8</v>
      </c>
      <c r="R487" s="113">
        <f t="shared" si="66"/>
        <v>17194.8</v>
      </c>
    </row>
    <row r="488" spans="1:18" ht="22.5" x14ac:dyDescent="0.2">
      <c r="A488" s="23" t="s">
        <v>5</v>
      </c>
      <c r="B488" s="24">
        <v>298</v>
      </c>
      <c r="C488" s="25">
        <v>104</v>
      </c>
      <c r="D488" s="26" t="s">
        <v>34</v>
      </c>
      <c r="E488" s="27" t="s">
        <v>3</v>
      </c>
      <c r="F488" s="26" t="s">
        <v>2</v>
      </c>
      <c r="G488" s="28" t="s">
        <v>11</v>
      </c>
      <c r="H488" s="29">
        <v>120</v>
      </c>
      <c r="I488" s="30">
        <f>12845.4+470+3879.4</f>
        <v>17194.8</v>
      </c>
      <c r="J488" s="30">
        <f>12845.4+470+3879.4</f>
        <v>17194.8</v>
      </c>
      <c r="K488" s="30"/>
      <c r="L488" s="30"/>
      <c r="M488" s="30">
        <f t="shared" si="68"/>
        <v>17194.8</v>
      </c>
      <c r="N488" s="113">
        <f t="shared" si="69"/>
        <v>17194.8</v>
      </c>
      <c r="O488" s="57"/>
      <c r="P488" s="57"/>
      <c r="Q488" s="113">
        <f t="shared" si="65"/>
        <v>17194.8</v>
      </c>
      <c r="R488" s="113">
        <f t="shared" si="66"/>
        <v>17194.8</v>
      </c>
    </row>
    <row r="489" spans="1:18" ht="22.5" x14ac:dyDescent="0.2">
      <c r="A489" s="23" t="s">
        <v>14</v>
      </c>
      <c r="B489" s="24">
        <v>298</v>
      </c>
      <c r="C489" s="25">
        <v>104</v>
      </c>
      <c r="D489" s="26" t="s">
        <v>34</v>
      </c>
      <c r="E489" s="27" t="s">
        <v>3</v>
      </c>
      <c r="F489" s="26" t="s">
        <v>2</v>
      </c>
      <c r="G489" s="28" t="s">
        <v>11</v>
      </c>
      <c r="H489" s="29">
        <v>200</v>
      </c>
      <c r="I489" s="30">
        <f>I490</f>
        <v>1094.5</v>
      </c>
      <c r="J489" s="30">
        <f>J490</f>
        <v>1094.5</v>
      </c>
      <c r="K489" s="30"/>
      <c r="L489" s="30"/>
      <c r="M489" s="30">
        <f t="shared" si="68"/>
        <v>1094.5</v>
      </c>
      <c r="N489" s="113">
        <f t="shared" si="69"/>
        <v>1094.5</v>
      </c>
      <c r="O489" s="57"/>
      <c r="P489" s="57"/>
      <c r="Q489" s="113">
        <f t="shared" si="65"/>
        <v>1094.5</v>
      </c>
      <c r="R489" s="113">
        <f t="shared" si="66"/>
        <v>1094.5</v>
      </c>
    </row>
    <row r="490" spans="1:18" ht="22.5" x14ac:dyDescent="0.2">
      <c r="A490" s="23" t="s">
        <v>13</v>
      </c>
      <c r="B490" s="24">
        <v>298</v>
      </c>
      <c r="C490" s="25">
        <v>104</v>
      </c>
      <c r="D490" s="26" t="s">
        <v>34</v>
      </c>
      <c r="E490" s="27" t="s">
        <v>3</v>
      </c>
      <c r="F490" s="26" t="s">
        <v>2</v>
      </c>
      <c r="G490" s="28" t="s">
        <v>11</v>
      </c>
      <c r="H490" s="29">
        <v>240</v>
      </c>
      <c r="I490" s="30">
        <f>991+103.5</f>
        <v>1094.5</v>
      </c>
      <c r="J490" s="30">
        <f>991+103.5</f>
        <v>1094.5</v>
      </c>
      <c r="K490" s="30"/>
      <c r="L490" s="30"/>
      <c r="M490" s="30">
        <f t="shared" si="68"/>
        <v>1094.5</v>
      </c>
      <c r="N490" s="113">
        <f t="shared" si="69"/>
        <v>1094.5</v>
      </c>
      <c r="O490" s="57"/>
      <c r="P490" s="57"/>
      <c r="Q490" s="113">
        <f t="shared" si="65"/>
        <v>1094.5</v>
      </c>
      <c r="R490" s="113">
        <f t="shared" si="66"/>
        <v>1094.5</v>
      </c>
    </row>
    <row r="491" spans="1:18" x14ac:dyDescent="0.2">
      <c r="A491" s="23" t="s">
        <v>71</v>
      </c>
      <c r="B491" s="24">
        <v>298</v>
      </c>
      <c r="C491" s="25">
        <v>104</v>
      </c>
      <c r="D491" s="26" t="s">
        <v>34</v>
      </c>
      <c r="E491" s="27" t="s">
        <v>3</v>
      </c>
      <c r="F491" s="26" t="s">
        <v>2</v>
      </c>
      <c r="G491" s="28" t="s">
        <v>11</v>
      </c>
      <c r="H491" s="29">
        <v>800</v>
      </c>
      <c r="I491" s="30">
        <f>I492</f>
        <v>9</v>
      </c>
      <c r="J491" s="30">
        <f>J492</f>
        <v>9</v>
      </c>
      <c r="K491" s="30"/>
      <c r="L491" s="30"/>
      <c r="M491" s="30">
        <f t="shared" si="68"/>
        <v>9</v>
      </c>
      <c r="N491" s="113">
        <f t="shared" si="69"/>
        <v>9</v>
      </c>
      <c r="O491" s="57"/>
      <c r="P491" s="57"/>
      <c r="Q491" s="113">
        <f t="shared" si="65"/>
        <v>9</v>
      </c>
      <c r="R491" s="113">
        <f t="shared" si="66"/>
        <v>9</v>
      </c>
    </row>
    <row r="492" spans="1:18" x14ac:dyDescent="0.2">
      <c r="A492" s="23" t="s">
        <v>70</v>
      </c>
      <c r="B492" s="24">
        <v>298</v>
      </c>
      <c r="C492" s="25">
        <v>104</v>
      </c>
      <c r="D492" s="26" t="s">
        <v>34</v>
      </c>
      <c r="E492" s="27" t="s">
        <v>3</v>
      </c>
      <c r="F492" s="26" t="s">
        <v>2</v>
      </c>
      <c r="G492" s="28" t="s">
        <v>11</v>
      </c>
      <c r="H492" s="29">
        <v>850</v>
      </c>
      <c r="I492" s="30">
        <f>0.6+8.4</f>
        <v>9</v>
      </c>
      <c r="J492" s="30">
        <f>8.4+0.6</f>
        <v>9</v>
      </c>
      <c r="K492" s="30"/>
      <c r="L492" s="30"/>
      <c r="M492" s="30">
        <f t="shared" si="68"/>
        <v>9</v>
      </c>
      <c r="N492" s="113">
        <f t="shared" si="69"/>
        <v>9</v>
      </c>
      <c r="O492" s="57"/>
      <c r="P492" s="57"/>
      <c r="Q492" s="113">
        <f t="shared" si="65"/>
        <v>9</v>
      </c>
      <c r="R492" s="113">
        <f t="shared" si="66"/>
        <v>9</v>
      </c>
    </row>
    <row r="493" spans="1:18" x14ac:dyDescent="0.2">
      <c r="A493" s="1" t="s">
        <v>315</v>
      </c>
      <c r="B493" s="31">
        <v>298</v>
      </c>
      <c r="C493" s="25">
        <v>104</v>
      </c>
      <c r="D493" s="32" t="s">
        <v>34</v>
      </c>
      <c r="E493" s="33" t="s">
        <v>3</v>
      </c>
      <c r="F493" s="32" t="s">
        <v>2</v>
      </c>
      <c r="G493" s="34" t="s">
        <v>278</v>
      </c>
      <c r="H493" s="29" t="s">
        <v>7</v>
      </c>
      <c r="I493" s="30">
        <f>I494</f>
        <v>132.19999999999999</v>
      </c>
      <c r="J493" s="30">
        <f>J494</f>
        <v>132.19999999999999</v>
      </c>
      <c r="K493" s="30"/>
      <c r="L493" s="30"/>
      <c r="M493" s="30">
        <f t="shared" si="68"/>
        <v>132.19999999999999</v>
      </c>
      <c r="N493" s="113">
        <f t="shared" si="69"/>
        <v>132.19999999999999</v>
      </c>
      <c r="O493" s="57"/>
      <c r="P493" s="57"/>
      <c r="Q493" s="113">
        <f t="shared" si="65"/>
        <v>132.19999999999999</v>
      </c>
      <c r="R493" s="113">
        <f t="shared" si="66"/>
        <v>132.19999999999999</v>
      </c>
    </row>
    <row r="494" spans="1:18" ht="22.5" x14ac:dyDescent="0.2">
      <c r="A494" s="1" t="s">
        <v>14</v>
      </c>
      <c r="B494" s="31">
        <v>298</v>
      </c>
      <c r="C494" s="25">
        <v>104</v>
      </c>
      <c r="D494" s="32" t="s">
        <v>34</v>
      </c>
      <c r="E494" s="33" t="s">
        <v>3</v>
      </c>
      <c r="F494" s="32" t="s">
        <v>2</v>
      </c>
      <c r="G494" s="34" t="s">
        <v>278</v>
      </c>
      <c r="H494" s="29">
        <v>200</v>
      </c>
      <c r="I494" s="30">
        <f>I495</f>
        <v>132.19999999999999</v>
      </c>
      <c r="J494" s="30">
        <f>J495</f>
        <v>132.19999999999999</v>
      </c>
      <c r="K494" s="30"/>
      <c r="L494" s="30"/>
      <c r="M494" s="30">
        <f t="shared" si="68"/>
        <v>132.19999999999999</v>
      </c>
      <c r="N494" s="113">
        <f t="shared" si="69"/>
        <v>132.19999999999999</v>
      </c>
      <c r="O494" s="57"/>
      <c r="P494" s="57"/>
      <c r="Q494" s="113">
        <f t="shared" si="65"/>
        <v>132.19999999999999</v>
      </c>
      <c r="R494" s="113">
        <f t="shared" si="66"/>
        <v>132.19999999999999</v>
      </c>
    </row>
    <row r="495" spans="1:18" ht="22.5" x14ac:dyDescent="0.2">
      <c r="A495" s="1" t="s">
        <v>13</v>
      </c>
      <c r="B495" s="31">
        <v>298</v>
      </c>
      <c r="C495" s="25">
        <v>104</v>
      </c>
      <c r="D495" s="32" t="s">
        <v>34</v>
      </c>
      <c r="E495" s="33" t="s">
        <v>3</v>
      </c>
      <c r="F495" s="32" t="s">
        <v>2</v>
      </c>
      <c r="G495" s="34" t="s">
        <v>278</v>
      </c>
      <c r="H495" s="29">
        <v>240</v>
      </c>
      <c r="I495" s="30">
        <v>132.19999999999999</v>
      </c>
      <c r="J495" s="30">
        <v>132.19999999999999</v>
      </c>
      <c r="K495" s="30"/>
      <c r="L495" s="30"/>
      <c r="M495" s="30">
        <f t="shared" si="68"/>
        <v>132.19999999999999</v>
      </c>
      <c r="N495" s="113">
        <f t="shared" si="69"/>
        <v>132.19999999999999</v>
      </c>
      <c r="O495" s="57"/>
      <c r="P495" s="57"/>
      <c r="Q495" s="113">
        <f t="shared" si="65"/>
        <v>132.19999999999999</v>
      </c>
      <c r="R495" s="113">
        <f t="shared" si="66"/>
        <v>132.19999999999999</v>
      </c>
    </row>
    <row r="496" spans="1:18" x14ac:dyDescent="0.2">
      <c r="A496" s="23" t="s">
        <v>89</v>
      </c>
      <c r="B496" s="24">
        <v>298</v>
      </c>
      <c r="C496" s="25">
        <v>105</v>
      </c>
      <c r="D496" s="26" t="s">
        <v>7</v>
      </c>
      <c r="E496" s="27" t="s">
        <v>7</v>
      </c>
      <c r="F496" s="26" t="s">
        <v>7</v>
      </c>
      <c r="G496" s="28" t="s">
        <v>7</v>
      </c>
      <c r="H496" s="29" t="s">
        <v>7</v>
      </c>
      <c r="I496" s="30">
        <f t="shared" ref="I496:J499" si="70">I497</f>
        <v>10.1</v>
      </c>
      <c r="J496" s="30">
        <f t="shared" si="70"/>
        <v>13.2</v>
      </c>
      <c r="K496" s="30"/>
      <c r="L496" s="30"/>
      <c r="M496" s="30">
        <f t="shared" si="68"/>
        <v>10.1</v>
      </c>
      <c r="N496" s="113">
        <f t="shared" si="69"/>
        <v>13.2</v>
      </c>
      <c r="O496" s="57"/>
      <c r="P496" s="57"/>
      <c r="Q496" s="113">
        <f t="shared" si="65"/>
        <v>10.1</v>
      </c>
      <c r="R496" s="113">
        <f t="shared" si="66"/>
        <v>13.2</v>
      </c>
    </row>
    <row r="497" spans="1:18" ht="45" x14ac:dyDescent="0.2">
      <c r="A497" s="23" t="s">
        <v>300</v>
      </c>
      <c r="B497" s="24">
        <v>298</v>
      </c>
      <c r="C497" s="25">
        <v>105</v>
      </c>
      <c r="D497" s="26" t="s">
        <v>34</v>
      </c>
      <c r="E497" s="27" t="s">
        <v>3</v>
      </c>
      <c r="F497" s="26" t="s">
        <v>2</v>
      </c>
      <c r="G497" s="28" t="s">
        <v>9</v>
      </c>
      <c r="H497" s="29" t="s">
        <v>7</v>
      </c>
      <c r="I497" s="30">
        <f t="shared" si="70"/>
        <v>10.1</v>
      </c>
      <c r="J497" s="30">
        <f t="shared" si="70"/>
        <v>13.2</v>
      </c>
      <c r="K497" s="30"/>
      <c r="L497" s="30"/>
      <c r="M497" s="30">
        <f t="shared" si="68"/>
        <v>10.1</v>
      </c>
      <c r="N497" s="113">
        <f t="shared" si="69"/>
        <v>13.2</v>
      </c>
      <c r="O497" s="57"/>
      <c r="P497" s="57"/>
      <c r="Q497" s="113">
        <f t="shared" si="65"/>
        <v>10.1</v>
      </c>
      <c r="R497" s="113">
        <f t="shared" si="66"/>
        <v>13.2</v>
      </c>
    </row>
    <row r="498" spans="1:18" ht="33.6" customHeight="1" x14ac:dyDescent="0.2">
      <c r="A498" s="23" t="s">
        <v>88</v>
      </c>
      <c r="B498" s="24">
        <v>298</v>
      </c>
      <c r="C498" s="25">
        <v>105</v>
      </c>
      <c r="D498" s="26" t="s">
        <v>34</v>
      </c>
      <c r="E498" s="27" t="s">
        <v>3</v>
      </c>
      <c r="F498" s="26" t="s">
        <v>2</v>
      </c>
      <c r="G498" s="28" t="s">
        <v>87</v>
      </c>
      <c r="H498" s="29" t="s">
        <v>7</v>
      </c>
      <c r="I498" s="30">
        <f t="shared" si="70"/>
        <v>10.1</v>
      </c>
      <c r="J498" s="30">
        <f t="shared" si="70"/>
        <v>13.2</v>
      </c>
      <c r="K498" s="30"/>
      <c r="L498" s="30"/>
      <c r="M498" s="30">
        <f t="shared" si="68"/>
        <v>10.1</v>
      </c>
      <c r="N498" s="113">
        <f t="shared" si="69"/>
        <v>13.2</v>
      </c>
      <c r="O498" s="57"/>
      <c r="P498" s="57"/>
      <c r="Q498" s="113">
        <f t="shared" si="65"/>
        <v>10.1</v>
      </c>
      <c r="R498" s="113">
        <f t="shared" si="66"/>
        <v>13.2</v>
      </c>
    </row>
    <row r="499" spans="1:18" ht="22.5" x14ac:dyDescent="0.2">
      <c r="A499" s="23" t="s">
        <v>14</v>
      </c>
      <c r="B499" s="24">
        <v>298</v>
      </c>
      <c r="C499" s="25">
        <v>105</v>
      </c>
      <c r="D499" s="26" t="s">
        <v>34</v>
      </c>
      <c r="E499" s="27" t="s">
        <v>3</v>
      </c>
      <c r="F499" s="26" t="s">
        <v>2</v>
      </c>
      <c r="G499" s="28" t="s">
        <v>87</v>
      </c>
      <c r="H499" s="29">
        <v>200</v>
      </c>
      <c r="I499" s="30">
        <f t="shared" si="70"/>
        <v>10.1</v>
      </c>
      <c r="J499" s="30">
        <f t="shared" si="70"/>
        <v>13.2</v>
      </c>
      <c r="K499" s="30"/>
      <c r="L499" s="30"/>
      <c r="M499" s="30">
        <f t="shared" si="68"/>
        <v>10.1</v>
      </c>
      <c r="N499" s="113">
        <f t="shared" si="69"/>
        <v>13.2</v>
      </c>
      <c r="O499" s="57"/>
      <c r="P499" s="57"/>
      <c r="Q499" s="113">
        <f t="shared" si="65"/>
        <v>10.1</v>
      </c>
      <c r="R499" s="113">
        <f t="shared" si="66"/>
        <v>13.2</v>
      </c>
    </row>
    <row r="500" spans="1:18" ht="22.5" x14ac:dyDescent="0.2">
      <c r="A500" s="23" t="s">
        <v>13</v>
      </c>
      <c r="B500" s="24">
        <v>298</v>
      </c>
      <c r="C500" s="25">
        <v>105</v>
      </c>
      <c r="D500" s="26" t="s">
        <v>34</v>
      </c>
      <c r="E500" s="27" t="s">
        <v>3</v>
      </c>
      <c r="F500" s="26" t="s">
        <v>2</v>
      </c>
      <c r="G500" s="28" t="s">
        <v>87</v>
      </c>
      <c r="H500" s="29">
        <v>240</v>
      </c>
      <c r="I500" s="30">
        <v>10.1</v>
      </c>
      <c r="J500" s="30">
        <v>13.2</v>
      </c>
      <c r="K500" s="30"/>
      <c r="L500" s="30"/>
      <c r="M500" s="30">
        <f t="shared" si="68"/>
        <v>10.1</v>
      </c>
      <c r="N500" s="113">
        <f t="shared" si="69"/>
        <v>13.2</v>
      </c>
      <c r="O500" s="57"/>
      <c r="P500" s="57"/>
      <c r="Q500" s="113">
        <f t="shared" si="65"/>
        <v>10.1</v>
      </c>
      <c r="R500" s="113">
        <f t="shared" si="66"/>
        <v>13.2</v>
      </c>
    </row>
    <row r="501" spans="1:18" x14ac:dyDescent="0.2">
      <c r="A501" s="23" t="s">
        <v>86</v>
      </c>
      <c r="B501" s="24">
        <v>298</v>
      </c>
      <c r="C501" s="25">
        <v>113</v>
      </c>
      <c r="D501" s="26" t="s">
        <v>7</v>
      </c>
      <c r="E501" s="27" t="s">
        <v>7</v>
      </c>
      <c r="F501" s="26" t="s">
        <v>7</v>
      </c>
      <c r="G501" s="28" t="s">
        <v>7</v>
      </c>
      <c r="H501" s="29" t="s">
        <v>7</v>
      </c>
      <c r="I501" s="30">
        <f>I502+I506+I518</f>
        <v>2056.6999999999998</v>
      </c>
      <c r="J501" s="30">
        <f>J502+J506+J518</f>
        <v>2056.6999999999998</v>
      </c>
      <c r="K501" s="30"/>
      <c r="L501" s="30"/>
      <c r="M501" s="30">
        <f t="shared" si="68"/>
        <v>2056.6999999999998</v>
      </c>
      <c r="N501" s="113">
        <f t="shared" si="69"/>
        <v>2056.6999999999998</v>
      </c>
      <c r="O501" s="57"/>
      <c r="P501" s="57"/>
      <c r="Q501" s="113">
        <f t="shared" si="65"/>
        <v>2056.6999999999998</v>
      </c>
      <c r="R501" s="113">
        <f t="shared" si="66"/>
        <v>2056.6999999999998</v>
      </c>
    </row>
    <row r="502" spans="1:18" ht="67.5" x14ac:dyDescent="0.2">
      <c r="A502" s="23" t="s">
        <v>299</v>
      </c>
      <c r="B502" s="24">
        <v>298</v>
      </c>
      <c r="C502" s="25">
        <v>113</v>
      </c>
      <c r="D502" s="26" t="s">
        <v>30</v>
      </c>
      <c r="E502" s="27" t="s">
        <v>3</v>
      </c>
      <c r="F502" s="26" t="s">
        <v>2</v>
      </c>
      <c r="G502" s="28" t="s">
        <v>9</v>
      </c>
      <c r="H502" s="29" t="s">
        <v>7</v>
      </c>
      <c r="I502" s="30">
        <f t="shared" ref="I502:J504" si="71">I503</f>
        <v>65</v>
      </c>
      <c r="J502" s="30">
        <f t="shared" si="71"/>
        <v>65</v>
      </c>
      <c r="K502" s="30"/>
      <c r="L502" s="30"/>
      <c r="M502" s="30">
        <f t="shared" si="68"/>
        <v>65</v>
      </c>
      <c r="N502" s="113">
        <f t="shared" si="69"/>
        <v>65</v>
      </c>
      <c r="O502" s="57"/>
      <c r="P502" s="57"/>
      <c r="Q502" s="113">
        <f t="shared" si="65"/>
        <v>65</v>
      </c>
      <c r="R502" s="113">
        <f t="shared" si="66"/>
        <v>65</v>
      </c>
    </row>
    <row r="503" spans="1:18" ht="22.5" x14ac:dyDescent="0.2">
      <c r="A503" s="23" t="s">
        <v>85</v>
      </c>
      <c r="B503" s="24">
        <v>298</v>
      </c>
      <c r="C503" s="25">
        <v>113</v>
      </c>
      <c r="D503" s="26" t="s">
        <v>30</v>
      </c>
      <c r="E503" s="27" t="s">
        <v>3</v>
      </c>
      <c r="F503" s="26" t="s">
        <v>2</v>
      </c>
      <c r="G503" s="28" t="s">
        <v>84</v>
      </c>
      <c r="H503" s="29" t="s">
        <v>7</v>
      </c>
      <c r="I503" s="30">
        <f t="shared" si="71"/>
        <v>65</v>
      </c>
      <c r="J503" s="30">
        <f t="shared" si="71"/>
        <v>65</v>
      </c>
      <c r="K503" s="30"/>
      <c r="L503" s="30"/>
      <c r="M503" s="30">
        <f t="shared" si="68"/>
        <v>65</v>
      </c>
      <c r="N503" s="113">
        <f t="shared" si="69"/>
        <v>65</v>
      </c>
      <c r="O503" s="57"/>
      <c r="P503" s="57"/>
      <c r="Q503" s="113">
        <f t="shared" si="65"/>
        <v>65</v>
      </c>
      <c r="R503" s="113">
        <f t="shared" si="66"/>
        <v>65</v>
      </c>
    </row>
    <row r="504" spans="1:18" x14ac:dyDescent="0.2">
      <c r="A504" s="23" t="s">
        <v>71</v>
      </c>
      <c r="B504" s="24">
        <v>298</v>
      </c>
      <c r="C504" s="25">
        <v>113</v>
      </c>
      <c r="D504" s="26" t="s">
        <v>30</v>
      </c>
      <c r="E504" s="27" t="s">
        <v>3</v>
      </c>
      <c r="F504" s="26" t="s">
        <v>2</v>
      </c>
      <c r="G504" s="28" t="s">
        <v>84</v>
      </c>
      <c r="H504" s="29">
        <v>800</v>
      </c>
      <c r="I504" s="30">
        <f t="shared" si="71"/>
        <v>65</v>
      </c>
      <c r="J504" s="30">
        <f t="shared" si="71"/>
        <v>65</v>
      </c>
      <c r="K504" s="30"/>
      <c r="L504" s="30"/>
      <c r="M504" s="30">
        <f t="shared" si="68"/>
        <v>65</v>
      </c>
      <c r="N504" s="113">
        <f t="shared" si="69"/>
        <v>65</v>
      </c>
      <c r="O504" s="57"/>
      <c r="P504" s="57"/>
      <c r="Q504" s="113">
        <f t="shared" si="65"/>
        <v>65</v>
      </c>
      <c r="R504" s="113">
        <f t="shared" si="66"/>
        <v>65</v>
      </c>
    </row>
    <row r="505" spans="1:18" x14ac:dyDescent="0.2">
      <c r="A505" s="23" t="s">
        <v>70</v>
      </c>
      <c r="B505" s="24">
        <v>298</v>
      </c>
      <c r="C505" s="25">
        <v>113</v>
      </c>
      <c r="D505" s="26" t="s">
        <v>30</v>
      </c>
      <c r="E505" s="27" t="s">
        <v>3</v>
      </c>
      <c r="F505" s="26" t="s">
        <v>2</v>
      </c>
      <c r="G505" s="28" t="s">
        <v>84</v>
      </c>
      <c r="H505" s="29">
        <v>850</v>
      </c>
      <c r="I505" s="30">
        <v>65</v>
      </c>
      <c r="J505" s="30">
        <v>65</v>
      </c>
      <c r="K505" s="30"/>
      <c r="L505" s="30"/>
      <c r="M505" s="30">
        <f t="shared" si="68"/>
        <v>65</v>
      </c>
      <c r="N505" s="113">
        <f t="shared" si="69"/>
        <v>65</v>
      </c>
      <c r="O505" s="57"/>
      <c r="P505" s="57"/>
      <c r="Q505" s="113">
        <f t="shared" si="65"/>
        <v>65</v>
      </c>
      <c r="R505" s="113">
        <f t="shared" si="66"/>
        <v>65</v>
      </c>
    </row>
    <row r="506" spans="1:18" ht="45" x14ac:dyDescent="0.2">
      <c r="A506" s="23" t="s">
        <v>300</v>
      </c>
      <c r="B506" s="24">
        <v>298</v>
      </c>
      <c r="C506" s="25">
        <v>113</v>
      </c>
      <c r="D506" s="26" t="s">
        <v>34</v>
      </c>
      <c r="E506" s="27" t="s">
        <v>3</v>
      </c>
      <c r="F506" s="26" t="s">
        <v>2</v>
      </c>
      <c r="G506" s="28" t="s">
        <v>9</v>
      </c>
      <c r="H506" s="29" t="s">
        <v>7</v>
      </c>
      <c r="I506" s="30">
        <f>I507+I510+I513</f>
        <v>1891.7</v>
      </c>
      <c r="J506" s="30">
        <f>J507+J510+J513</f>
        <v>1891.7</v>
      </c>
      <c r="K506" s="30"/>
      <c r="L506" s="30"/>
      <c r="M506" s="30">
        <f t="shared" si="68"/>
        <v>1891.7</v>
      </c>
      <c r="N506" s="113">
        <f t="shared" si="69"/>
        <v>1891.7</v>
      </c>
      <c r="O506" s="57"/>
      <c r="P506" s="57"/>
      <c r="Q506" s="113">
        <f t="shared" si="65"/>
        <v>1891.7</v>
      </c>
      <c r="R506" s="113">
        <f t="shared" si="66"/>
        <v>1891.7</v>
      </c>
    </row>
    <row r="507" spans="1:18" x14ac:dyDescent="0.2">
      <c r="A507" s="23" t="s">
        <v>83</v>
      </c>
      <c r="B507" s="24">
        <v>298</v>
      </c>
      <c r="C507" s="25">
        <v>113</v>
      </c>
      <c r="D507" s="26" t="s">
        <v>34</v>
      </c>
      <c r="E507" s="27" t="s">
        <v>3</v>
      </c>
      <c r="F507" s="26" t="s">
        <v>2</v>
      </c>
      <c r="G507" s="28" t="s">
        <v>82</v>
      </c>
      <c r="H507" s="29" t="s">
        <v>7</v>
      </c>
      <c r="I507" s="30">
        <f>I508</f>
        <v>40</v>
      </c>
      <c r="J507" s="30">
        <f>J508</f>
        <v>40</v>
      </c>
      <c r="K507" s="30"/>
      <c r="L507" s="30"/>
      <c r="M507" s="30">
        <f t="shared" si="68"/>
        <v>40</v>
      </c>
      <c r="N507" s="113">
        <f t="shared" si="69"/>
        <v>40</v>
      </c>
      <c r="O507" s="57"/>
      <c r="P507" s="57"/>
      <c r="Q507" s="113">
        <f t="shared" si="65"/>
        <v>40</v>
      </c>
      <c r="R507" s="113">
        <f t="shared" si="66"/>
        <v>40</v>
      </c>
    </row>
    <row r="508" spans="1:18" ht="22.5" x14ac:dyDescent="0.2">
      <c r="A508" s="23" t="s">
        <v>14</v>
      </c>
      <c r="B508" s="24">
        <v>298</v>
      </c>
      <c r="C508" s="25">
        <v>113</v>
      </c>
      <c r="D508" s="26" t="s">
        <v>34</v>
      </c>
      <c r="E508" s="27" t="s">
        <v>3</v>
      </c>
      <c r="F508" s="26" t="s">
        <v>2</v>
      </c>
      <c r="G508" s="28" t="s">
        <v>82</v>
      </c>
      <c r="H508" s="29">
        <v>200</v>
      </c>
      <c r="I508" s="30">
        <f>I509</f>
        <v>40</v>
      </c>
      <c r="J508" s="30">
        <f>J509</f>
        <v>40</v>
      </c>
      <c r="K508" s="30"/>
      <c r="L508" s="30"/>
      <c r="M508" s="30">
        <f t="shared" si="68"/>
        <v>40</v>
      </c>
      <c r="N508" s="113">
        <f t="shared" si="69"/>
        <v>40</v>
      </c>
      <c r="O508" s="57"/>
      <c r="P508" s="57"/>
      <c r="Q508" s="113">
        <f t="shared" si="65"/>
        <v>40</v>
      </c>
      <c r="R508" s="113">
        <f t="shared" si="66"/>
        <v>40</v>
      </c>
    </row>
    <row r="509" spans="1:18" ht="22.5" x14ac:dyDescent="0.2">
      <c r="A509" s="23" t="s">
        <v>13</v>
      </c>
      <c r="B509" s="24">
        <v>298</v>
      </c>
      <c r="C509" s="25">
        <v>113</v>
      </c>
      <c r="D509" s="26" t="s">
        <v>34</v>
      </c>
      <c r="E509" s="27" t="s">
        <v>3</v>
      </c>
      <c r="F509" s="26" t="s">
        <v>2</v>
      </c>
      <c r="G509" s="28" t="s">
        <v>82</v>
      </c>
      <c r="H509" s="29">
        <v>240</v>
      </c>
      <c r="I509" s="30">
        <v>40</v>
      </c>
      <c r="J509" s="30">
        <v>40</v>
      </c>
      <c r="K509" s="30"/>
      <c r="L509" s="30"/>
      <c r="M509" s="30">
        <f t="shared" si="68"/>
        <v>40</v>
      </c>
      <c r="N509" s="113">
        <f t="shared" si="69"/>
        <v>40</v>
      </c>
      <c r="O509" s="57"/>
      <c r="P509" s="57"/>
      <c r="Q509" s="113">
        <f t="shared" si="65"/>
        <v>40</v>
      </c>
      <c r="R509" s="113">
        <f t="shared" si="66"/>
        <v>40</v>
      </c>
    </row>
    <row r="510" spans="1:18" ht="22.5" x14ac:dyDescent="0.2">
      <c r="A510" s="23" t="s">
        <v>81</v>
      </c>
      <c r="B510" s="24">
        <v>298</v>
      </c>
      <c r="C510" s="25">
        <v>113</v>
      </c>
      <c r="D510" s="26" t="s">
        <v>34</v>
      </c>
      <c r="E510" s="27" t="s">
        <v>3</v>
      </c>
      <c r="F510" s="26" t="s">
        <v>2</v>
      </c>
      <c r="G510" s="28" t="s">
        <v>80</v>
      </c>
      <c r="H510" s="29" t="s">
        <v>7</v>
      </c>
      <c r="I510" s="30">
        <f>I511</f>
        <v>1463.7</v>
      </c>
      <c r="J510" s="30">
        <f>J511</f>
        <v>1463.7</v>
      </c>
      <c r="K510" s="30"/>
      <c r="L510" s="30"/>
      <c r="M510" s="30">
        <f t="shared" si="68"/>
        <v>1463.7</v>
      </c>
      <c r="N510" s="113">
        <f t="shared" si="69"/>
        <v>1463.7</v>
      </c>
      <c r="O510" s="57"/>
      <c r="P510" s="57"/>
      <c r="Q510" s="113">
        <f t="shared" si="65"/>
        <v>1463.7</v>
      </c>
      <c r="R510" s="113">
        <f t="shared" si="66"/>
        <v>1463.7</v>
      </c>
    </row>
    <row r="511" spans="1:18" ht="22.5" x14ac:dyDescent="0.2">
      <c r="A511" s="23" t="s">
        <v>14</v>
      </c>
      <c r="B511" s="24">
        <v>298</v>
      </c>
      <c r="C511" s="25">
        <v>113</v>
      </c>
      <c r="D511" s="26" t="s">
        <v>34</v>
      </c>
      <c r="E511" s="27" t="s">
        <v>3</v>
      </c>
      <c r="F511" s="26" t="s">
        <v>2</v>
      </c>
      <c r="G511" s="28" t="s">
        <v>80</v>
      </c>
      <c r="H511" s="29">
        <v>200</v>
      </c>
      <c r="I511" s="30">
        <f>I512</f>
        <v>1463.7</v>
      </c>
      <c r="J511" s="30">
        <f>J512</f>
        <v>1463.7</v>
      </c>
      <c r="K511" s="30"/>
      <c r="L511" s="30"/>
      <c r="M511" s="30">
        <f t="shared" si="68"/>
        <v>1463.7</v>
      </c>
      <c r="N511" s="113">
        <f t="shared" si="69"/>
        <v>1463.7</v>
      </c>
      <c r="O511" s="57"/>
      <c r="P511" s="57"/>
      <c r="Q511" s="113">
        <f t="shared" si="65"/>
        <v>1463.7</v>
      </c>
      <c r="R511" s="113">
        <f t="shared" si="66"/>
        <v>1463.7</v>
      </c>
    </row>
    <row r="512" spans="1:18" ht="22.5" x14ac:dyDescent="0.2">
      <c r="A512" s="23" t="s">
        <v>13</v>
      </c>
      <c r="B512" s="24">
        <v>298</v>
      </c>
      <c r="C512" s="25">
        <v>113</v>
      </c>
      <c r="D512" s="26" t="s">
        <v>34</v>
      </c>
      <c r="E512" s="27" t="s">
        <v>3</v>
      </c>
      <c r="F512" s="26" t="s">
        <v>2</v>
      </c>
      <c r="G512" s="28" t="s">
        <v>80</v>
      </c>
      <c r="H512" s="29">
        <v>240</v>
      </c>
      <c r="I512" s="30">
        <v>1463.7</v>
      </c>
      <c r="J512" s="30">
        <v>1463.7</v>
      </c>
      <c r="K512" s="30"/>
      <c r="L512" s="30"/>
      <c r="M512" s="30">
        <f t="shared" si="68"/>
        <v>1463.7</v>
      </c>
      <c r="N512" s="113">
        <f t="shared" si="69"/>
        <v>1463.7</v>
      </c>
      <c r="O512" s="57"/>
      <c r="P512" s="57"/>
      <c r="Q512" s="113">
        <f t="shared" si="65"/>
        <v>1463.7</v>
      </c>
      <c r="R512" s="113">
        <f t="shared" si="66"/>
        <v>1463.7</v>
      </c>
    </row>
    <row r="513" spans="1:18" ht="21.75" customHeight="1" x14ac:dyDescent="0.2">
      <c r="A513" s="23" t="s">
        <v>314</v>
      </c>
      <c r="B513" s="24">
        <v>298</v>
      </c>
      <c r="C513" s="25">
        <v>113</v>
      </c>
      <c r="D513" s="26" t="s">
        <v>34</v>
      </c>
      <c r="E513" s="27" t="s">
        <v>3</v>
      </c>
      <c r="F513" s="26" t="s">
        <v>2</v>
      </c>
      <c r="G513" s="28">
        <v>80550</v>
      </c>
      <c r="H513" s="29" t="s">
        <v>7</v>
      </c>
      <c r="I513" s="30">
        <f>I514+I516</f>
        <v>388</v>
      </c>
      <c r="J513" s="30">
        <f>J514+J516</f>
        <v>388</v>
      </c>
      <c r="K513" s="30"/>
      <c r="L513" s="30"/>
      <c r="M513" s="30">
        <f t="shared" si="68"/>
        <v>388</v>
      </c>
      <c r="N513" s="113">
        <f t="shared" si="69"/>
        <v>388</v>
      </c>
      <c r="O513" s="57"/>
      <c r="P513" s="57"/>
      <c r="Q513" s="113">
        <f t="shared" si="65"/>
        <v>388</v>
      </c>
      <c r="R513" s="113">
        <f t="shared" si="66"/>
        <v>388</v>
      </c>
    </row>
    <row r="514" spans="1:18" ht="45" x14ac:dyDescent="0.2">
      <c r="A514" s="23" t="s">
        <v>6</v>
      </c>
      <c r="B514" s="24">
        <v>298</v>
      </c>
      <c r="C514" s="25">
        <v>113</v>
      </c>
      <c r="D514" s="26" t="s">
        <v>34</v>
      </c>
      <c r="E514" s="27" t="s">
        <v>3</v>
      </c>
      <c r="F514" s="26" t="s">
        <v>2</v>
      </c>
      <c r="G514" s="28">
        <v>80550</v>
      </c>
      <c r="H514" s="29">
        <v>100</v>
      </c>
      <c r="I514" s="30">
        <f>I515</f>
        <v>34</v>
      </c>
      <c r="J514" s="30">
        <f>J515</f>
        <v>34</v>
      </c>
      <c r="K514" s="30"/>
      <c r="L514" s="30"/>
      <c r="M514" s="30">
        <f t="shared" si="68"/>
        <v>34</v>
      </c>
      <c r="N514" s="113">
        <f t="shared" si="69"/>
        <v>34</v>
      </c>
      <c r="O514" s="57"/>
      <c r="P514" s="57"/>
      <c r="Q514" s="113">
        <f t="shared" si="65"/>
        <v>34</v>
      </c>
      <c r="R514" s="113">
        <f t="shared" si="66"/>
        <v>34</v>
      </c>
    </row>
    <row r="515" spans="1:18" ht="22.5" x14ac:dyDescent="0.2">
      <c r="A515" s="23" t="s">
        <v>5</v>
      </c>
      <c r="B515" s="24">
        <v>298</v>
      </c>
      <c r="C515" s="25">
        <v>113</v>
      </c>
      <c r="D515" s="26" t="s">
        <v>34</v>
      </c>
      <c r="E515" s="27" t="s">
        <v>3</v>
      </c>
      <c r="F515" s="26" t="s">
        <v>2</v>
      </c>
      <c r="G515" s="28">
        <v>80550</v>
      </c>
      <c r="H515" s="29">
        <v>120</v>
      </c>
      <c r="I515" s="30">
        <v>34</v>
      </c>
      <c r="J515" s="30">
        <v>34</v>
      </c>
      <c r="K515" s="30"/>
      <c r="L515" s="30"/>
      <c r="M515" s="30">
        <f t="shared" si="68"/>
        <v>34</v>
      </c>
      <c r="N515" s="113">
        <f t="shared" si="69"/>
        <v>34</v>
      </c>
      <c r="O515" s="57"/>
      <c r="P515" s="57"/>
      <c r="Q515" s="113">
        <f t="shared" si="65"/>
        <v>34</v>
      </c>
      <c r="R515" s="113">
        <f t="shared" si="66"/>
        <v>34</v>
      </c>
    </row>
    <row r="516" spans="1:18" ht="22.5" x14ac:dyDescent="0.2">
      <c r="A516" s="23" t="s">
        <v>14</v>
      </c>
      <c r="B516" s="24">
        <v>298</v>
      </c>
      <c r="C516" s="25">
        <v>113</v>
      </c>
      <c r="D516" s="26" t="s">
        <v>34</v>
      </c>
      <c r="E516" s="27" t="s">
        <v>3</v>
      </c>
      <c r="F516" s="26" t="s">
        <v>2</v>
      </c>
      <c r="G516" s="28">
        <v>80550</v>
      </c>
      <c r="H516" s="29">
        <v>200</v>
      </c>
      <c r="I516" s="30">
        <f>I517</f>
        <v>354</v>
      </c>
      <c r="J516" s="30">
        <f>J517</f>
        <v>354</v>
      </c>
      <c r="K516" s="30"/>
      <c r="L516" s="30"/>
      <c r="M516" s="30">
        <f t="shared" si="68"/>
        <v>354</v>
      </c>
      <c r="N516" s="113">
        <f t="shared" si="69"/>
        <v>354</v>
      </c>
      <c r="O516" s="57"/>
      <c r="P516" s="57"/>
      <c r="Q516" s="113">
        <f t="shared" si="65"/>
        <v>354</v>
      </c>
      <c r="R516" s="113">
        <f t="shared" si="66"/>
        <v>354</v>
      </c>
    </row>
    <row r="517" spans="1:18" ht="22.5" x14ac:dyDescent="0.2">
      <c r="A517" s="23" t="s">
        <v>13</v>
      </c>
      <c r="B517" s="24">
        <v>298</v>
      </c>
      <c r="C517" s="25">
        <v>113</v>
      </c>
      <c r="D517" s="26" t="s">
        <v>34</v>
      </c>
      <c r="E517" s="27" t="s">
        <v>3</v>
      </c>
      <c r="F517" s="26" t="s">
        <v>2</v>
      </c>
      <c r="G517" s="28">
        <v>80550</v>
      </c>
      <c r="H517" s="29">
        <v>240</v>
      </c>
      <c r="I517" s="30">
        <v>354</v>
      </c>
      <c r="J517" s="30">
        <v>354</v>
      </c>
      <c r="K517" s="30"/>
      <c r="L517" s="30"/>
      <c r="M517" s="30">
        <f t="shared" si="68"/>
        <v>354</v>
      </c>
      <c r="N517" s="113">
        <f t="shared" si="69"/>
        <v>354</v>
      </c>
      <c r="O517" s="57"/>
      <c r="P517" s="57"/>
      <c r="Q517" s="113">
        <f t="shared" si="65"/>
        <v>354</v>
      </c>
      <c r="R517" s="113">
        <f t="shared" si="66"/>
        <v>354</v>
      </c>
    </row>
    <row r="518" spans="1:18" ht="45" x14ac:dyDescent="0.2">
      <c r="A518" s="23" t="s">
        <v>305</v>
      </c>
      <c r="B518" s="24">
        <v>298</v>
      </c>
      <c r="C518" s="25">
        <v>113</v>
      </c>
      <c r="D518" s="26" t="s">
        <v>77</v>
      </c>
      <c r="E518" s="27" t="s">
        <v>3</v>
      </c>
      <c r="F518" s="26" t="s">
        <v>2</v>
      </c>
      <c r="G518" s="28" t="s">
        <v>9</v>
      </c>
      <c r="H518" s="29" t="s">
        <v>7</v>
      </c>
      <c r="I518" s="30">
        <f t="shared" ref="I518:J520" si="72">I519</f>
        <v>100</v>
      </c>
      <c r="J518" s="30">
        <f t="shared" si="72"/>
        <v>100</v>
      </c>
      <c r="K518" s="30"/>
      <c r="L518" s="30"/>
      <c r="M518" s="30">
        <f t="shared" si="68"/>
        <v>100</v>
      </c>
      <c r="N518" s="113">
        <f t="shared" si="69"/>
        <v>100</v>
      </c>
      <c r="O518" s="57"/>
      <c r="P518" s="57"/>
      <c r="Q518" s="113">
        <f t="shared" si="65"/>
        <v>100</v>
      </c>
      <c r="R518" s="113">
        <f t="shared" si="66"/>
        <v>100</v>
      </c>
    </row>
    <row r="519" spans="1:18" ht="22.5" x14ac:dyDescent="0.2">
      <c r="A519" s="23" t="s">
        <v>258</v>
      </c>
      <c r="B519" s="24">
        <v>298</v>
      </c>
      <c r="C519" s="25">
        <v>113</v>
      </c>
      <c r="D519" s="26" t="s">
        <v>77</v>
      </c>
      <c r="E519" s="27" t="s">
        <v>3</v>
      </c>
      <c r="F519" s="26" t="s">
        <v>2</v>
      </c>
      <c r="G519" s="28" t="s">
        <v>76</v>
      </c>
      <c r="H519" s="29" t="s">
        <v>7</v>
      </c>
      <c r="I519" s="30">
        <f t="shared" si="72"/>
        <v>100</v>
      </c>
      <c r="J519" s="30">
        <f t="shared" si="72"/>
        <v>100</v>
      </c>
      <c r="K519" s="30"/>
      <c r="L519" s="30"/>
      <c r="M519" s="30">
        <f t="shared" si="68"/>
        <v>100</v>
      </c>
      <c r="N519" s="113">
        <f t="shared" si="69"/>
        <v>100</v>
      </c>
      <c r="O519" s="57"/>
      <c r="P519" s="57"/>
      <c r="Q519" s="113">
        <f t="shared" si="65"/>
        <v>100</v>
      </c>
      <c r="R519" s="113">
        <f t="shared" si="66"/>
        <v>100</v>
      </c>
    </row>
    <row r="520" spans="1:18" ht="22.5" x14ac:dyDescent="0.2">
      <c r="A520" s="23" t="s">
        <v>79</v>
      </c>
      <c r="B520" s="24">
        <v>298</v>
      </c>
      <c r="C520" s="25">
        <v>113</v>
      </c>
      <c r="D520" s="26" t="s">
        <v>77</v>
      </c>
      <c r="E520" s="27" t="s">
        <v>3</v>
      </c>
      <c r="F520" s="26" t="s">
        <v>2</v>
      </c>
      <c r="G520" s="28" t="s">
        <v>76</v>
      </c>
      <c r="H520" s="29">
        <v>600</v>
      </c>
      <c r="I520" s="30">
        <f t="shared" si="72"/>
        <v>100</v>
      </c>
      <c r="J520" s="30">
        <f t="shared" si="72"/>
        <v>100</v>
      </c>
      <c r="K520" s="30"/>
      <c r="L520" s="30"/>
      <c r="M520" s="30">
        <f t="shared" si="68"/>
        <v>100</v>
      </c>
      <c r="N520" s="113">
        <f t="shared" si="69"/>
        <v>100</v>
      </c>
      <c r="O520" s="57"/>
      <c r="P520" s="57"/>
      <c r="Q520" s="113">
        <f t="shared" si="65"/>
        <v>100</v>
      </c>
      <c r="R520" s="113">
        <f t="shared" si="66"/>
        <v>100</v>
      </c>
    </row>
    <row r="521" spans="1:18" ht="22.5" x14ac:dyDescent="0.2">
      <c r="A521" s="23" t="s">
        <v>78</v>
      </c>
      <c r="B521" s="24">
        <v>298</v>
      </c>
      <c r="C521" s="25">
        <v>113</v>
      </c>
      <c r="D521" s="26" t="s">
        <v>77</v>
      </c>
      <c r="E521" s="27" t="s">
        <v>3</v>
      </c>
      <c r="F521" s="26" t="s">
        <v>2</v>
      </c>
      <c r="G521" s="28" t="s">
        <v>76</v>
      </c>
      <c r="H521" s="29">
        <v>630</v>
      </c>
      <c r="I521" s="30">
        <v>100</v>
      </c>
      <c r="J521" s="30">
        <v>100</v>
      </c>
      <c r="K521" s="30"/>
      <c r="L521" s="30"/>
      <c r="M521" s="30">
        <f t="shared" si="68"/>
        <v>100</v>
      </c>
      <c r="N521" s="113">
        <f t="shared" si="69"/>
        <v>100</v>
      </c>
      <c r="O521" s="57"/>
      <c r="P521" s="57"/>
      <c r="Q521" s="113">
        <f t="shared" si="65"/>
        <v>100</v>
      </c>
      <c r="R521" s="113">
        <f t="shared" si="66"/>
        <v>100</v>
      </c>
    </row>
    <row r="522" spans="1:18" ht="22.5" x14ac:dyDescent="0.2">
      <c r="A522" s="23" t="s">
        <v>75</v>
      </c>
      <c r="B522" s="24">
        <v>298</v>
      </c>
      <c r="C522" s="25">
        <v>300</v>
      </c>
      <c r="D522" s="26" t="s">
        <v>7</v>
      </c>
      <c r="E522" s="27" t="s">
        <v>7</v>
      </c>
      <c r="F522" s="26" t="s">
        <v>7</v>
      </c>
      <c r="G522" s="28" t="s">
        <v>7</v>
      </c>
      <c r="H522" s="29" t="s">
        <v>7</v>
      </c>
      <c r="I522" s="30">
        <f>I523+I540+I545</f>
        <v>17547.7</v>
      </c>
      <c r="J522" s="30">
        <f>J523+J540+J545</f>
        <v>17557.7</v>
      </c>
      <c r="K522" s="30"/>
      <c r="L522" s="30"/>
      <c r="M522" s="30">
        <f t="shared" si="68"/>
        <v>17547.7</v>
      </c>
      <c r="N522" s="113">
        <f t="shared" si="69"/>
        <v>17557.7</v>
      </c>
      <c r="O522" s="57"/>
      <c r="P522" s="57"/>
      <c r="Q522" s="113">
        <f t="shared" si="65"/>
        <v>17547.7</v>
      </c>
      <c r="R522" s="113">
        <f t="shared" si="66"/>
        <v>17557.7</v>
      </c>
    </row>
    <row r="523" spans="1:18" ht="33.75" x14ac:dyDescent="0.2">
      <c r="A523" s="23" t="s">
        <v>74</v>
      </c>
      <c r="B523" s="24">
        <v>298</v>
      </c>
      <c r="C523" s="25">
        <v>309</v>
      </c>
      <c r="D523" s="26" t="s">
        <v>7</v>
      </c>
      <c r="E523" s="27" t="s">
        <v>7</v>
      </c>
      <c r="F523" s="26" t="s">
        <v>7</v>
      </c>
      <c r="G523" s="28" t="s">
        <v>7</v>
      </c>
      <c r="H523" s="29" t="s">
        <v>7</v>
      </c>
      <c r="I523" s="30">
        <f>I524</f>
        <v>17417.7</v>
      </c>
      <c r="J523" s="30">
        <f>J524</f>
        <v>17417.7</v>
      </c>
      <c r="K523" s="30"/>
      <c r="L523" s="30"/>
      <c r="M523" s="30">
        <f t="shared" si="68"/>
        <v>17417.7</v>
      </c>
      <c r="N523" s="113">
        <f t="shared" si="69"/>
        <v>17417.7</v>
      </c>
      <c r="O523" s="57"/>
      <c r="P523" s="57"/>
      <c r="Q523" s="113">
        <f t="shared" si="65"/>
        <v>17417.7</v>
      </c>
      <c r="R523" s="113">
        <f t="shared" si="66"/>
        <v>17417.7</v>
      </c>
    </row>
    <row r="524" spans="1:18" ht="90" x14ac:dyDescent="0.2">
      <c r="A524" s="23" t="s">
        <v>322</v>
      </c>
      <c r="B524" s="24">
        <v>298</v>
      </c>
      <c r="C524" s="25">
        <v>309</v>
      </c>
      <c r="D524" s="26" t="s">
        <v>63</v>
      </c>
      <c r="E524" s="27" t="s">
        <v>3</v>
      </c>
      <c r="F524" s="26" t="s">
        <v>2</v>
      </c>
      <c r="G524" s="28" t="s">
        <v>9</v>
      </c>
      <c r="H524" s="29" t="s">
        <v>7</v>
      </c>
      <c r="I524" s="30">
        <f>I525+I530+I537</f>
        <v>17417.7</v>
      </c>
      <c r="J524" s="30">
        <f>J525+J530+J537</f>
        <v>17417.7</v>
      </c>
      <c r="K524" s="30"/>
      <c r="L524" s="30"/>
      <c r="M524" s="30">
        <f t="shared" si="68"/>
        <v>17417.7</v>
      </c>
      <c r="N524" s="113">
        <f t="shared" si="69"/>
        <v>17417.7</v>
      </c>
      <c r="O524" s="57"/>
      <c r="P524" s="57"/>
      <c r="Q524" s="113">
        <f t="shared" si="65"/>
        <v>17417.7</v>
      </c>
      <c r="R524" s="113">
        <f t="shared" si="66"/>
        <v>17417.7</v>
      </c>
    </row>
    <row r="525" spans="1:18" ht="22.5" x14ac:dyDescent="0.2">
      <c r="A525" s="23" t="s">
        <v>15</v>
      </c>
      <c r="B525" s="24">
        <v>298</v>
      </c>
      <c r="C525" s="25">
        <v>309</v>
      </c>
      <c r="D525" s="26" t="s">
        <v>63</v>
      </c>
      <c r="E525" s="27" t="s">
        <v>3</v>
      </c>
      <c r="F525" s="26" t="s">
        <v>2</v>
      </c>
      <c r="G525" s="28" t="s">
        <v>11</v>
      </c>
      <c r="H525" s="29" t="s">
        <v>7</v>
      </c>
      <c r="I525" s="30">
        <f>I526+I528</f>
        <v>2887.7</v>
      </c>
      <c r="J525" s="30">
        <f>J526+J528</f>
        <v>2887.7</v>
      </c>
      <c r="K525" s="30"/>
      <c r="L525" s="30"/>
      <c r="M525" s="30">
        <f t="shared" si="68"/>
        <v>2887.7</v>
      </c>
      <c r="N525" s="113">
        <f t="shared" si="69"/>
        <v>2887.7</v>
      </c>
      <c r="O525" s="57"/>
      <c r="P525" s="57"/>
      <c r="Q525" s="113">
        <f t="shared" si="65"/>
        <v>2887.7</v>
      </c>
      <c r="R525" s="113">
        <f t="shared" si="66"/>
        <v>2887.7</v>
      </c>
    </row>
    <row r="526" spans="1:18" ht="44.25" customHeight="1" x14ac:dyDescent="0.2">
      <c r="A526" s="23" t="s">
        <v>6</v>
      </c>
      <c r="B526" s="24">
        <v>298</v>
      </c>
      <c r="C526" s="25">
        <v>309</v>
      </c>
      <c r="D526" s="26" t="s">
        <v>63</v>
      </c>
      <c r="E526" s="27" t="s">
        <v>3</v>
      </c>
      <c r="F526" s="26" t="s">
        <v>2</v>
      </c>
      <c r="G526" s="28" t="s">
        <v>11</v>
      </c>
      <c r="H526" s="29">
        <v>100</v>
      </c>
      <c r="I526" s="30">
        <f>I527</f>
        <v>2798.5</v>
      </c>
      <c r="J526" s="30">
        <f>J527</f>
        <v>2798.5</v>
      </c>
      <c r="K526" s="30"/>
      <c r="L526" s="30"/>
      <c r="M526" s="30">
        <f t="shared" si="68"/>
        <v>2798.5</v>
      </c>
      <c r="N526" s="113">
        <f t="shared" si="69"/>
        <v>2798.5</v>
      </c>
      <c r="O526" s="57"/>
      <c r="P526" s="57"/>
      <c r="Q526" s="113">
        <f t="shared" si="65"/>
        <v>2798.5</v>
      </c>
      <c r="R526" s="113">
        <f t="shared" si="66"/>
        <v>2798.5</v>
      </c>
    </row>
    <row r="527" spans="1:18" ht="22.5" x14ac:dyDescent="0.2">
      <c r="A527" s="23" t="s">
        <v>5</v>
      </c>
      <c r="B527" s="24">
        <v>298</v>
      </c>
      <c r="C527" s="25">
        <v>309</v>
      </c>
      <c r="D527" s="26" t="s">
        <v>63</v>
      </c>
      <c r="E527" s="27" t="s">
        <v>3</v>
      </c>
      <c r="F527" s="26" t="s">
        <v>2</v>
      </c>
      <c r="G527" s="28" t="s">
        <v>11</v>
      </c>
      <c r="H527" s="29">
        <v>120</v>
      </c>
      <c r="I527" s="30">
        <f>2072+101+625.5</f>
        <v>2798.5</v>
      </c>
      <c r="J527" s="30">
        <f>2072+101+625.5</f>
        <v>2798.5</v>
      </c>
      <c r="K527" s="30"/>
      <c r="L527" s="30"/>
      <c r="M527" s="30">
        <f t="shared" si="68"/>
        <v>2798.5</v>
      </c>
      <c r="N527" s="113">
        <f t="shared" si="69"/>
        <v>2798.5</v>
      </c>
      <c r="O527" s="57"/>
      <c r="P527" s="57"/>
      <c r="Q527" s="113">
        <f t="shared" si="65"/>
        <v>2798.5</v>
      </c>
      <c r="R527" s="113">
        <f t="shared" si="66"/>
        <v>2798.5</v>
      </c>
    </row>
    <row r="528" spans="1:18" ht="22.5" x14ac:dyDescent="0.2">
      <c r="A528" s="23" t="s">
        <v>14</v>
      </c>
      <c r="B528" s="24">
        <v>298</v>
      </c>
      <c r="C528" s="25">
        <v>309</v>
      </c>
      <c r="D528" s="26" t="s">
        <v>63</v>
      </c>
      <c r="E528" s="27" t="s">
        <v>3</v>
      </c>
      <c r="F528" s="26" t="s">
        <v>2</v>
      </c>
      <c r="G528" s="28" t="s">
        <v>11</v>
      </c>
      <c r="H528" s="29">
        <v>200</v>
      </c>
      <c r="I528" s="30">
        <f>I529</f>
        <v>89.200000000000017</v>
      </c>
      <c r="J528" s="30">
        <f>J529</f>
        <v>89.199999999999989</v>
      </c>
      <c r="K528" s="30"/>
      <c r="L528" s="30"/>
      <c r="M528" s="30">
        <f t="shared" si="68"/>
        <v>89.200000000000017</v>
      </c>
      <c r="N528" s="113">
        <f t="shared" si="69"/>
        <v>89.199999999999989</v>
      </c>
      <c r="O528" s="57"/>
      <c r="P528" s="57"/>
      <c r="Q528" s="113">
        <f t="shared" ref="Q528:Q591" si="73">M528+O528</f>
        <v>89.200000000000017</v>
      </c>
      <c r="R528" s="113">
        <f t="shared" ref="R528:R591" si="74">N528+P528</f>
        <v>89.199999999999989</v>
      </c>
    </row>
    <row r="529" spans="1:18" ht="22.5" x14ac:dyDescent="0.2">
      <c r="A529" s="23" t="s">
        <v>13</v>
      </c>
      <c r="B529" s="24">
        <v>298</v>
      </c>
      <c r="C529" s="25">
        <v>309</v>
      </c>
      <c r="D529" s="26" t="s">
        <v>63</v>
      </c>
      <c r="E529" s="27" t="s">
        <v>3</v>
      </c>
      <c r="F529" s="26" t="s">
        <v>2</v>
      </c>
      <c r="G529" s="28" t="s">
        <v>11</v>
      </c>
      <c r="H529" s="29">
        <v>240</v>
      </c>
      <c r="I529" s="30">
        <f>235.4+18.8-50-15-100</f>
        <v>89.200000000000017</v>
      </c>
      <c r="J529" s="30">
        <f>245.4+18.8-50-25-100</f>
        <v>89.199999999999989</v>
      </c>
      <c r="K529" s="30"/>
      <c r="L529" s="30"/>
      <c r="M529" s="30">
        <f t="shared" si="68"/>
        <v>89.200000000000017</v>
      </c>
      <c r="N529" s="113">
        <f t="shared" si="69"/>
        <v>89.199999999999989</v>
      </c>
      <c r="O529" s="57"/>
      <c r="P529" s="57"/>
      <c r="Q529" s="113">
        <f t="shared" si="73"/>
        <v>89.200000000000017</v>
      </c>
      <c r="R529" s="113">
        <f t="shared" si="74"/>
        <v>89.199999999999989</v>
      </c>
    </row>
    <row r="530" spans="1:18" ht="22.5" x14ac:dyDescent="0.2">
      <c r="A530" s="23" t="s">
        <v>73</v>
      </c>
      <c r="B530" s="24">
        <v>298</v>
      </c>
      <c r="C530" s="25">
        <v>309</v>
      </c>
      <c r="D530" s="26" t="s">
        <v>63</v>
      </c>
      <c r="E530" s="27" t="s">
        <v>3</v>
      </c>
      <c r="F530" s="26" t="s">
        <v>2</v>
      </c>
      <c r="G530" s="28" t="s">
        <v>69</v>
      </c>
      <c r="H530" s="29" t="s">
        <v>7</v>
      </c>
      <c r="I530" s="30">
        <f>I531+I533+I535</f>
        <v>14347</v>
      </c>
      <c r="J530" s="30">
        <f>J531+J533+J535</f>
        <v>14347</v>
      </c>
      <c r="K530" s="30"/>
      <c r="L530" s="30"/>
      <c r="M530" s="30">
        <f t="shared" si="68"/>
        <v>14347</v>
      </c>
      <c r="N530" s="113">
        <f t="shared" si="69"/>
        <v>14347</v>
      </c>
      <c r="O530" s="57"/>
      <c r="P530" s="57"/>
      <c r="Q530" s="113">
        <f t="shared" si="73"/>
        <v>14347</v>
      </c>
      <c r="R530" s="113">
        <f t="shared" si="74"/>
        <v>14347</v>
      </c>
    </row>
    <row r="531" spans="1:18" ht="44.45" customHeight="1" x14ac:dyDescent="0.2">
      <c r="A531" s="23" t="s">
        <v>6</v>
      </c>
      <c r="B531" s="24">
        <v>298</v>
      </c>
      <c r="C531" s="25">
        <v>309</v>
      </c>
      <c r="D531" s="26" t="s">
        <v>63</v>
      </c>
      <c r="E531" s="27" t="s">
        <v>3</v>
      </c>
      <c r="F531" s="26" t="s">
        <v>2</v>
      </c>
      <c r="G531" s="28" t="s">
        <v>69</v>
      </c>
      <c r="H531" s="29">
        <v>100</v>
      </c>
      <c r="I531" s="30">
        <f>I532</f>
        <v>9059.2000000000007</v>
      </c>
      <c r="J531" s="30">
        <f>J532</f>
        <v>9059.2000000000007</v>
      </c>
      <c r="K531" s="30"/>
      <c r="L531" s="30"/>
      <c r="M531" s="30">
        <f t="shared" si="68"/>
        <v>9059.2000000000007</v>
      </c>
      <c r="N531" s="113">
        <f t="shared" si="69"/>
        <v>9059.2000000000007</v>
      </c>
      <c r="O531" s="57"/>
      <c r="P531" s="57"/>
      <c r="Q531" s="113">
        <f t="shared" si="73"/>
        <v>9059.2000000000007</v>
      </c>
      <c r="R531" s="113">
        <f t="shared" si="74"/>
        <v>9059.2000000000007</v>
      </c>
    </row>
    <row r="532" spans="1:18" x14ac:dyDescent="0.2">
      <c r="A532" s="23" t="s">
        <v>72</v>
      </c>
      <c r="B532" s="24">
        <v>298</v>
      </c>
      <c r="C532" s="25">
        <v>309</v>
      </c>
      <c r="D532" s="26" t="s">
        <v>63</v>
      </c>
      <c r="E532" s="27" t="s">
        <v>3</v>
      </c>
      <c r="F532" s="26" t="s">
        <v>2</v>
      </c>
      <c r="G532" s="28" t="s">
        <v>69</v>
      </c>
      <c r="H532" s="29">
        <v>110</v>
      </c>
      <c r="I532" s="30">
        <f>6830+167+2062.2</f>
        <v>9059.2000000000007</v>
      </c>
      <c r="J532" s="30">
        <f>6830+167+2062.2</f>
        <v>9059.2000000000007</v>
      </c>
      <c r="K532" s="30"/>
      <c r="L532" s="30"/>
      <c r="M532" s="30">
        <f t="shared" si="68"/>
        <v>9059.2000000000007</v>
      </c>
      <c r="N532" s="113">
        <f t="shared" si="69"/>
        <v>9059.2000000000007</v>
      </c>
      <c r="O532" s="57"/>
      <c r="P532" s="57"/>
      <c r="Q532" s="113">
        <f t="shared" si="73"/>
        <v>9059.2000000000007</v>
      </c>
      <c r="R532" s="113">
        <f t="shared" si="74"/>
        <v>9059.2000000000007</v>
      </c>
    </row>
    <row r="533" spans="1:18" ht="22.5" x14ac:dyDescent="0.2">
      <c r="A533" s="23" t="s">
        <v>14</v>
      </c>
      <c r="B533" s="24">
        <v>298</v>
      </c>
      <c r="C533" s="25">
        <v>309</v>
      </c>
      <c r="D533" s="26" t="s">
        <v>63</v>
      </c>
      <c r="E533" s="27" t="s">
        <v>3</v>
      </c>
      <c r="F533" s="26" t="s">
        <v>2</v>
      </c>
      <c r="G533" s="28" t="s">
        <v>69</v>
      </c>
      <c r="H533" s="29">
        <v>200</v>
      </c>
      <c r="I533" s="30">
        <f>I534</f>
        <v>5276.4</v>
      </c>
      <c r="J533" s="30">
        <f>J534</f>
        <v>5276.4</v>
      </c>
      <c r="K533" s="30"/>
      <c r="L533" s="30"/>
      <c r="M533" s="30">
        <f t="shared" si="68"/>
        <v>5276.4</v>
      </c>
      <c r="N533" s="113">
        <f t="shared" si="69"/>
        <v>5276.4</v>
      </c>
      <c r="O533" s="57"/>
      <c r="P533" s="57"/>
      <c r="Q533" s="113">
        <f t="shared" si="73"/>
        <v>5276.4</v>
      </c>
      <c r="R533" s="113">
        <f t="shared" si="74"/>
        <v>5276.4</v>
      </c>
    </row>
    <row r="534" spans="1:18" ht="22.5" x14ac:dyDescent="0.2">
      <c r="A534" s="23" t="s">
        <v>13</v>
      </c>
      <c r="B534" s="24">
        <v>298</v>
      </c>
      <c r="C534" s="25">
        <v>309</v>
      </c>
      <c r="D534" s="26" t="s">
        <v>63</v>
      </c>
      <c r="E534" s="27" t="s">
        <v>3</v>
      </c>
      <c r="F534" s="26" t="s">
        <v>2</v>
      </c>
      <c r="G534" s="28" t="s">
        <v>69</v>
      </c>
      <c r="H534" s="29">
        <v>240</v>
      </c>
      <c r="I534" s="30">
        <v>5276.4</v>
      </c>
      <c r="J534" s="30">
        <v>5276.4</v>
      </c>
      <c r="K534" s="30"/>
      <c r="L534" s="30"/>
      <c r="M534" s="30">
        <f t="shared" si="68"/>
        <v>5276.4</v>
      </c>
      <c r="N534" s="113">
        <f t="shared" si="69"/>
        <v>5276.4</v>
      </c>
      <c r="O534" s="57"/>
      <c r="P534" s="57"/>
      <c r="Q534" s="113">
        <f t="shared" si="73"/>
        <v>5276.4</v>
      </c>
      <c r="R534" s="113">
        <f t="shared" si="74"/>
        <v>5276.4</v>
      </c>
    </row>
    <row r="535" spans="1:18" x14ac:dyDescent="0.2">
      <c r="A535" s="23" t="s">
        <v>71</v>
      </c>
      <c r="B535" s="24">
        <v>298</v>
      </c>
      <c r="C535" s="25">
        <v>309</v>
      </c>
      <c r="D535" s="26" t="s">
        <v>63</v>
      </c>
      <c r="E535" s="27" t="s">
        <v>3</v>
      </c>
      <c r="F535" s="26" t="s">
        <v>2</v>
      </c>
      <c r="G535" s="28" t="s">
        <v>69</v>
      </c>
      <c r="H535" s="29">
        <v>800</v>
      </c>
      <c r="I535" s="30">
        <f>I536</f>
        <v>11.399999999999999</v>
      </c>
      <c r="J535" s="30">
        <f>J536</f>
        <v>11.399999999999999</v>
      </c>
      <c r="K535" s="30"/>
      <c r="L535" s="30"/>
      <c r="M535" s="30">
        <f t="shared" si="68"/>
        <v>11.399999999999999</v>
      </c>
      <c r="N535" s="113">
        <f t="shared" si="69"/>
        <v>11.399999999999999</v>
      </c>
      <c r="O535" s="57"/>
      <c r="P535" s="57"/>
      <c r="Q535" s="113">
        <f t="shared" si="73"/>
        <v>11.399999999999999</v>
      </c>
      <c r="R535" s="113">
        <f t="shared" si="74"/>
        <v>11.399999999999999</v>
      </c>
    </row>
    <row r="536" spans="1:18" x14ac:dyDescent="0.2">
      <c r="A536" s="23" t="s">
        <v>70</v>
      </c>
      <c r="B536" s="24">
        <v>298</v>
      </c>
      <c r="C536" s="25">
        <v>309</v>
      </c>
      <c r="D536" s="26" t="s">
        <v>63</v>
      </c>
      <c r="E536" s="27" t="s">
        <v>3</v>
      </c>
      <c r="F536" s="26" t="s">
        <v>2</v>
      </c>
      <c r="G536" s="28" t="s">
        <v>69</v>
      </c>
      <c r="H536" s="29">
        <v>850</v>
      </c>
      <c r="I536" s="30">
        <f>2.7+8.7</f>
        <v>11.399999999999999</v>
      </c>
      <c r="J536" s="30">
        <f>2.7+8.7</f>
        <v>11.399999999999999</v>
      </c>
      <c r="K536" s="30"/>
      <c r="L536" s="30"/>
      <c r="M536" s="30">
        <f t="shared" si="68"/>
        <v>11.399999999999999</v>
      </c>
      <c r="N536" s="113">
        <f t="shared" si="69"/>
        <v>11.399999999999999</v>
      </c>
      <c r="O536" s="57"/>
      <c r="P536" s="57"/>
      <c r="Q536" s="113">
        <f t="shared" si="73"/>
        <v>11.399999999999999</v>
      </c>
      <c r="R536" s="113">
        <f t="shared" si="74"/>
        <v>11.399999999999999</v>
      </c>
    </row>
    <row r="537" spans="1:18" ht="33.75" x14ac:dyDescent="0.2">
      <c r="A537" s="23" t="s">
        <v>68</v>
      </c>
      <c r="B537" s="24">
        <v>298</v>
      </c>
      <c r="C537" s="25">
        <v>309</v>
      </c>
      <c r="D537" s="26" t="s">
        <v>63</v>
      </c>
      <c r="E537" s="27" t="s">
        <v>3</v>
      </c>
      <c r="F537" s="26" t="s">
        <v>2</v>
      </c>
      <c r="G537" s="28" t="s">
        <v>67</v>
      </c>
      <c r="H537" s="29" t="s">
        <v>7</v>
      </c>
      <c r="I537" s="30">
        <f>I538</f>
        <v>183</v>
      </c>
      <c r="J537" s="30">
        <f>J538</f>
        <v>183</v>
      </c>
      <c r="K537" s="30"/>
      <c r="L537" s="30"/>
      <c r="M537" s="30">
        <f t="shared" si="68"/>
        <v>183</v>
      </c>
      <c r="N537" s="113">
        <f t="shared" si="69"/>
        <v>183</v>
      </c>
      <c r="O537" s="57"/>
      <c r="P537" s="57"/>
      <c r="Q537" s="113">
        <f t="shared" si="73"/>
        <v>183</v>
      </c>
      <c r="R537" s="113">
        <f t="shared" si="74"/>
        <v>183</v>
      </c>
    </row>
    <row r="538" spans="1:18" ht="22.5" x14ac:dyDescent="0.2">
      <c r="A538" s="23" t="s">
        <v>14</v>
      </c>
      <c r="B538" s="24">
        <v>298</v>
      </c>
      <c r="C538" s="25">
        <v>309</v>
      </c>
      <c r="D538" s="26" t="s">
        <v>63</v>
      </c>
      <c r="E538" s="27" t="s">
        <v>3</v>
      </c>
      <c r="F538" s="26" t="s">
        <v>2</v>
      </c>
      <c r="G538" s="28" t="s">
        <v>67</v>
      </c>
      <c r="H538" s="29">
        <v>200</v>
      </c>
      <c r="I538" s="30">
        <f>I539</f>
        <v>183</v>
      </c>
      <c r="J538" s="30">
        <f>J539</f>
        <v>183</v>
      </c>
      <c r="K538" s="30"/>
      <c r="L538" s="30"/>
      <c r="M538" s="30">
        <f t="shared" si="68"/>
        <v>183</v>
      </c>
      <c r="N538" s="113">
        <f t="shared" si="69"/>
        <v>183</v>
      </c>
      <c r="O538" s="57"/>
      <c r="P538" s="57"/>
      <c r="Q538" s="113">
        <f t="shared" si="73"/>
        <v>183</v>
      </c>
      <c r="R538" s="113">
        <f t="shared" si="74"/>
        <v>183</v>
      </c>
    </row>
    <row r="539" spans="1:18" ht="22.5" x14ac:dyDescent="0.2">
      <c r="A539" s="23" t="s">
        <v>13</v>
      </c>
      <c r="B539" s="24">
        <v>298</v>
      </c>
      <c r="C539" s="25">
        <v>309</v>
      </c>
      <c r="D539" s="26" t="s">
        <v>63</v>
      </c>
      <c r="E539" s="27" t="s">
        <v>3</v>
      </c>
      <c r="F539" s="26" t="s">
        <v>2</v>
      </c>
      <c r="G539" s="28" t="s">
        <v>67</v>
      </c>
      <c r="H539" s="29">
        <v>240</v>
      </c>
      <c r="I539" s="30">
        <f>38+45-15+100+15</f>
        <v>183</v>
      </c>
      <c r="J539" s="30">
        <f>38+45-25+100+25</f>
        <v>183</v>
      </c>
      <c r="K539" s="30"/>
      <c r="L539" s="30"/>
      <c r="M539" s="30">
        <f t="shared" si="68"/>
        <v>183</v>
      </c>
      <c r="N539" s="113">
        <f t="shared" si="69"/>
        <v>183</v>
      </c>
      <c r="O539" s="57"/>
      <c r="P539" s="57"/>
      <c r="Q539" s="113">
        <f t="shared" si="73"/>
        <v>183</v>
      </c>
      <c r="R539" s="113">
        <f t="shared" si="74"/>
        <v>183</v>
      </c>
    </row>
    <row r="540" spans="1:18" x14ac:dyDescent="0.2">
      <c r="A540" s="23" t="s">
        <v>66</v>
      </c>
      <c r="B540" s="24">
        <v>298</v>
      </c>
      <c r="C540" s="25">
        <v>310</v>
      </c>
      <c r="D540" s="26" t="s">
        <v>7</v>
      </c>
      <c r="E540" s="27" t="s">
        <v>7</v>
      </c>
      <c r="F540" s="26" t="s">
        <v>7</v>
      </c>
      <c r="G540" s="28" t="s">
        <v>7</v>
      </c>
      <c r="H540" s="29" t="s">
        <v>7</v>
      </c>
      <c r="I540" s="30">
        <f>I541</f>
        <v>120</v>
      </c>
      <c r="J540" s="30">
        <f>J541</f>
        <v>130</v>
      </c>
      <c r="K540" s="30"/>
      <c r="L540" s="30"/>
      <c r="M540" s="30">
        <f t="shared" si="68"/>
        <v>120</v>
      </c>
      <c r="N540" s="113">
        <f t="shared" si="69"/>
        <v>130</v>
      </c>
      <c r="O540" s="57"/>
      <c r="P540" s="57"/>
      <c r="Q540" s="113">
        <f t="shared" si="73"/>
        <v>120</v>
      </c>
      <c r="R540" s="113">
        <f t="shared" si="74"/>
        <v>130</v>
      </c>
    </row>
    <row r="541" spans="1:18" ht="90" x14ac:dyDescent="0.2">
      <c r="A541" s="23" t="s">
        <v>322</v>
      </c>
      <c r="B541" s="24">
        <v>298</v>
      </c>
      <c r="C541" s="25">
        <v>310</v>
      </c>
      <c r="D541" s="26" t="s">
        <v>63</v>
      </c>
      <c r="E541" s="27" t="s">
        <v>3</v>
      </c>
      <c r="F541" s="26" t="s">
        <v>2</v>
      </c>
      <c r="G541" s="28" t="s">
        <v>9</v>
      </c>
      <c r="H541" s="29" t="s">
        <v>7</v>
      </c>
      <c r="I541" s="30">
        <f t="shared" ref="I541:J543" si="75">I542</f>
        <v>120</v>
      </c>
      <c r="J541" s="30">
        <f t="shared" si="75"/>
        <v>130</v>
      </c>
      <c r="K541" s="30"/>
      <c r="L541" s="30"/>
      <c r="M541" s="30">
        <f t="shared" si="68"/>
        <v>120</v>
      </c>
      <c r="N541" s="113">
        <f t="shared" si="69"/>
        <v>130</v>
      </c>
      <c r="O541" s="57"/>
      <c r="P541" s="57"/>
      <c r="Q541" s="113">
        <f t="shared" si="73"/>
        <v>120</v>
      </c>
      <c r="R541" s="113">
        <f t="shared" si="74"/>
        <v>130</v>
      </c>
    </row>
    <row r="542" spans="1:18" ht="22.5" x14ac:dyDescent="0.2">
      <c r="A542" s="23" t="s">
        <v>294</v>
      </c>
      <c r="B542" s="24">
        <v>298</v>
      </c>
      <c r="C542" s="25">
        <v>310</v>
      </c>
      <c r="D542" s="26" t="s">
        <v>63</v>
      </c>
      <c r="E542" s="27" t="s">
        <v>3</v>
      </c>
      <c r="F542" s="26" t="s">
        <v>2</v>
      </c>
      <c r="G542" s="28" t="s">
        <v>62</v>
      </c>
      <c r="H542" s="29" t="s">
        <v>7</v>
      </c>
      <c r="I542" s="30">
        <f t="shared" si="75"/>
        <v>120</v>
      </c>
      <c r="J542" s="30">
        <f t="shared" si="75"/>
        <v>130</v>
      </c>
      <c r="K542" s="30"/>
      <c r="L542" s="30"/>
      <c r="M542" s="30">
        <f t="shared" ref="M542:M605" si="76">I542+K542</f>
        <v>120</v>
      </c>
      <c r="N542" s="113">
        <f t="shared" ref="N542:N605" si="77">J542+L542</f>
        <v>130</v>
      </c>
      <c r="O542" s="57"/>
      <c r="P542" s="57"/>
      <c r="Q542" s="113">
        <f t="shared" si="73"/>
        <v>120</v>
      </c>
      <c r="R542" s="113">
        <f t="shared" si="74"/>
        <v>130</v>
      </c>
    </row>
    <row r="543" spans="1:18" x14ac:dyDescent="0.2">
      <c r="A543" s="23" t="s">
        <v>65</v>
      </c>
      <c r="B543" s="24">
        <v>298</v>
      </c>
      <c r="C543" s="25">
        <v>310</v>
      </c>
      <c r="D543" s="26" t="s">
        <v>63</v>
      </c>
      <c r="E543" s="27" t="s">
        <v>3</v>
      </c>
      <c r="F543" s="26" t="s">
        <v>2</v>
      </c>
      <c r="G543" s="28" t="s">
        <v>62</v>
      </c>
      <c r="H543" s="29">
        <v>500</v>
      </c>
      <c r="I543" s="30">
        <f t="shared" si="75"/>
        <v>120</v>
      </c>
      <c r="J543" s="30">
        <f t="shared" si="75"/>
        <v>130</v>
      </c>
      <c r="K543" s="30"/>
      <c r="L543" s="30"/>
      <c r="M543" s="30">
        <f t="shared" si="76"/>
        <v>120</v>
      </c>
      <c r="N543" s="113">
        <f t="shared" si="77"/>
        <v>130</v>
      </c>
      <c r="O543" s="57"/>
      <c r="P543" s="57"/>
      <c r="Q543" s="113">
        <f t="shared" si="73"/>
        <v>120</v>
      </c>
      <c r="R543" s="113">
        <f t="shared" si="74"/>
        <v>130</v>
      </c>
    </row>
    <row r="544" spans="1:18" x14ac:dyDescent="0.2">
      <c r="A544" s="23" t="s">
        <v>64</v>
      </c>
      <c r="B544" s="24">
        <v>298</v>
      </c>
      <c r="C544" s="25">
        <v>310</v>
      </c>
      <c r="D544" s="26" t="s">
        <v>63</v>
      </c>
      <c r="E544" s="27" t="s">
        <v>3</v>
      </c>
      <c r="F544" s="26" t="s">
        <v>2</v>
      </c>
      <c r="G544" s="28" t="s">
        <v>62</v>
      </c>
      <c r="H544" s="29">
        <v>540</v>
      </c>
      <c r="I544" s="30">
        <v>120</v>
      </c>
      <c r="J544" s="30">
        <v>130</v>
      </c>
      <c r="K544" s="30"/>
      <c r="L544" s="30"/>
      <c r="M544" s="30">
        <f t="shared" si="76"/>
        <v>120</v>
      </c>
      <c r="N544" s="113">
        <f t="shared" si="77"/>
        <v>130</v>
      </c>
      <c r="O544" s="57"/>
      <c r="P544" s="57"/>
      <c r="Q544" s="113">
        <f t="shared" si="73"/>
        <v>120</v>
      </c>
      <c r="R544" s="113">
        <f t="shared" si="74"/>
        <v>130</v>
      </c>
    </row>
    <row r="545" spans="1:18" ht="22.5" x14ac:dyDescent="0.2">
      <c r="A545" s="23" t="s">
        <v>61</v>
      </c>
      <c r="B545" s="24">
        <v>298</v>
      </c>
      <c r="C545" s="25">
        <v>314</v>
      </c>
      <c r="D545" s="26" t="s">
        <v>7</v>
      </c>
      <c r="E545" s="27" t="s">
        <v>7</v>
      </c>
      <c r="F545" s="26" t="s">
        <v>7</v>
      </c>
      <c r="G545" s="28" t="s">
        <v>7</v>
      </c>
      <c r="H545" s="29" t="s">
        <v>7</v>
      </c>
      <c r="I545" s="30">
        <f>I546</f>
        <v>10</v>
      </c>
      <c r="J545" s="30">
        <f>J546</f>
        <v>10</v>
      </c>
      <c r="K545" s="30"/>
      <c r="L545" s="30"/>
      <c r="M545" s="30">
        <f t="shared" si="76"/>
        <v>10</v>
      </c>
      <c r="N545" s="113">
        <f t="shared" si="77"/>
        <v>10</v>
      </c>
      <c r="O545" s="57"/>
      <c r="P545" s="57"/>
      <c r="Q545" s="113">
        <f t="shared" si="73"/>
        <v>10</v>
      </c>
      <c r="R545" s="113">
        <f t="shared" si="74"/>
        <v>10</v>
      </c>
    </row>
    <row r="546" spans="1:18" ht="56.25" x14ac:dyDescent="0.2">
      <c r="A546" s="23" t="s">
        <v>292</v>
      </c>
      <c r="B546" s="24">
        <v>298</v>
      </c>
      <c r="C546" s="25">
        <v>314</v>
      </c>
      <c r="D546" s="26" t="s">
        <v>53</v>
      </c>
      <c r="E546" s="27" t="s">
        <v>3</v>
      </c>
      <c r="F546" s="26" t="s">
        <v>2</v>
      </c>
      <c r="G546" s="28" t="s">
        <v>9</v>
      </c>
      <c r="H546" s="29" t="s">
        <v>7</v>
      </c>
      <c r="I546" s="30">
        <f t="shared" ref="I546:J548" si="78">I547</f>
        <v>10</v>
      </c>
      <c r="J546" s="30">
        <f t="shared" si="78"/>
        <v>10</v>
      </c>
      <c r="K546" s="30"/>
      <c r="L546" s="30"/>
      <c r="M546" s="30">
        <f t="shared" si="76"/>
        <v>10</v>
      </c>
      <c r="N546" s="113">
        <f t="shared" si="77"/>
        <v>10</v>
      </c>
      <c r="O546" s="57"/>
      <c r="P546" s="57"/>
      <c r="Q546" s="113">
        <f t="shared" si="73"/>
        <v>10</v>
      </c>
      <c r="R546" s="113">
        <f t="shared" si="74"/>
        <v>10</v>
      </c>
    </row>
    <row r="547" spans="1:18" ht="22.5" x14ac:dyDescent="0.2">
      <c r="A547" s="23" t="s">
        <v>60</v>
      </c>
      <c r="B547" s="24">
        <v>298</v>
      </c>
      <c r="C547" s="25">
        <v>314</v>
      </c>
      <c r="D547" s="26" t="s">
        <v>53</v>
      </c>
      <c r="E547" s="27" t="s">
        <v>3</v>
      </c>
      <c r="F547" s="26" t="s">
        <v>2</v>
      </c>
      <c r="G547" s="28" t="s">
        <v>59</v>
      </c>
      <c r="H547" s="29" t="s">
        <v>7</v>
      </c>
      <c r="I547" s="30">
        <f t="shared" si="78"/>
        <v>10</v>
      </c>
      <c r="J547" s="30">
        <f t="shared" si="78"/>
        <v>10</v>
      </c>
      <c r="K547" s="30"/>
      <c r="L547" s="30"/>
      <c r="M547" s="30">
        <f t="shared" si="76"/>
        <v>10</v>
      </c>
      <c r="N547" s="113">
        <f t="shared" si="77"/>
        <v>10</v>
      </c>
      <c r="O547" s="57"/>
      <c r="P547" s="57"/>
      <c r="Q547" s="113">
        <f t="shared" si="73"/>
        <v>10</v>
      </c>
      <c r="R547" s="113">
        <f t="shared" si="74"/>
        <v>10</v>
      </c>
    </row>
    <row r="548" spans="1:18" ht="22.5" x14ac:dyDescent="0.2">
      <c r="A548" s="23" t="s">
        <v>14</v>
      </c>
      <c r="B548" s="24">
        <v>298</v>
      </c>
      <c r="C548" s="25">
        <v>314</v>
      </c>
      <c r="D548" s="26" t="s">
        <v>53</v>
      </c>
      <c r="E548" s="27" t="s">
        <v>3</v>
      </c>
      <c r="F548" s="26" t="s">
        <v>2</v>
      </c>
      <c r="G548" s="28" t="s">
        <v>59</v>
      </c>
      <c r="H548" s="29">
        <v>200</v>
      </c>
      <c r="I548" s="30">
        <f t="shared" si="78"/>
        <v>10</v>
      </c>
      <c r="J548" s="30">
        <f t="shared" si="78"/>
        <v>10</v>
      </c>
      <c r="K548" s="30"/>
      <c r="L548" s="30"/>
      <c r="M548" s="30">
        <f t="shared" si="76"/>
        <v>10</v>
      </c>
      <c r="N548" s="113">
        <f t="shared" si="77"/>
        <v>10</v>
      </c>
      <c r="O548" s="57"/>
      <c r="P548" s="57"/>
      <c r="Q548" s="113">
        <f t="shared" si="73"/>
        <v>10</v>
      </c>
      <c r="R548" s="113">
        <f t="shared" si="74"/>
        <v>10</v>
      </c>
    </row>
    <row r="549" spans="1:18" ht="22.5" x14ac:dyDescent="0.2">
      <c r="A549" s="23" t="s">
        <v>13</v>
      </c>
      <c r="B549" s="24">
        <v>298</v>
      </c>
      <c r="C549" s="25">
        <v>314</v>
      </c>
      <c r="D549" s="26" t="s">
        <v>53</v>
      </c>
      <c r="E549" s="27" t="s">
        <v>3</v>
      </c>
      <c r="F549" s="26" t="s">
        <v>2</v>
      </c>
      <c r="G549" s="28" t="s">
        <v>59</v>
      </c>
      <c r="H549" s="29">
        <v>240</v>
      </c>
      <c r="I549" s="30">
        <v>10</v>
      </c>
      <c r="J549" s="30">
        <v>10</v>
      </c>
      <c r="K549" s="30"/>
      <c r="L549" s="30"/>
      <c r="M549" s="30">
        <f t="shared" si="76"/>
        <v>10</v>
      </c>
      <c r="N549" s="113">
        <f t="shared" si="77"/>
        <v>10</v>
      </c>
      <c r="O549" s="57"/>
      <c r="P549" s="57"/>
      <c r="Q549" s="113">
        <f t="shared" si="73"/>
        <v>10</v>
      </c>
      <c r="R549" s="113">
        <f t="shared" si="74"/>
        <v>10</v>
      </c>
    </row>
    <row r="550" spans="1:18" x14ac:dyDescent="0.2">
      <c r="A550" s="23" t="s">
        <v>58</v>
      </c>
      <c r="B550" s="24">
        <v>298</v>
      </c>
      <c r="C550" s="25">
        <v>700</v>
      </c>
      <c r="D550" s="26" t="s">
        <v>7</v>
      </c>
      <c r="E550" s="27" t="s">
        <v>7</v>
      </c>
      <c r="F550" s="26" t="s">
        <v>7</v>
      </c>
      <c r="G550" s="28" t="s">
        <v>7</v>
      </c>
      <c r="H550" s="29" t="s">
        <v>7</v>
      </c>
      <c r="I550" s="30">
        <f>I551</f>
        <v>197</v>
      </c>
      <c r="J550" s="30">
        <f>J551</f>
        <v>197</v>
      </c>
      <c r="K550" s="30"/>
      <c r="L550" s="30"/>
      <c r="M550" s="30">
        <f t="shared" si="76"/>
        <v>197</v>
      </c>
      <c r="N550" s="113">
        <f t="shared" si="77"/>
        <v>197</v>
      </c>
      <c r="O550" s="57"/>
      <c r="P550" s="57"/>
      <c r="Q550" s="113">
        <f t="shared" si="73"/>
        <v>197</v>
      </c>
      <c r="R550" s="113">
        <f t="shared" si="74"/>
        <v>197</v>
      </c>
    </row>
    <row r="551" spans="1:18" x14ac:dyDescent="0.2">
      <c r="A551" s="23" t="s">
        <v>57</v>
      </c>
      <c r="B551" s="24">
        <v>298</v>
      </c>
      <c r="C551" s="25">
        <v>707</v>
      </c>
      <c r="D551" s="26" t="s">
        <v>7</v>
      </c>
      <c r="E551" s="27" t="s">
        <v>7</v>
      </c>
      <c r="F551" s="26" t="s">
        <v>7</v>
      </c>
      <c r="G551" s="28" t="s">
        <v>7</v>
      </c>
      <c r="H551" s="29" t="s">
        <v>7</v>
      </c>
      <c r="I551" s="30">
        <f>I552+I556</f>
        <v>197</v>
      </c>
      <c r="J551" s="30">
        <f>J552+J556</f>
        <v>197</v>
      </c>
      <c r="K551" s="30"/>
      <c r="L551" s="30"/>
      <c r="M551" s="30">
        <f t="shared" si="76"/>
        <v>197</v>
      </c>
      <c r="N551" s="113">
        <f t="shared" si="77"/>
        <v>197</v>
      </c>
      <c r="O551" s="57"/>
      <c r="P551" s="57"/>
      <c r="Q551" s="113">
        <f t="shared" si="73"/>
        <v>197</v>
      </c>
      <c r="R551" s="113">
        <f t="shared" si="74"/>
        <v>197</v>
      </c>
    </row>
    <row r="552" spans="1:18" ht="67.5" x14ac:dyDescent="0.2">
      <c r="A552" s="23" t="s">
        <v>299</v>
      </c>
      <c r="B552" s="24">
        <v>298</v>
      </c>
      <c r="C552" s="25">
        <v>707</v>
      </c>
      <c r="D552" s="26" t="s">
        <v>30</v>
      </c>
      <c r="E552" s="27" t="s">
        <v>3</v>
      </c>
      <c r="F552" s="26" t="s">
        <v>2</v>
      </c>
      <c r="G552" s="28" t="s">
        <v>9</v>
      </c>
      <c r="H552" s="29" t="s">
        <v>7</v>
      </c>
      <c r="I552" s="30">
        <f t="shared" ref="I552:J554" si="79">I553</f>
        <v>157</v>
      </c>
      <c r="J552" s="30">
        <f t="shared" si="79"/>
        <v>157</v>
      </c>
      <c r="K552" s="30"/>
      <c r="L552" s="30"/>
      <c r="M552" s="30">
        <f t="shared" si="76"/>
        <v>157</v>
      </c>
      <c r="N552" s="113">
        <f t="shared" si="77"/>
        <v>157</v>
      </c>
      <c r="O552" s="57"/>
      <c r="P552" s="57"/>
      <c r="Q552" s="113">
        <f t="shared" si="73"/>
        <v>157</v>
      </c>
      <c r="R552" s="113">
        <f t="shared" si="74"/>
        <v>157</v>
      </c>
    </row>
    <row r="553" spans="1:18" x14ac:dyDescent="0.2">
      <c r="A553" s="23" t="s">
        <v>56</v>
      </c>
      <c r="B553" s="24">
        <v>298</v>
      </c>
      <c r="C553" s="25">
        <v>707</v>
      </c>
      <c r="D553" s="26" t="s">
        <v>30</v>
      </c>
      <c r="E553" s="27" t="s">
        <v>3</v>
      </c>
      <c r="F553" s="26" t="s">
        <v>2</v>
      </c>
      <c r="G553" s="28" t="s">
        <v>55</v>
      </c>
      <c r="H553" s="29" t="s">
        <v>7</v>
      </c>
      <c r="I553" s="30">
        <f t="shared" si="79"/>
        <v>157</v>
      </c>
      <c r="J553" s="30">
        <f t="shared" si="79"/>
        <v>157</v>
      </c>
      <c r="K553" s="30"/>
      <c r="L553" s="30"/>
      <c r="M553" s="30">
        <f t="shared" si="76"/>
        <v>157</v>
      </c>
      <c r="N553" s="113">
        <f t="shared" si="77"/>
        <v>157</v>
      </c>
      <c r="O553" s="57"/>
      <c r="P553" s="57"/>
      <c r="Q553" s="113">
        <f t="shared" si="73"/>
        <v>157</v>
      </c>
      <c r="R553" s="113">
        <f t="shared" si="74"/>
        <v>157</v>
      </c>
    </row>
    <row r="554" spans="1:18" ht="22.5" x14ac:dyDescent="0.2">
      <c r="A554" s="23" t="s">
        <v>14</v>
      </c>
      <c r="B554" s="24">
        <v>298</v>
      </c>
      <c r="C554" s="25">
        <v>707</v>
      </c>
      <c r="D554" s="26" t="s">
        <v>30</v>
      </c>
      <c r="E554" s="27" t="s">
        <v>3</v>
      </c>
      <c r="F554" s="26" t="s">
        <v>2</v>
      </c>
      <c r="G554" s="28" t="s">
        <v>55</v>
      </c>
      <c r="H554" s="29">
        <v>200</v>
      </c>
      <c r="I554" s="30">
        <f t="shared" si="79"/>
        <v>157</v>
      </c>
      <c r="J554" s="30">
        <f t="shared" si="79"/>
        <v>157</v>
      </c>
      <c r="K554" s="30"/>
      <c r="L554" s="30"/>
      <c r="M554" s="30">
        <f t="shared" si="76"/>
        <v>157</v>
      </c>
      <c r="N554" s="113">
        <f t="shared" si="77"/>
        <v>157</v>
      </c>
      <c r="O554" s="57"/>
      <c r="P554" s="57"/>
      <c r="Q554" s="113">
        <f t="shared" si="73"/>
        <v>157</v>
      </c>
      <c r="R554" s="113">
        <f t="shared" si="74"/>
        <v>157</v>
      </c>
    </row>
    <row r="555" spans="1:18" ht="22.5" x14ac:dyDescent="0.2">
      <c r="A555" s="23" t="s">
        <v>13</v>
      </c>
      <c r="B555" s="24">
        <v>298</v>
      </c>
      <c r="C555" s="25">
        <v>707</v>
      </c>
      <c r="D555" s="26" t="s">
        <v>30</v>
      </c>
      <c r="E555" s="27" t="s">
        <v>3</v>
      </c>
      <c r="F555" s="26" t="s">
        <v>2</v>
      </c>
      <c r="G555" s="28" t="s">
        <v>55</v>
      </c>
      <c r="H555" s="29">
        <v>240</v>
      </c>
      <c r="I555" s="30">
        <v>157</v>
      </c>
      <c r="J555" s="30">
        <v>157</v>
      </c>
      <c r="K555" s="30"/>
      <c r="L555" s="30"/>
      <c r="M555" s="30">
        <f t="shared" si="76"/>
        <v>157</v>
      </c>
      <c r="N555" s="113">
        <f t="shared" si="77"/>
        <v>157</v>
      </c>
      <c r="O555" s="57"/>
      <c r="P555" s="57"/>
      <c r="Q555" s="113">
        <f t="shared" si="73"/>
        <v>157</v>
      </c>
      <c r="R555" s="113">
        <f t="shared" si="74"/>
        <v>157</v>
      </c>
    </row>
    <row r="556" spans="1:18" ht="56.25" x14ac:dyDescent="0.2">
      <c r="A556" s="23" t="s">
        <v>292</v>
      </c>
      <c r="B556" s="24">
        <v>298</v>
      </c>
      <c r="C556" s="25">
        <v>707</v>
      </c>
      <c r="D556" s="26" t="s">
        <v>53</v>
      </c>
      <c r="E556" s="27" t="s">
        <v>3</v>
      </c>
      <c r="F556" s="26" t="s">
        <v>2</v>
      </c>
      <c r="G556" s="28" t="s">
        <v>9</v>
      </c>
      <c r="H556" s="29" t="s">
        <v>7</v>
      </c>
      <c r="I556" s="30">
        <f>I557+I560</f>
        <v>40</v>
      </c>
      <c r="J556" s="30">
        <f>J557+J560</f>
        <v>40</v>
      </c>
      <c r="K556" s="30"/>
      <c r="L556" s="30"/>
      <c r="M556" s="30">
        <f t="shared" si="76"/>
        <v>40</v>
      </c>
      <c r="N556" s="113">
        <f t="shared" si="77"/>
        <v>40</v>
      </c>
      <c r="O556" s="57"/>
      <c r="P556" s="57"/>
      <c r="Q556" s="113">
        <f t="shared" si="73"/>
        <v>40</v>
      </c>
      <c r="R556" s="113">
        <f t="shared" si="74"/>
        <v>40</v>
      </c>
    </row>
    <row r="557" spans="1:18" x14ac:dyDescent="0.2">
      <c r="A557" s="23" t="s">
        <v>56</v>
      </c>
      <c r="B557" s="24">
        <v>298</v>
      </c>
      <c r="C557" s="25">
        <v>707</v>
      </c>
      <c r="D557" s="26" t="s">
        <v>53</v>
      </c>
      <c r="E557" s="27" t="s">
        <v>3</v>
      </c>
      <c r="F557" s="26" t="s">
        <v>2</v>
      </c>
      <c r="G557" s="28" t="s">
        <v>55</v>
      </c>
      <c r="H557" s="29" t="s">
        <v>7</v>
      </c>
      <c r="I557" s="30">
        <f>I558</f>
        <v>30</v>
      </c>
      <c r="J557" s="30">
        <f>J558</f>
        <v>30</v>
      </c>
      <c r="K557" s="30"/>
      <c r="L557" s="30"/>
      <c r="M557" s="30">
        <f t="shared" si="76"/>
        <v>30</v>
      </c>
      <c r="N557" s="113">
        <f t="shared" si="77"/>
        <v>30</v>
      </c>
      <c r="O557" s="57"/>
      <c r="P557" s="57"/>
      <c r="Q557" s="113">
        <f t="shared" si="73"/>
        <v>30</v>
      </c>
      <c r="R557" s="113">
        <f t="shared" si="74"/>
        <v>30</v>
      </c>
    </row>
    <row r="558" spans="1:18" ht="22.5" x14ac:dyDescent="0.2">
      <c r="A558" s="23" t="s">
        <v>14</v>
      </c>
      <c r="B558" s="24">
        <v>298</v>
      </c>
      <c r="C558" s="25">
        <v>707</v>
      </c>
      <c r="D558" s="26" t="s">
        <v>53</v>
      </c>
      <c r="E558" s="27" t="s">
        <v>3</v>
      </c>
      <c r="F558" s="26" t="s">
        <v>2</v>
      </c>
      <c r="G558" s="28" t="s">
        <v>55</v>
      </c>
      <c r="H558" s="29">
        <v>200</v>
      </c>
      <c r="I558" s="30">
        <f>I559</f>
        <v>30</v>
      </c>
      <c r="J558" s="30">
        <f>J559</f>
        <v>30</v>
      </c>
      <c r="K558" s="30"/>
      <c r="L558" s="30"/>
      <c r="M558" s="30">
        <f t="shared" si="76"/>
        <v>30</v>
      </c>
      <c r="N558" s="113">
        <f t="shared" si="77"/>
        <v>30</v>
      </c>
      <c r="O558" s="57"/>
      <c r="P558" s="57"/>
      <c r="Q558" s="113">
        <f t="shared" si="73"/>
        <v>30</v>
      </c>
      <c r="R558" s="113">
        <f t="shared" si="74"/>
        <v>30</v>
      </c>
    </row>
    <row r="559" spans="1:18" ht="22.5" x14ac:dyDescent="0.2">
      <c r="A559" s="23" t="s">
        <v>13</v>
      </c>
      <c r="B559" s="24">
        <v>298</v>
      </c>
      <c r="C559" s="25">
        <v>707</v>
      </c>
      <c r="D559" s="26" t="s">
        <v>53</v>
      </c>
      <c r="E559" s="27" t="s">
        <v>3</v>
      </c>
      <c r="F559" s="26" t="s">
        <v>2</v>
      </c>
      <c r="G559" s="28" t="s">
        <v>55</v>
      </c>
      <c r="H559" s="29">
        <v>240</v>
      </c>
      <c r="I559" s="30">
        <v>30</v>
      </c>
      <c r="J559" s="30">
        <v>30</v>
      </c>
      <c r="K559" s="30"/>
      <c r="L559" s="30"/>
      <c r="M559" s="30">
        <f t="shared" si="76"/>
        <v>30</v>
      </c>
      <c r="N559" s="113">
        <f t="shared" si="77"/>
        <v>30</v>
      </c>
      <c r="O559" s="57"/>
      <c r="P559" s="57"/>
      <c r="Q559" s="113">
        <f t="shared" si="73"/>
        <v>30</v>
      </c>
      <c r="R559" s="113">
        <f t="shared" si="74"/>
        <v>30</v>
      </c>
    </row>
    <row r="560" spans="1:18" x14ac:dyDescent="0.2">
      <c r="A560" s="23" t="s">
        <v>54</v>
      </c>
      <c r="B560" s="24">
        <v>298</v>
      </c>
      <c r="C560" s="25">
        <v>707</v>
      </c>
      <c r="D560" s="26" t="s">
        <v>53</v>
      </c>
      <c r="E560" s="27" t="s">
        <v>3</v>
      </c>
      <c r="F560" s="26" t="s">
        <v>2</v>
      </c>
      <c r="G560" s="28" t="s">
        <v>52</v>
      </c>
      <c r="H560" s="29" t="s">
        <v>7</v>
      </c>
      <c r="I560" s="30">
        <f>I561</f>
        <v>10</v>
      </c>
      <c r="J560" s="30">
        <f>J561</f>
        <v>10</v>
      </c>
      <c r="K560" s="30"/>
      <c r="L560" s="30"/>
      <c r="M560" s="30">
        <f t="shared" si="76"/>
        <v>10</v>
      </c>
      <c r="N560" s="113">
        <f t="shared" si="77"/>
        <v>10</v>
      </c>
      <c r="O560" s="57"/>
      <c r="P560" s="57"/>
      <c r="Q560" s="113">
        <f t="shared" si="73"/>
        <v>10</v>
      </c>
      <c r="R560" s="113">
        <f t="shared" si="74"/>
        <v>10</v>
      </c>
    </row>
    <row r="561" spans="1:18" ht="22.5" x14ac:dyDescent="0.2">
      <c r="A561" s="23" t="s">
        <v>14</v>
      </c>
      <c r="B561" s="24">
        <v>298</v>
      </c>
      <c r="C561" s="25">
        <v>707</v>
      </c>
      <c r="D561" s="26" t="s">
        <v>53</v>
      </c>
      <c r="E561" s="27" t="s">
        <v>3</v>
      </c>
      <c r="F561" s="26" t="s">
        <v>2</v>
      </c>
      <c r="G561" s="28" t="s">
        <v>52</v>
      </c>
      <c r="H561" s="29">
        <v>200</v>
      </c>
      <c r="I561" s="30">
        <f>I562</f>
        <v>10</v>
      </c>
      <c r="J561" s="30">
        <f>J562</f>
        <v>10</v>
      </c>
      <c r="K561" s="30"/>
      <c r="L561" s="30"/>
      <c r="M561" s="30">
        <f t="shared" si="76"/>
        <v>10</v>
      </c>
      <c r="N561" s="113">
        <f t="shared" si="77"/>
        <v>10</v>
      </c>
      <c r="O561" s="57"/>
      <c r="P561" s="57"/>
      <c r="Q561" s="113">
        <f t="shared" si="73"/>
        <v>10</v>
      </c>
      <c r="R561" s="113">
        <f t="shared" si="74"/>
        <v>10</v>
      </c>
    </row>
    <row r="562" spans="1:18" ht="22.5" x14ac:dyDescent="0.2">
      <c r="A562" s="23" t="s">
        <v>13</v>
      </c>
      <c r="B562" s="24">
        <v>298</v>
      </c>
      <c r="C562" s="25">
        <v>707</v>
      </c>
      <c r="D562" s="26" t="s">
        <v>53</v>
      </c>
      <c r="E562" s="27" t="s">
        <v>3</v>
      </c>
      <c r="F562" s="26" t="s">
        <v>2</v>
      </c>
      <c r="G562" s="28" t="s">
        <v>52</v>
      </c>
      <c r="H562" s="29">
        <v>240</v>
      </c>
      <c r="I562" s="30">
        <v>10</v>
      </c>
      <c r="J562" s="30">
        <v>10</v>
      </c>
      <c r="K562" s="30"/>
      <c r="L562" s="30"/>
      <c r="M562" s="30">
        <f t="shared" si="76"/>
        <v>10</v>
      </c>
      <c r="N562" s="113">
        <f t="shared" si="77"/>
        <v>10</v>
      </c>
      <c r="O562" s="57"/>
      <c r="P562" s="57"/>
      <c r="Q562" s="113">
        <f t="shared" si="73"/>
        <v>10</v>
      </c>
      <c r="R562" s="113">
        <f t="shared" si="74"/>
        <v>10</v>
      </c>
    </row>
    <row r="563" spans="1:18" x14ac:dyDescent="0.2">
      <c r="A563" s="23" t="s">
        <v>51</v>
      </c>
      <c r="B563" s="24">
        <v>298</v>
      </c>
      <c r="C563" s="25">
        <v>1000</v>
      </c>
      <c r="D563" s="26" t="s">
        <v>7</v>
      </c>
      <c r="E563" s="27" t="s">
        <v>7</v>
      </c>
      <c r="F563" s="26" t="s">
        <v>7</v>
      </c>
      <c r="G563" s="28" t="s">
        <v>7</v>
      </c>
      <c r="H563" s="29" t="s">
        <v>7</v>
      </c>
      <c r="I563" s="30">
        <f>I564+I569+I574</f>
        <v>8228.1</v>
      </c>
      <c r="J563" s="30">
        <f>J564+J569+J574</f>
        <v>8328.4</v>
      </c>
      <c r="K563" s="30"/>
      <c r="L563" s="30"/>
      <c r="M563" s="30">
        <f t="shared" si="76"/>
        <v>8228.1</v>
      </c>
      <c r="N563" s="113">
        <f t="shared" si="77"/>
        <v>8328.4</v>
      </c>
      <c r="O563" s="57"/>
      <c r="P563" s="57"/>
      <c r="Q563" s="113">
        <f t="shared" si="73"/>
        <v>8228.1</v>
      </c>
      <c r="R563" s="113">
        <f t="shared" si="74"/>
        <v>8328.4</v>
      </c>
    </row>
    <row r="564" spans="1:18" x14ac:dyDescent="0.2">
      <c r="A564" s="23" t="s">
        <v>50</v>
      </c>
      <c r="B564" s="24">
        <v>298</v>
      </c>
      <c r="C564" s="25">
        <v>1001</v>
      </c>
      <c r="D564" s="26" t="s">
        <v>7</v>
      </c>
      <c r="E564" s="27" t="s">
        <v>7</v>
      </c>
      <c r="F564" s="26" t="s">
        <v>7</v>
      </c>
      <c r="G564" s="28" t="s">
        <v>7</v>
      </c>
      <c r="H564" s="29" t="s">
        <v>7</v>
      </c>
      <c r="I564" s="30">
        <f t="shared" ref="I564:J567" si="80">I565</f>
        <v>2000</v>
      </c>
      <c r="J564" s="30">
        <f t="shared" si="80"/>
        <v>2000</v>
      </c>
      <c r="K564" s="30"/>
      <c r="L564" s="30"/>
      <c r="M564" s="30">
        <f t="shared" si="76"/>
        <v>2000</v>
      </c>
      <c r="N564" s="113">
        <f t="shared" si="77"/>
        <v>2000</v>
      </c>
      <c r="O564" s="57"/>
      <c r="P564" s="57"/>
      <c r="Q564" s="113">
        <f t="shared" si="73"/>
        <v>2000</v>
      </c>
      <c r="R564" s="113">
        <f t="shared" si="74"/>
        <v>2000</v>
      </c>
    </row>
    <row r="565" spans="1:18" ht="67.5" x14ac:dyDescent="0.2">
      <c r="A565" s="23" t="s">
        <v>299</v>
      </c>
      <c r="B565" s="24">
        <v>298</v>
      </c>
      <c r="C565" s="25">
        <v>1001</v>
      </c>
      <c r="D565" s="26" t="s">
        <v>30</v>
      </c>
      <c r="E565" s="27" t="s">
        <v>3</v>
      </c>
      <c r="F565" s="26" t="s">
        <v>2</v>
      </c>
      <c r="G565" s="28" t="s">
        <v>9</v>
      </c>
      <c r="H565" s="29" t="s">
        <v>7</v>
      </c>
      <c r="I565" s="30">
        <f t="shared" si="80"/>
        <v>2000</v>
      </c>
      <c r="J565" s="30">
        <f t="shared" si="80"/>
        <v>2000</v>
      </c>
      <c r="K565" s="30"/>
      <c r="L565" s="30"/>
      <c r="M565" s="30">
        <f t="shared" si="76"/>
        <v>2000</v>
      </c>
      <c r="N565" s="113">
        <f t="shared" si="77"/>
        <v>2000</v>
      </c>
      <c r="O565" s="57"/>
      <c r="P565" s="57"/>
      <c r="Q565" s="113">
        <f t="shared" si="73"/>
        <v>2000</v>
      </c>
      <c r="R565" s="113">
        <f t="shared" si="74"/>
        <v>2000</v>
      </c>
    </row>
    <row r="566" spans="1:18" x14ac:dyDescent="0.2">
      <c r="A566" s="23" t="s">
        <v>272</v>
      </c>
      <c r="B566" s="24">
        <v>298</v>
      </c>
      <c r="C566" s="25">
        <v>1001</v>
      </c>
      <c r="D566" s="26" t="s">
        <v>30</v>
      </c>
      <c r="E566" s="27" t="s">
        <v>3</v>
      </c>
      <c r="F566" s="26" t="s">
        <v>2</v>
      </c>
      <c r="G566" s="28" t="s">
        <v>48</v>
      </c>
      <c r="H566" s="29" t="s">
        <v>7</v>
      </c>
      <c r="I566" s="30">
        <f t="shared" si="80"/>
        <v>2000</v>
      </c>
      <c r="J566" s="30">
        <f t="shared" si="80"/>
        <v>2000</v>
      </c>
      <c r="K566" s="30"/>
      <c r="L566" s="30"/>
      <c r="M566" s="30">
        <f t="shared" si="76"/>
        <v>2000</v>
      </c>
      <c r="N566" s="113">
        <f t="shared" si="77"/>
        <v>2000</v>
      </c>
      <c r="O566" s="57"/>
      <c r="P566" s="57"/>
      <c r="Q566" s="113">
        <f t="shared" si="73"/>
        <v>2000</v>
      </c>
      <c r="R566" s="113">
        <f t="shared" si="74"/>
        <v>2000</v>
      </c>
    </row>
    <row r="567" spans="1:18" x14ac:dyDescent="0.2">
      <c r="A567" s="23" t="s">
        <v>38</v>
      </c>
      <c r="B567" s="24">
        <v>298</v>
      </c>
      <c r="C567" s="25">
        <v>1001</v>
      </c>
      <c r="D567" s="26" t="s">
        <v>30</v>
      </c>
      <c r="E567" s="27" t="s">
        <v>3</v>
      </c>
      <c r="F567" s="26" t="s">
        <v>2</v>
      </c>
      <c r="G567" s="28" t="s">
        <v>48</v>
      </c>
      <c r="H567" s="29">
        <v>300</v>
      </c>
      <c r="I567" s="30">
        <f t="shared" si="80"/>
        <v>2000</v>
      </c>
      <c r="J567" s="30">
        <f t="shared" si="80"/>
        <v>2000</v>
      </c>
      <c r="K567" s="30"/>
      <c r="L567" s="30"/>
      <c r="M567" s="30">
        <f t="shared" si="76"/>
        <v>2000</v>
      </c>
      <c r="N567" s="113">
        <f t="shared" si="77"/>
        <v>2000</v>
      </c>
      <c r="O567" s="57"/>
      <c r="P567" s="57"/>
      <c r="Q567" s="113">
        <f t="shared" si="73"/>
        <v>2000</v>
      </c>
      <c r="R567" s="113">
        <f t="shared" si="74"/>
        <v>2000</v>
      </c>
    </row>
    <row r="568" spans="1:18" ht="22.5" x14ac:dyDescent="0.2">
      <c r="A568" s="23" t="s">
        <v>36</v>
      </c>
      <c r="B568" s="24">
        <v>298</v>
      </c>
      <c r="C568" s="25">
        <v>1001</v>
      </c>
      <c r="D568" s="26" t="s">
        <v>30</v>
      </c>
      <c r="E568" s="27" t="s">
        <v>3</v>
      </c>
      <c r="F568" s="26" t="s">
        <v>2</v>
      </c>
      <c r="G568" s="28" t="s">
        <v>48</v>
      </c>
      <c r="H568" s="29">
        <v>320</v>
      </c>
      <c r="I568" s="30">
        <v>2000</v>
      </c>
      <c r="J568" s="30">
        <v>2000</v>
      </c>
      <c r="K568" s="30"/>
      <c r="L568" s="30"/>
      <c r="M568" s="30">
        <f t="shared" si="76"/>
        <v>2000</v>
      </c>
      <c r="N568" s="113">
        <f t="shared" si="77"/>
        <v>2000</v>
      </c>
      <c r="O568" s="57"/>
      <c r="P568" s="57"/>
      <c r="Q568" s="113">
        <f t="shared" si="73"/>
        <v>2000</v>
      </c>
      <c r="R568" s="113">
        <f t="shared" si="74"/>
        <v>2000</v>
      </c>
    </row>
    <row r="569" spans="1:18" x14ac:dyDescent="0.2">
      <c r="A569" s="23" t="s">
        <v>47</v>
      </c>
      <c r="B569" s="24">
        <v>298</v>
      </c>
      <c r="C569" s="25">
        <v>1003</v>
      </c>
      <c r="D569" s="26" t="s">
        <v>7</v>
      </c>
      <c r="E569" s="27" t="s">
        <v>7</v>
      </c>
      <c r="F569" s="26" t="s">
        <v>7</v>
      </c>
      <c r="G569" s="28" t="s">
        <v>7</v>
      </c>
      <c r="H569" s="29" t="s">
        <v>7</v>
      </c>
      <c r="I569" s="30">
        <f t="shared" ref="I569:J572" si="81">I570</f>
        <v>44.9</v>
      </c>
      <c r="J569" s="30">
        <f t="shared" si="81"/>
        <v>44.9</v>
      </c>
      <c r="K569" s="30"/>
      <c r="L569" s="30"/>
      <c r="M569" s="30">
        <f t="shared" si="76"/>
        <v>44.9</v>
      </c>
      <c r="N569" s="113">
        <f t="shared" si="77"/>
        <v>44.9</v>
      </c>
      <c r="O569" s="57"/>
      <c r="P569" s="57"/>
      <c r="Q569" s="113">
        <f t="shared" si="73"/>
        <v>44.9</v>
      </c>
      <c r="R569" s="113">
        <f t="shared" si="74"/>
        <v>44.9</v>
      </c>
    </row>
    <row r="570" spans="1:18" ht="67.5" x14ac:dyDescent="0.2">
      <c r="A570" s="23" t="s">
        <v>299</v>
      </c>
      <c r="B570" s="24">
        <v>298</v>
      </c>
      <c r="C570" s="25">
        <v>1003</v>
      </c>
      <c r="D570" s="26" t="s">
        <v>30</v>
      </c>
      <c r="E570" s="27" t="s">
        <v>3</v>
      </c>
      <c r="F570" s="26" t="s">
        <v>2</v>
      </c>
      <c r="G570" s="28" t="s">
        <v>9</v>
      </c>
      <c r="H570" s="29" t="s">
        <v>7</v>
      </c>
      <c r="I570" s="30">
        <f t="shared" si="81"/>
        <v>44.9</v>
      </c>
      <c r="J570" s="30">
        <f t="shared" si="81"/>
        <v>44.9</v>
      </c>
      <c r="K570" s="30"/>
      <c r="L570" s="30"/>
      <c r="M570" s="30">
        <f t="shared" si="76"/>
        <v>44.9</v>
      </c>
      <c r="N570" s="113">
        <f t="shared" si="77"/>
        <v>44.9</v>
      </c>
      <c r="O570" s="57"/>
      <c r="P570" s="57"/>
      <c r="Q570" s="113">
        <f t="shared" si="73"/>
        <v>44.9</v>
      </c>
      <c r="R570" s="113">
        <f t="shared" si="74"/>
        <v>44.9</v>
      </c>
    </row>
    <row r="571" spans="1:18" ht="45.75" customHeight="1" x14ac:dyDescent="0.2">
      <c r="A571" s="23" t="s">
        <v>46</v>
      </c>
      <c r="B571" s="24">
        <v>298</v>
      </c>
      <c r="C571" s="25">
        <v>1003</v>
      </c>
      <c r="D571" s="26" t="s">
        <v>30</v>
      </c>
      <c r="E571" s="27" t="s">
        <v>3</v>
      </c>
      <c r="F571" s="26" t="s">
        <v>2</v>
      </c>
      <c r="G571" s="28" t="s">
        <v>45</v>
      </c>
      <c r="H571" s="29" t="s">
        <v>7</v>
      </c>
      <c r="I571" s="30">
        <f t="shared" si="81"/>
        <v>44.9</v>
      </c>
      <c r="J571" s="30">
        <f t="shared" si="81"/>
        <v>44.9</v>
      </c>
      <c r="K571" s="30"/>
      <c r="L571" s="30"/>
      <c r="M571" s="30">
        <f t="shared" si="76"/>
        <v>44.9</v>
      </c>
      <c r="N571" s="113">
        <f t="shared" si="77"/>
        <v>44.9</v>
      </c>
      <c r="O571" s="57"/>
      <c r="P571" s="57"/>
      <c r="Q571" s="113">
        <f t="shared" si="73"/>
        <v>44.9</v>
      </c>
      <c r="R571" s="113">
        <f t="shared" si="74"/>
        <v>44.9</v>
      </c>
    </row>
    <row r="572" spans="1:18" x14ac:dyDescent="0.2">
      <c r="A572" s="23" t="s">
        <v>38</v>
      </c>
      <c r="B572" s="24">
        <v>298</v>
      </c>
      <c r="C572" s="25">
        <v>1003</v>
      </c>
      <c r="D572" s="26" t="s">
        <v>30</v>
      </c>
      <c r="E572" s="27" t="s">
        <v>3</v>
      </c>
      <c r="F572" s="26" t="s">
        <v>2</v>
      </c>
      <c r="G572" s="28" t="s">
        <v>45</v>
      </c>
      <c r="H572" s="29">
        <v>300</v>
      </c>
      <c r="I572" s="30">
        <f t="shared" si="81"/>
        <v>44.9</v>
      </c>
      <c r="J572" s="30">
        <f t="shared" si="81"/>
        <v>44.9</v>
      </c>
      <c r="K572" s="30"/>
      <c r="L572" s="30"/>
      <c r="M572" s="30">
        <f t="shared" si="76"/>
        <v>44.9</v>
      </c>
      <c r="N572" s="113">
        <f t="shared" si="77"/>
        <v>44.9</v>
      </c>
      <c r="O572" s="57"/>
      <c r="P572" s="57"/>
      <c r="Q572" s="113">
        <f t="shared" si="73"/>
        <v>44.9</v>
      </c>
      <c r="R572" s="113">
        <f t="shared" si="74"/>
        <v>44.9</v>
      </c>
    </row>
    <row r="573" spans="1:18" ht="22.5" x14ac:dyDescent="0.2">
      <c r="A573" s="23" t="s">
        <v>36</v>
      </c>
      <c r="B573" s="24">
        <v>298</v>
      </c>
      <c r="C573" s="25">
        <v>1003</v>
      </c>
      <c r="D573" s="26" t="s">
        <v>30</v>
      </c>
      <c r="E573" s="27" t="s">
        <v>3</v>
      </c>
      <c r="F573" s="26" t="s">
        <v>2</v>
      </c>
      <c r="G573" s="28" t="s">
        <v>45</v>
      </c>
      <c r="H573" s="29">
        <v>320</v>
      </c>
      <c r="I573" s="30">
        <v>44.9</v>
      </c>
      <c r="J573" s="30">
        <v>44.9</v>
      </c>
      <c r="K573" s="30"/>
      <c r="L573" s="30"/>
      <c r="M573" s="30">
        <f t="shared" si="76"/>
        <v>44.9</v>
      </c>
      <c r="N573" s="113">
        <f t="shared" si="77"/>
        <v>44.9</v>
      </c>
      <c r="O573" s="57"/>
      <c r="P573" s="57"/>
      <c r="Q573" s="113">
        <f t="shared" si="73"/>
        <v>44.9</v>
      </c>
      <c r="R573" s="113">
        <f t="shared" si="74"/>
        <v>44.9</v>
      </c>
    </row>
    <row r="574" spans="1:18" x14ac:dyDescent="0.2">
      <c r="A574" s="23" t="s">
        <v>44</v>
      </c>
      <c r="B574" s="24">
        <v>298</v>
      </c>
      <c r="C574" s="25">
        <v>1006</v>
      </c>
      <c r="D574" s="26" t="s">
        <v>7</v>
      </c>
      <c r="E574" s="27" t="s">
        <v>7</v>
      </c>
      <c r="F574" s="26" t="s">
        <v>7</v>
      </c>
      <c r="G574" s="28" t="s">
        <v>7</v>
      </c>
      <c r="H574" s="29" t="s">
        <v>7</v>
      </c>
      <c r="I574" s="30">
        <f>I575+I590</f>
        <v>6183.2</v>
      </c>
      <c r="J574" s="30">
        <f>J575+J590</f>
        <v>6283.5</v>
      </c>
      <c r="K574" s="30"/>
      <c r="L574" s="30"/>
      <c r="M574" s="30">
        <f t="shared" si="76"/>
        <v>6183.2</v>
      </c>
      <c r="N574" s="113">
        <f t="shared" si="77"/>
        <v>6283.5</v>
      </c>
      <c r="O574" s="57"/>
      <c r="P574" s="57"/>
      <c r="Q574" s="113">
        <f t="shared" si="73"/>
        <v>6183.2</v>
      </c>
      <c r="R574" s="113">
        <f t="shared" si="74"/>
        <v>6283.5</v>
      </c>
    </row>
    <row r="575" spans="1:18" ht="67.5" x14ac:dyDescent="0.2">
      <c r="A575" s="23" t="s">
        <v>299</v>
      </c>
      <c r="B575" s="24">
        <v>298</v>
      </c>
      <c r="C575" s="25">
        <v>1006</v>
      </c>
      <c r="D575" s="26" t="s">
        <v>30</v>
      </c>
      <c r="E575" s="27" t="s">
        <v>3</v>
      </c>
      <c r="F575" s="26" t="s">
        <v>2</v>
      </c>
      <c r="G575" s="28" t="s">
        <v>9</v>
      </c>
      <c r="H575" s="29" t="s">
        <v>7</v>
      </c>
      <c r="I575" s="30">
        <f>I576+I581+I584+I587</f>
        <v>346.2</v>
      </c>
      <c r="J575" s="30">
        <f>J576+J581+J584+J587</f>
        <v>246.2</v>
      </c>
      <c r="K575" s="30"/>
      <c r="L575" s="30"/>
      <c r="M575" s="30">
        <f t="shared" si="76"/>
        <v>346.2</v>
      </c>
      <c r="N575" s="113">
        <f t="shared" si="77"/>
        <v>246.2</v>
      </c>
      <c r="O575" s="57"/>
      <c r="P575" s="57"/>
      <c r="Q575" s="113">
        <f t="shared" si="73"/>
        <v>346.2</v>
      </c>
      <c r="R575" s="113">
        <f t="shared" si="74"/>
        <v>246.2</v>
      </c>
    </row>
    <row r="576" spans="1:18" x14ac:dyDescent="0.2">
      <c r="A576" s="23" t="s">
        <v>43</v>
      </c>
      <c r="B576" s="24">
        <v>298</v>
      </c>
      <c r="C576" s="25">
        <v>1006</v>
      </c>
      <c r="D576" s="26" t="s">
        <v>30</v>
      </c>
      <c r="E576" s="27" t="s">
        <v>3</v>
      </c>
      <c r="F576" s="26" t="s">
        <v>2</v>
      </c>
      <c r="G576" s="28" t="s">
        <v>42</v>
      </c>
      <c r="H576" s="29" t="s">
        <v>7</v>
      </c>
      <c r="I576" s="30">
        <f>I577+I579</f>
        <v>89.9</v>
      </c>
      <c r="J576" s="30">
        <f>J577+J579</f>
        <v>89.9</v>
      </c>
      <c r="K576" s="30"/>
      <c r="L576" s="30"/>
      <c r="M576" s="30">
        <f t="shared" si="76"/>
        <v>89.9</v>
      </c>
      <c r="N576" s="113">
        <f t="shared" si="77"/>
        <v>89.9</v>
      </c>
      <c r="O576" s="57"/>
      <c r="P576" s="57"/>
      <c r="Q576" s="113">
        <f t="shared" si="73"/>
        <v>89.9</v>
      </c>
      <c r="R576" s="113">
        <f t="shared" si="74"/>
        <v>89.9</v>
      </c>
    </row>
    <row r="577" spans="1:18" ht="22.5" x14ac:dyDescent="0.2">
      <c r="A577" s="23" t="s">
        <v>14</v>
      </c>
      <c r="B577" s="24">
        <v>298</v>
      </c>
      <c r="C577" s="25">
        <v>1006</v>
      </c>
      <c r="D577" s="26" t="s">
        <v>30</v>
      </c>
      <c r="E577" s="27" t="s">
        <v>3</v>
      </c>
      <c r="F577" s="26" t="s">
        <v>2</v>
      </c>
      <c r="G577" s="28" t="s">
        <v>42</v>
      </c>
      <c r="H577" s="29">
        <v>200</v>
      </c>
      <c r="I577" s="30">
        <f>I578</f>
        <v>79</v>
      </c>
      <c r="J577" s="30">
        <f>J578</f>
        <v>79</v>
      </c>
      <c r="K577" s="30"/>
      <c r="L577" s="30"/>
      <c r="M577" s="30">
        <f t="shared" si="76"/>
        <v>79</v>
      </c>
      <c r="N577" s="113">
        <f t="shared" si="77"/>
        <v>79</v>
      </c>
      <c r="O577" s="57"/>
      <c r="P577" s="57"/>
      <c r="Q577" s="113">
        <f t="shared" si="73"/>
        <v>79</v>
      </c>
      <c r="R577" s="113">
        <f t="shared" si="74"/>
        <v>79</v>
      </c>
    </row>
    <row r="578" spans="1:18" ht="22.5" x14ac:dyDescent="0.2">
      <c r="A578" s="23" t="s">
        <v>13</v>
      </c>
      <c r="B578" s="24">
        <v>298</v>
      </c>
      <c r="C578" s="25">
        <v>1006</v>
      </c>
      <c r="D578" s="26" t="s">
        <v>30</v>
      </c>
      <c r="E578" s="27" t="s">
        <v>3</v>
      </c>
      <c r="F578" s="26" t="s">
        <v>2</v>
      </c>
      <c r="G578" s="28" t="s">
        <v>42</v>
      </c>
      <c r="H578" s="29">
        <v>240</v>
      </c>
      <c r="I578" s="30">
        <v>79</v>
      </c>
      <c r="J578" s="30">
        <v>79</v>
      </c>
      <c r="K578" s="30"/>
      <c r="L578" s="30"/>
      <c r="M578" s="30">
        <f t="shared" si="76"/>
        <v>79</v>
      </c>
      <c r="N578" s="113">
        <f t="shared" si="77"/>
        <v>79</v>
      </c>
      <c r="O578" s="57"/>
      <c r="P578" s="57"/>
      <c r="Q578" s="113">
        <f t="shared" si="73"/>
        <v>79</v>
      </c>
      <c r="R578" s="113">
        <f t="shared" si="74"/>
        <v>79</v>
      </c>
    </row>
    <row r="579" spans="1:18" x14ac:dyDescent="0.2">
      <c r="A579" s="23" t="s">
        <v>38</v>
      </c>
      <c r="B579" s="24">
        <v>298</v>
      </c>
      <c r="C579" s="25">
        <v>1006</v>
      </c>
      <c r="D579" s="26" t="s">
        <v>30</v>
      </c>
      <c r="E579" s="27" t="s">
        <v>3</v>
      </c>
      <c r="F579" s="26" t="s">
        <v>2</v>
      </c>
      <c r="G579" s="28" t="s">
        <v>42</v>
      </c>
      <c r="H579" s="29">
        <v>300</v>
      </c>
      <c r="I579" s="30">
        <f>I580</f>
        <v>10.9</v>
      </c>
      <c r="J579" s="30">
        <f>J580</f>
        <v>10.9</v>
      </c>
      <c r="K579" s="30"/>
      <c r="L579" s="30"/>
      <c r="M579" s="30">
        <f t="shared" si="76"/>
        <v>10.9</v>
      </c>
      <c r="N579" s="113">
        <f t="shared" si="77"/>
        <v>10.9</v>
      </c>
      <c r="O579" s="57"/>
      <c r="P579" s="57"/>
      <c r="Q579" s="113">
        <f t="shared" si="73"/>
        <v>10.9</v>
      </c>
      <c r="R579" s="113">
        <f t="shared" si="74"/>
        <v>10.9</v>
      </c>
    </row>
    <row r="580" spans="1:18" ht="22.5" x14ac:dyDescent="0.2">
      <c r="A580" s="23" t="s">
        <v>36</v>
      </c>
      <c r="B580" s="24">
        <v>298</v>
      </c>
      <c r="C580" s="25">
        <v>1006</v>
      </c>
      <c r="D580" s="26" t="s">
        <v>30</v>
      </c>
      <c r="E580" s="27" t="s">
        <v>3</v>
      </c>
      <c r="F580" s="26" t="s">
        <v>2</v>
      </c>
      <c r="G580" s="28" t="s">
        <v>42</v>
      </c>
      <c r="H580" s="29">
        <v>320</v>
      </c>
      <c r="I580" s="30">
        <v>10.9</v>
      </c>
      <c r="J580" s="30">
        <v>10.9</v>
      </c>
      <c r="K580" s="30"/>
      <c r="L580" s="30"/>
      <c r="M580" s="30">
        <f t="shared" si="76"/>
        <v>10.9</v>
      </c>
      <c r="N580" s="113">
        <f t="shared" si="77"/>
        <v>10.9</v>
      </c>
      <c r="O580" s="57"/>
      <c r="P580" s="57"/>
      <c r="Q580" s="113">
        <f t="shared" si="73"/>
        <v>10.9</v>
      </c>
      <c r="R580" s="113">
        <f t="shared" si="74"/>
        <v>10.9</v>
      </c>
    </row>
    <row r="581" spans="1:18" ht="66" customHeight="1" x14ac:dyDescent="0.2">
      <c r="A581" s="23" t="s">
        <v>41</v>
      </c>
      <c r="B581" s="24">
        <v>298</v>
      </c>
      <c r="C581" s="25">
        <v>1006</v>
      </c>
      <c r="D581" s="26" t="s">
        <v>30</v>
      </c>
      <c r="E581" s="27" t="s">
        <v>3</v>
      </c>
      <c r="F581" s="26" t="s">
        <v>2</v>
      </c>
      <c r="G581" s="28" t="s">
        <v>40</v>
      </c>
      <c r="H581" s="29" t="s">
        <v>7</v>
      </c>
      <c r="I581" s="30">
        <f>I582</f>
        <v>100</v>
      </c>
      <c r="J581" s="30">
        <f>J582</f>
        <v>0</v>
      </c>
      <c r="K581" s="30"/>
      <c r="L581" s="30"/>
      <c r="M581" s="30">
        <f t="shared" si="76"/>
        <v>100</v>
      </c>
      <c r="N581" s="113">
        <f t="shared" si="77"/>
        <v>0</v>
      </c>
      <c r="O581" s="57"/>
      <c r="P581" s="57"/>
      <c r="Q581" s="113">
        <f t="shared" si="73"/>
        <v>100</v>
      </c>
      <c r="R581" s="113">
        <f t="shared" si="74"/>
        <v>0</v>
      </c>
    </row>
    <row r="582" spans="1:18" x14ac:dyDescent="0.2">
      <c r="A582" s="23" t="s">
        <v>38</v>
      </c>
      <c r="B582" s="24">
        <v>298</v>
      </c>
      <c r="C582" s="25">
        <v>1006</v>
      </c>
      <c r="D582" s="26" t="s">
        <v>30</v>
      </c>
      <c r="E582" s="27" t="s">
        <v>3</v>
      </c>
      <c r="F582" s="26" t="s">
        <v>2</v>
      </c>
      <c r="G582" s="28" t="s">
        <v>40</v>
      </c>
      <c r="H582" s="29">
        <v>300</v>
      </c>
      <c r="I582" s="30">
        <f>I583</f>
        <v>100</v>
      </c>
      <c r="J582" s="30">
        <f>J583</f>
        <v>0</v>
      </c>
      <c r="K582" s="30"/>
      <c r="L582" s="30"/>
      <c r="M582" s="30">
        <f t="shared" si="76"/>
        <v>100</v>
      </c>
      <c r="N582" s="113">
        <f t="shared" si="77"/>
        <v>0</v>
      </c>
      <c r="O582" s="57"/>
      <c r="P582" s="57"/>
      <c r="Q582" s="113">
        <f t="shared" si="73"/>
        <v>100</v>
      </c>
      <c r="R582" s="113">
        <f t="shared" si="74"/>
        <v>0</v>
      </c>
    </row>
    <row r="583" spans="1:18" x14ac:dyDescent="0.2">
      <c r="A583" s="23" t="s">
        <v>37</v>
      </c>
      <c r="B583" s="24">
        <v>298</v>
      </c>
      <c r="C583" s="25">
        <v>1006</v>
      </c>
      <c r="D583" s="26" t="s">
        <v>30</v>
      </c>
      <c r="E583" s="27" t="s">
        <v>3</v>
      </c>
      <c r="F583" s="26" t="s">
        <v>2</v>
      </c>
      <c r="G583" s="28" t="s">
        <v>40</v>
      </c>
      <c r="H583" s="29">
        <v>310</v>
      </c>
      <c r="I583" s="30">
        <v>100</v>
      </c>
      <c r="J583" s="30"/>
      <c r="K583" s="30"/>
      <c r="L583" s="30"/>
      <c r="M583" s="30">
        <f t="shared" si="76"/>
        <v>100</v>
      </c>
      <c r="N583" s="113">
        <f t="shared" si="77"/>
        <v>0</v>
      </c>
      <c r="O583" s="57"/>
      <c r="P583" s="57"/>
      <c r="Q583" s="113">
        <f t="shared" si="73"/>
        <v>100</v>
      </c>
      <c r="R583" s="113">
        <f t="shared" si="74"/>
        <v>0</v>
      </c>
    </row>
    <row r="584" spans="1:18" ht="64.5" customHeight="1" x14ac:dyDescent="0.2">
      <c r="A584" s="23" t="s">
        <v>39</v>
      </c>
      <c r="B584" s="24">
        <v>298</v>
      </c>
      <c r="C584" s="25">
        <v>1006</v>
      </c>
      <c r="D584" s="26" t="s">
        <v>30</v>
      </c>
      <c r="E584" s="27" t="s">
        <v>3</v>
      </c>
      <c r="F584" s="26" t="s">
        <v>2</v>
      </c>
      <c r="G584" s="28" t="s">
        <v>35</v>
      </c>
      <c r="H584" s="29" t="s">
        <v>7</v>
      </c>
      <c r="I584" s="30">
        <f>I585</f>
        <v>65</v>
      </c>
      <c r="J584" s="30">
        <f>J585</f>
        <v>65</v>
      </c>
      <c r="K584" s="30"/>
      <c r="L584" s="30"/>
      <c r="M584" s="30">
        <f t="shared" si="76"/>
        <v>65</v>
      </c>
      <c r="N584" s="113">
        <f t="shared" si="77"/>
        <v>65</v>
      </c>
      <c r="O584" s="57"/>
      <c r="P584" s="57"/>
      <c r="Q584" s="113">
        <f t="shared" si="73"/>
        <v>65</v>
      </c>
      <c r="R584" s="113">
        <f t="shared" si="74"/>
        <v>65</v>
      </c>
    </row>
    <row r="585" spans="1:18" x14ac:dyDescent="0.2">
      <c r="A585" s="23" t="s">
        <v>38</v>
      </c>
      <c r="B585" s="24">
        <v>298</v>
      </c>
      <c r="C585" s="25">
        <v>1006</v>
      </c>
      <c r="D585" s="26" t="s">
        <v>30</v>
      </c>
      <c r="E585" s="27" t="s">
        <v>3</v>
      </c>
      <c r="F585" s="26" t="s">
        <v>2</v>
      </c>
      <c r="G585" s="28" t="s">
        <v>35</v>
      </c>
      <c r="H585" s="29">
        <v>300</v>
      </c>
      <c r="I585" s="30">
        <f>I586</f>
        <v>65</v>
      </c>
      <c r="J585" s="30">
        <f>J586</f>
        <v>65</v>
      </c>
      <c r="K585" s="30"/>
      <c r="L585" s="30"/>
      <c r="M585" s="30">
        <f t="shared" si="76"/>
        <v>65</v>
      </c>
      <c r="N585" s="113">
        <f t="shared" si="77"/>
        <v>65</v>
      </c>
      <c r="O585" s="57"/>
      <c r="P585" s="57"/>
      <c r="Q585" s="113">
        <f t="shared" si="73"/>
        <v>65</v>
      </c>
      <c r="R585" s="113">
        <f t="shared" si="74"/>
        <v>65</v>
      </c>
    </row>
    <row r="586" spans="1:18" x14ac:dyDescent="0.2">
      <c r="A586" s="23" t="s">
        <v>37</v>
      </c>
      <c r="B586" s="24">
        <v>298</v>
      </c>
      <c r="C586" s="25">
        <v>1006</v>
      </c>
      <c r="D586" s="26" t="s">
        <v>30</v>
      </c>
      <c r="E586" s="27" t="s">
        <v>3</v>
      </c>
      <c r="F586" s="26" t="s">
        <v>2</v>
      </c>
      <c r="G586" s="28" t="s">
        <v>35</v>
      </c>
      <c r="H586" s="29">
        <v>310</v>
      </c>
      <c r="I586" s="30">
        <v>65</v>
      </c>
      <c r="J586" s="30">
        <v>65</v>
      </c>
      <c r="K586" s="30"/>
      <c r="L586" s="30"/>
      <c r="M586" s="30">
        <f t="shared" si="76"/>
        <v>65</v>
      </c>
      <c r="N586" s="113">
        <f t="shared" si="77"/>
        <v>65</v>
      </c>
      <c r="O586" s="57"/>
      <c r="P586" s="57"/>
      <c r="Q586" s="113">
        <f t="shared" si="73"/>
        <v>65</v>
      </c>
      <c r="R586" s="113">
        <f t="shared" si="74"/>
        <v>65</v>
      </c>
    </row>
    <row r="587" spans="1:18" ht="22.5" x14ac:dyDescent="0.2">
      <c r="A587" s="1" t="s">
        <v>279</v>
      </c>
      <c r="B587" s="31">
        <v>298</v>
      </c>
      <c r="C587" s="25">
        <v>1006</v>
      </c>
      <c r="D587" s="32">
        <v>6</v>
      </c>
      <c r="E587" s="33">
        <v>0</v>
      </c>
      <c r="F587" s="32">
        <v>0</v>
      </c>
      <c r="G587" s="34">
        <v>78730</v>
      </c>
      <c r="H587" s="29"/>
      <c r="I587" s="30">
        <f>I588</f>
        <v>91.3</v>
      </c>
      <c r="J587" s="30">
        <f>J588</f>
        <v>91.3</v>
      </c>
      <c r="K587" s="30"/>
      <c r="L587" s="30"/>
      <c r="M587" s="30">
        <f t="shared" si="76"/>
        <v>91.3</v>
      </c>
      <c r="N587" s="113">
        <f t="shared" si="77"/>
        <v>91.3</v>
      </c>
      <c r="O587" s="57"/>
      <c r="P587" s="57"/>
      <c r="Q587" s="113">
        <f t="shared" si="73"/>
        <v>91.3</v>
      </c>
      <c r="R587" s="113">
        <f t="shared" si="74"/>
        <v>91.3</v>
      </c>
    </row>
    <row r="588" spans="1:18" x14ac:dyDescent="0.2">
      <c r="A588" s="1" t="s">
        <v>38</v>
      </c>
      <c r="B588" s="31">
        <v>298</v>
      </c>
      <c r="C588" s="25">
        <v>1006</v>
      </c>
      <c r="D588" s="32" t="s">
        <v>30</v>
      </c>
      <c r="E588" s="33" t="s">
        <v>3</v>
      </c>
      <c r="F588" s="32" t="s">
        <v>2</v>
      </c>
      <c r="G588" s="34">
        <v>78730</v>
      </c>
      <c r="H588" s="29">
        <v>300</v>
      </c>
      <c r="I588" s="30">
        <f>I589</f>
        <v>91.3</v>
      </c>
      <c r="J588" s="30">
        <f>J589</f>
        <v>91.3</v>
      </c>
      <c r="K588" s="30"/>
      <c r="L588" s="30"/>
      <c r="M588" s="30">
        <f t="shared" si="76"/>
        <v>91.3</v>
      </c>
      <c r="N588" s="113">
        <f t="shared" si="77"/>
        <v>91.3</v>
      </c>
      <c r="O588" s="57"/>
      <c r="P588" s="57"/>
      <c r="Q588" s="113">
        <f t="shared" si="73"/>
        <v>91.3</v>
      </c>
      <c r="R588" s="113">
        <f t="shared" si="74"/>
        <v>91.3</v>
      </c>
    </row>
    <row r="589" spans="1:18" ht="22.5" x14ac:dyDescent="0.2">
      <c r="A589" s="1" t="s">
        <v>36</v>
      </c>
      <c r="B589" s="31">
        <v>298</v>
      </c>
      <c r="C589" s="25">
        <v>1006</v>
      </c>
      <c r="D589" s="32" t="s">
        <v>30</v>
      </c>
      <c r="E589" s="33" t="s">
        <v>3</v>
      </c>
      <c r="F589" s="32" t="s">
        <v>2</v>
      </c>
      <c r="G589" s="34">
        <v>78730</v>
      </c>
      <c r="H589" s="29">
        <v>320</v>
      </c>
      <c r="I589" s="30">
        <v>91.3</v>
      </c>
      <c r="J589" s="30">
        <v>91.3</v>
      </c>
      <c r="K589" s="30"/>
      <c r="L589" s="30"/>
      <c r="M589" s="30">
        <f t="shared" si="76"/>
        <v>91.3</v>
      </c>
      <c r="N589" s="113">
        <f t="shared" si="77"/>
        <v>91.3</v>
      </c>
      <c r="O589" s="57"/>
      <c r="P589" s="57"/>
      <c r="Q589" s="113">
        <f t="shared" si="73"/>
        <v>91.3</v>
      </c>
      <c r="R589" s="113">
        <f t="shared" si="74"/>
        <v>91.3</v>
      </c>
    </row>
    <row r="590" spans="1:18" ht="45" x14ac:dyDescent="0.2">
      <c r="A590" s="23" t="s">
        <v>300</v>
      </c>
      <c r="B590" s="24">
        <v>298</v>
      </c>
      <c r="C590" s="25">
        <v>1006</v>
      </c>
      <c r="D590" s="26" t="s">
        <v>34</v>
      </c>
      <c r="E590" s="27" t="s">
        <v>3</v>
      </c>
      <c r="F590" s="26" t="s">
        <v>2</v>
      </c>
      <c r="G590" s="28" t="s">
        <v>9</v>
      </c>
      <c r="H590" s="29" t="s">
        <v>7</v>
      </c>
      <c r="I590" s="30">
        <f>I591</f>
        <v>5837</v>
      </c>
      <c r="J590" s="30">
        <f>J591</f>
        <v>6037.3</v>
      </c>
      <c r="K590" s="30"/>
      <c r="L590" s="30"/>
      <c r="M590" s="30">
        <f t="shared" si="76"/>
        <v>5837</v>
      </c>
      <c r="N590" s="113">
        <f t="shared" si="77"/>
        <v>6037.3</v>
      </c>
      <c r="O590" s="57"/>
      <c r="P590" s="57"/>
      <c r="Q590" s="113">
        <f t="shared" si="73"/>
        <v>5837</v>
      </c>
      <c r="R590" s="113">
        <f t="shared" si="74"/>
        <v>6037.3</v>
      </c>
    </row>
    <row r="591" spans="1:18" ht="56.25" x14ac:dyDescent="0.2">
      <c r="A591" s="1" t="s">
        <v>280</v>
      </c>
      <c r="B591" s="24">
        <v>298</v>
      </c>
      <c r="C591" s="25">
        <v>1006</v>
      </c>
      <c r="D591" s="26" t="s">
        <v>34</v>
      </c>
      <c r="E591" s="27" t="s">
        <v>3</v>
      </c>
      <c r="F591" s="26" t="s">
        <v>2</v>
      </c>
      <c r="G591" s="28">
        <v>78792</v>
      </c>
      <c r="H591" s="29" t="s">
        <v>7</v>
      </c>
      <c r="I591" s="30">
        <f>I592+I594</f>
        <v>5837</v>
      </c>
      <c r="J591" s="30">
        <f>J592+J594</f>
        <v>6037.3</v>
      </c>
      <c r="K591" s="30"/>
      <c r="L591" s="30"/>
      <c r="M591" s="30">
        <f t="shared" si="76"/>
        <v>5837</v>
      </c>
      <c r="N591" s="113">
        <f t="shared" si="77"/>
        <v>6037.3</v>
      </c>
      <c r="O591" s="57"/>
      <c r="P591" s="57"/>
      <c r="Q591" s="113">
        <f t="shared" si="73"/>
        <v>5837</v>
      </c>
      <c r="R591" s="113">
        <f t="shared" si="74"/>
        <v>6037.3</v>
      </c>
    </row>
    <row r="592" spans="1:18" ht="45" x14ac:dyDescent="0.2">
      <c r="A592" s="23" t="s">
        <v>6</v>
      </c>
      <c r="B592" s="24">
        <v>298</v>
      </c>
      <c r="C592" s="25">
        <v>1006</v>
      </c>
      <c r="D592" s="26" t="s">
        <v>34</v>
      </c>
      <c r="E592" s="27" t="s">
        <v>3</v>
      </c>
      <c r="F592" s="26" t="s">
        <v>2</v>
      </c>
      <c r="G592" s="28">
        <v>78792</v>
      </c>
      <c r="H592" s="29">
        <v>100</v>
      </c>
      <c r="I592" s="30">
        <f>I593</f>
        <v>5053.8</v>
      </c>
      <c r="J592" s="30">
        <f>J593</f>
        <v>5053.8</v>
      </c>
      <c r="K592" s="30"/>
      <c r="L592" s="30"/>
      <c r="M592" s="30">
        <f t="shared" si="76"/>
        <v>5053.8</v>
      </c>
      <c r="N592" s="113">
        <f t="shared" si="77"/>
        <v>5053.8</v>
      </c>
      <c r="O592" s="57"/>
      <c r="P592" s="57"/>
      <c r="Q592" s="113">
        <f t="shared" ref="Q592:R634" si="82">M592+O592</f>
        <v>5053.8</v>
      </c>
      <c r="R592" s="113">
        <f t="shared" ref="R592:R633" si="83">N592+P592</f>
        <v>5053.8</v>
      </c>
    </row>
    <row r="593" spans="1:18" ht="22.5" x14ac:dyDescent="0.2">
      <c r="A593" s="23" t="s">
        <v>5</v>
      </c>
      <c r="B593" s="24">
        <v>298</v>
      </c>
      <c r="C593" s="25">
        <v>1006</v>
      </c>
      <c r="D593" s="26" t="s">
        <v>34</v>
      </c>
      <c r="E593" s="27" t="s">
        <v>3</v>
      </c>
      <c r="F593" s="26" t="s">
        <v>2</v>
      </c>
      <c r="G593" s="28">
        <v>78792</v>
      </c>
      <c r="H593" s="29">
        <v>120</v>
      </c>
      <c r="I593" s="30">
        <f>3615.3+346.7+1091.8</f>
        <v>5053.8</v>
      </c>
      <c r="J593" s="30">
        <f>3615.3+346.7+1091.8</f>
        <v>5053.8</v>
      </c>
      <c r="K593" s="30"/>
      <c r="L593" s="30"/>
      <c r="M593" s="30">
        <f t="shared" si="76"/>
        <v>5053.8</v>
      </c>
      <c r="N593" s="113">
        <f t="shared" si="77"/>
        <v>5053.8</v>
      </c>
      <c r="O593" s="57"/>
      <c r="P593" s="57"/>
      <c r="Q593" s="113">
        <f t="shared" si="82"/>
        <v>5053.8</v>
      </c>
      <c r="R593" s="113">
        <f t="shared" si="83"/>
        <v>5053.8</v>
      </c>
    </row>
    <row r="594" spans="1:18" ht="22.5" x14ac:dyDescent="0.2">
      <c r="A594" s="23" t="s">
        <v>14</v>
      </c>
      <c r="B594" s="24">
        <v>298</v>
      </c>
      <c r="C594" s="25">
        <v>1006</v>
      </c>
      <c r="D594" s="26" t="s">
        <v>34</v>
      </c>
      <c r="E594" s="27" t="s">
        <v>3</v>
      </c>
      <c r="F594" s="26" t="s">
        <v>2</v>
      </c>
      <c r="G594" s="28">
        <v>78792</v>
      </c>
      <c r="H594" s="29">
        <v>200</v>
      </c>
      <c r="I594" s="30">
        <f>I595</f>
        <v>783.2</v>
      </c>
      <c r="J594" s="30">
        <f>J595</f>
        <v>983.5</v>
      </c>
      <c r="K594" s="30"/>
      <c r="L594" s="30"/>
      <c r="M594" s="30">
        <f t="shared" si="76"/>
        <v>783.2</v>
      </c>
      <c r="N594" s="113">
        <f t="shared" si="77"/>
        <v>983.5</v>
      </c>
      <c r="O594" s="57"/>
      <c r="P594" s="57"/>
      <c r="Q594" s="113">
        <f t="shared" si="82"/>
        <v>783.2</v>
      </c>
      <c r="R594" s="113">
        <f t="shared" si="83"/>
        <v>983.5</v>
      </c>
    </row>
    <row r="595" spans="1:18" ht="22.5" x14ac:dyDescent="0.2">
      <c r="A595" s="23" t="s">
        <v>13</v>
      </c>
      <c r="B595" s="24">
        <v>298</v>
      </c>
      <c r="C595" s="25">
        <v>1006</v>
      </c>
      <c r="D595" s="26" t="s">
        <v>34</v>
      </c>
      <c r="E595" s="27" t="s">
        <v>3</v>
      </c>
      <c r="F595" s="26" t="s">
        <v>2</v>
      </c>
      <c r="G595" s="28">
        <v>78792</v>
      </c>
      <c r="H595" s="29">
        <v>240</v>
      </c>
      <c r="I595" s="30">
        <v>783.2</v>
      </c>
      <c r="J595" s="30">
        <f>983.5</f>
        <v>983.5</v>
      </c>
      <c r="K595" s="30"/>
      <c r="L595" s="30"/>
      <c r="M595" s="30">
        <f t="shared" si="76"/>
        <v>783.2</v>
      </c>
      <c r="N595" s="113">
        <f t="shared" si="77"/>
        <v>983.5</v>
      </c>
      <c r="O595" s="57"/>
      <c r="P595" s="57"/>
      <c r="Q595" s="113">
        <f t="shared" si="82"/>
        <v>783.2</v>
      </c>
      <c r="R595" s="113">
        <f t="shared" si="83"/>
        <v>983.5</v>
      </c>
    </row>
    <row r="596" spans="1:18" x14ac:dyDescent="0.2">
      <c r="A596" s="23" t="s">
        <v>33</v>
      </c>
      <c r="B596" s="24">
        <v>298</v>
      </c>
      <c r="C596" s="25">
        <v>1100</v>
      </c>
      <c r="D596" s="26" t="s">
        <v>7</v>
      </c>
      <c r="E596" s="27" t="s">
        <v>7</v>
      </c>
      <c r="F596" s="26" t="s">
        <v>7</v>
      </c>
      <c r="G596" s="28" t="s">
        <v>7</v>
      </c>
      <c r="H596" s="29" t="s">
        <v>7</v>
      </c>
      <c r="I596" s="30">
        <f t="shared" ref="I596:J598" si="84">I597</f>
        <v>680</v>
      </c>
      <c r="J596" s="30">
        <f t="shared" si="84"/>
        <v>680</v>
      </c>
      <c r="K596" s="30"/>
      <c r="L596" s="30"/>
      <c r="M596" s="30">
        <f t="shared" si="76"/>
        <v>680</v>
      </c>
      <c r="N596" s="113">
        <f t="shared" si="77"/>
        <v>680</v>
      </c>
      <c r="O596" s="57"/>
      <c r="P596" s="57"/>
      <c r="Q596" s="113">
        <f t="shared" si="82"/>
        <v>680</v>
      </c>
      <c r="R596" s="113">
        <f t="shared" si="83"/>
        <v>680</v>
      </c>
    </row>
    <row r="597" spans="1:18" x14ac:dyDescent="0.2">
      <c r="A597" s="23" t="s">
        <v>32</v>
      </c>
      <c r="B597" s="24">
        <v>298</v>
      </c>
      <c r="C597" s="25">
        <v>1102</v>
      </c>
      <c r="D597" s="26" t="s">
        <v>7</v>
      </c>
      <c r="E597" s="27" t="s">
        <v>7</v>
      </c>
      <c r="F597" s="26" t="s">
        <v>7</v>
      </c>
      <c r="G597" s="28" t="s">
        <v>7</v>
      </c>
      <c r="H597" s="29" t="s">
        <v>7</v>
      </c>
      <c r="I597" s="30">
        <f t="shared" si="84"/>
        <v>680</v>
      </c>
      <c r="J597" s="30">
        <f t="shared" si="84"/>
        <v>680</v>
      </c>
      <c r="K597" s="30"/>
      <c r="L597" s="30"/>
      <c r="M597" s="30">
        <f t="shared" si="76"/>
        <v>680</v>
      </c>
      <c r="N597" s="113">
        <f t="shared" si="77"/>
        <v>680</v>
      </c>
      <c r="O597" s="57"/>
      <c r="P597" s="57"/>
      <c r="Q597" s="113">
        <f t="shared" si="82"/>
        <v>680</v>
      </c>
      <c r="R597" s="113">
        <f t="shared" si="83"/>
        <v>680</v>
      </c>
    </row>
    <row r="598" spans="1:18" ht="67.5" x14ac:dyDescent="0.2">
      <c r="A598" s="23" t="s">
        <v>299</v>
      </c>
      <c r="B598" s="24">
        <v>298</v>
      </c>
      <c r="C598" s="25">
        <v>1102</v>
      </c>
      <c r="D598" s="26" t="s">
        <v>30</v>
      </c>
      <c r="E598" s="27" t="s">
        <v>3</v>
      </c>
      <c r="F598" s="26" t="s">
        <v>2</v>
      </c>
      <c r="G598" s="28" t="s">
        <v>9</v>
      </c>
      <c r="H598" s="29" t="s">
        <v>7</v>
      </c>
      <c r="I598" s="30">
        <f>I599</f>
        <v>680</v>
      </c>
      <c r="J598" s="30">
        <f t="shared" si="84"/>
        <v>680</v>
      </c>
      <c r="K598" s="30"/>
      <c r="L598" s="30"/>
      <c r="M598" s="30">
        <f t="shared" si="76"/>
        <v>680</v>
      </c>
      <c r="N598" s="113">
        <f t="shared" si="77"/>
        <v>680</v>
      </c>
      <c r="O598" s="57"/>
      <c r="P598" s="57"/>
      <c r="Q598" s="113">
        <f t="shared" si="82"/>
        <v>680</v>
      </c>
      <c r="R598" s="113">
        <f t="shared" si="83"/>
        <v>680</v>
      </c>
    </row>
    <row r="599" spans="1:18" x14ac:dyDescent="0.2">
      <c r="A599" s="23" t="s">
        <v>31</v>
      </c>
      <c r="B599" s="24">
        <v>298</v>
      </c>
      <c r="C599" s="25">
        <v>1102</v>
      </c>
      <c r="D599" s="26" t="s">
        <v>30</v>
      </c>
      <c r="E599" s="27" t="s">
        <v>3</v>
      </c>
      <c r="F599" s="26" t="s">
        <v>2</v>
      </c>
      <c r="G599" s="28" t="s">
        <v>29</v>
      </c>
      <c r="H599" s="29" t="s">
        <v>7</v>
      </c>
      <c r="I599" s="30">
        <f>I600+I602</f>
        <v>680</v>
      </c>
      <c r="J599" s="30">
        <f>J600+J602</f>
        <v>680</v>
      </c>
      <c r="K599" s="30"/>
      <c r="L599" s="30"/>
      <c r="M599" s="30">
        <f t="shared" si="76"/>
        <v>680</v>
      </c>
      <c r="N599" s="113">
        <f t="shared" si="77"/>
        <v>680</v>
      </c>
      <c r="O599" s="57"/>
      <c r="P599" s="57"/>
      <c r="Q599" s="113">
        <f t="shared" si="82"/>
        <v>680</v>
      </c>
      <c r="R599" s="113">
        <f t="shared" si="83"/>
        <v>680</v>
      </c>
    </row>
    <row r="600" spans="1:18" ht="45" customHeight="1" x14ac:dyDescent="0.2">
      <c r="A600" s="23" t="s">
        <v>6</v>
      </c>
      <c r="B600" s="24">
        <v>298</v>
      </c>
      <c r="C600" s="25">
        <v>1102</v>
      </c>
      <c r="D600" s="26" t="s">
        <v>30</v>
      </c>
      <c r="E600" s="27" t="s">
        <v>3</v>
      </c>
      <c r="F600" s="26" t="s">
        <v>2</v>
      </c>
      <c r="G600" s="28" t="s">
        <v>29</v>
      </c>
      <c r="H600" s="29">
        <v>100</v>
      </c>
      <c r="I600" s="30">
        <f>I601</f>
        <v>435.7</v>
      </c>
      <c r="J600" s="30">
        <f>J601</f>
        <v>435.7</v>
      </c>
      <c r="K600" s="30"/>
      <c r="L600" s="30"/>
      <c r="M600" s="30">
        <f t="shared" si="76"/>
        <v>435.7</v>
      </c>
      <c r="N600" s="113">
        <f t="shared" si="77"/>
        <v>435.7</v>
      </c>
      <c r="O600" s="57"/>
      <c r="P600" s="57"/>
      <c r="Q600" s="113">
        <f t="shared" si="82"/>
        <v>435.7</v>
      </c>
      <c r="R600" s="113">
        <f t="shared" si="83"/>
        <v>435.7</v>
      </c>
    </row>
    <row r="601" spans="1:18" ht="22.5" x14ac:dyDescent="0.2">
      <c r="A601" s="23" t="s">
        <v>5</v>
      </c>
      <c r="B601" s="24">
        <v>298</v>
      </c>
      <c r="C601" s="25">
        <v>1102</v>
      </c>
      <c r="D601" s="26" t="s">
        <v>30</v>
      </c>
      <c r="E601" s="27" t="s">
        <v>3</v>
      </c>
      <c r="F601" s="26" t="s">
        <v>2</v>
      </c>
      <c r="G601" s="28" t="s">
        <v>29</v>
      </c>
      <c r="H601" s="29">
        <v>120</v>
      </c>
      <c r="I601" s="30">
        <v>435.7</v>
      </c>
      <c r="J601" s="30">
        <v>435.7</v>
      </c>
      <c r="K601" s="30"/>
      <c r="L601" s="30"/>
      <c r="M601" s="30">
        <f t="shared" si="76"/>
        <v>435.7</v>
      </c>
      <c r="N601" s="113">
        <f t="shared" si="77"/>
        <v>435.7</v>
      </c>
      <c r="O601" s="57"/>
      <c r="P601" s="57"/>
      <c r="Q601" s="113">
        <f t="shared" si="82"/>
        <v>435.7</v>
      </c>
      <c r="R601" s="113">
        <f t="shared" si="83"/>
        <v>435.7</v>
      </c>
    </row>
    <row r="602" spans="1:18" ht="22.5" x14ac:dyDescent="0.2">
      <c r="A602" s="23" t="s">
        <v>14</v>
      </c>
      <c r="B602" s="24">
        <v>298</v>
      </c>
      <c r="C602" s="25">
        <v>1102</v>
      </c>
      <c r="D602" s="26" t="s">
        <v>30</v>
      </c>
      <c r="E602" s="27" t="s">
        <v>3</v>
      </c>
      <c r="F602" s="26" t="s">
        <v>2</v>
      </c>
      <c r="G602" s="28" t="s">
        <v>29</v>
      </c>
      <c r="H602" s="29">
        <v>200</v>
      </c>
      <c r="I602" s="30">
        <f>I603</f>
        <v>244.3</v>
      </c>
      <c r="J602" s="30">
        <f>J603</f>
        <v>244.3</v>
      </c>
      <c r="K602" s="30"/>
      <c r="L602" s="30"/>
      <c r="M602" s="30">
        <f t="shared" si="76"/>
        <v>244.3</v>
      </c>
      <c r="N602" s="113">
        <f t="shared" si="77"/>
        <v>244.3</v>
      </c>
      <c r="O602" s="57"/>
      <c r="P602" s="57"/>
      <c r="Q602" s="113">
        <f t="shared" si="82"/>
        <v>244.3</v>
      </c>
      <c r="R602" s="113">
        <f t="shared" si="83"/>
        <v>244.3</v>
      </c>
    </row>
    <row r="603" spans="1:18" ht="22.5" x14ac:dyDescent="0.2">
      <c r="A603" s="23" t="s">
        <v>13</v>
      </c>
      <c r="B603" s="24">
        <v>298</v>
      </c>
      <c r="C603" s="25">
        <v>1102</v>
      </c>
      <c r="D603" s="26" t="s">
        <v>30</v>
      </c>
      <c r="E603" s="27" t="s">
        <v>3</v>
      </c>
      <c r="F603" s="26" t="s">
        <v>2</v>
      </c>
      <c r="G603" s="28" t="s">
        <v>29</v>
      </c>
      <c r="H603" s="29">
        <v>240</v>
      </c>
      <c r="I603" s="30">
        <v>244.3</v>
      </c>
      <c r="J603" s="30">
        <v>244.3</v>
      </c>
      <c r="K603" s="30"/>
      <c r="L603" s="30"/>
      <c r="M603" s="30">
        <f t="shared" si="76"/>
        <v>244.3</v>
      </c>
      <c r="N603" s="113">
        <f t="shared" si="77"/>
        <v>244.3</v>
      </c>
      <c r="O603" s="57"/>
      <c r="P603" s="57"/>
      <c r="Q603" s="113">
        <f t="shared" si="82"/>
        <v>244.3</v>
      </c>
      <c r="R603" s="113">
        <f t="shared" si="83"/>
        <v>244.3</v>
      </c>
    </row>
    <row r="604" spans="1:18" ht="22.5" x14ac:dyDescent="0.2">
      <c r="A604" s="36" t="s">
        <v>28</v>
      </c>
      <c r="B604" s="37">
        <v>302</v>
      </c>
      <c r="C604" s="38" t="s">
        <v>7</v>
      </c>
      <c r="D604" s="39" t="s">
        <v>7</v>
      </c>
      <c r="E604" s="40" t="s">
        <v>7</v>
      </c>
      <c r="F604" s="39" t="s">
        <v>7</v>
      </c>
      <c r="G604" s="41" t="s">
        <v>7</v>
      </c>
      <c r="H604" s="42" t="s">
        <v>7</v>
      </c>
      <c r="I604" s="43">
        <f>I605</f>
        <v>6309.2</v>
      </c>
      <c r="J604" s="43">
        <f>J605</f>
        <v>6309.2</v>
      </c>
      <c r="K604" s="43"/>
      <c r="L604" s="43"/>
      <c r="M604" s="43">
        <f t="shared" si="76"/>
        <v>6309.2</v>
      </c>
      <c r="N604" s="114">
        <f t="shared" si="77"/>
        <v>6309.2</v>
      </c>
      <c r="O604" s="57"/>
      <c r="P604" s="57"/>
      <c r="Q604" s="114">
        <f t="shared" si="82"/>
        <v>6309.2</v>
      </c>
      <c r="R604" s="114">
        <f t="shared" si="83"/>
        <v>6309.2</v>
      </c>
    </row>
    <row r="605" spans="1:18" x14ac:dyDescent="0.2">
      <c r="A605" s="23" t="s">
        <v>27</v>
      </c>
      <c r="B605" s="24">
        <v>302</v>
      </c>
      <c r="C605" s="25">
        <v>100</v>
      </c>
      <c r="D605" s="26" t="s">
        <v>7</v>
      </c>
      <c r="E605" s="27" t="s">
        <v>7</v>
      </c>
      <c r="F605" s="26" t="s">
        <v>7</v>
      </c>
      <c r="G605" s="28" t="s">
        <v>7</v>
      </c>
      <c r="H605" s="29" t="s">
        <v>7</v>
      </c>
      <c r="I605" s="30">
        <f>I606+I622</f>
        <v>6309.2</v>
      </c>
      <c r="J605" s="30">
        <f>J606+J622</f>
        <v>6309.2</v>
      </c>
      <c r="K605" s="30"/>
      <c r="L605" s="30"/>
      <c r="M605" s="30">
        <f t="shared" si="76"/>
        <v>6309.2</v>
      </c>
      <c r="N605" s="113">
        <f t="shared" si="77"/>
        <v>6309.2</v>
      </c>
      <c r="O605" s="57"/>
      <c r="P605" s="57"/>
      <c r="Q605" s="113">
        <f t="shared" si="82"/>
        <v>6309.2</v>
      </c>
      <c r="R605" s="113">
        <f t="shared" si="83"/>
        <v>6309.2</v>
      </c>
    </row>
    <row r="606" spans="1:18" ht="33.6" customHeight="1" x14ac:dyDescent="0.2">
      <c r="A606" s="23" t="s">
        <v>26</v>
      </c>
      <c r="B606" s="24">
        <v>302</v>
      </c>
      <c r="C606" s="25">
        <v>103</v>
      </c>
      <c r="D606" s="26" t="s">
        <v>7</v>
      </c>
      <c r="E606" s="27" t="s">
        <v>7</v>
      </c>
      <c r="F606" s="26" t="s">
        <v>7</v>
      </c>
      <c r="G606" s="28" t="s">
        <v>7</v>
      </c>
      <c r="H606" s="29" t="s">
        <v>7</v>
      </c>
      <c r="I606" s="30">
        <f>I607</f>
        <v>4402</v>
      </c>
      <c r="J606" s="30">
        <f>J607</f>
        <v>4402</v>
      </c>
      <c r="K606" s="30"/>
      <c r="L606" s="30"/>
      <c r="M606" s="30">
        <f t="shared" ref="M606:M634" si="85">I606+K606</f>
        <v>4402</v>
      </c>
      <c r="N606" s="113">
        <f t="shared" ref="N606:N634" si="86">J606+L606</f>
        <v>4402</v>
      </c>
      <c r="O606" s="57"/>
      <c r="P606" s="57"/>
      <c r="Q606" s="113">
        <f t="shared" si="82"/>
        <v>4402</v>
      </c>
      <c r="R606" s="113">
        <f t="shared" si="83"/>
        <v>4402</v>
      </c>
    </row>
    <row r="607" spans="1:18" ht="42" customHeight="1" x14ac:dyDescent="0.2">
      <c r="A607" s="23" t="s">
        <v>25</v>
      </c>
      <c r="B607" s="24">
        <v>302</v>
      </c>
      <c r="C607" s="25">
        <v>103</v>
      </c>
      <c r="D607" s="26" t="s">
        <v>19</v>
      </c>
      <c r="E607" s="27" t="s">
        <v>3</v>
      </c>
      <c r="F607" s="26" t="s">
        <v>2</v>
      </c>
      <c r="G607" s="28" t="s">
        <v>9</v>
      </c>
      <c r="H607" s="29" t="s">
        <v>7</v>
      </c>
      <c r="I607" s="30">
        <f>I608+I612+I618</f>
        <v>4402</v>
      </c>
      <c r="J607" s="30">
        <f>J608+J612+J618</f>
        <v>4402</v>
      </c>
      <c r="K607" s="30"/>
      <c r="L607" s="30"/>
      <c r="M607" s="30">
        <f t="shared" si="85"/>
        <v>4402</v>
      </c>
      <c r="N607" s="113">
        <f t="shared" si="86"/>
        <v>4402</v>
      </c>
      <c r="O607" s="57"/>
      <c r="P607" s="57"/>
      <c r="Q607" s="113">
        <f t="shared" si="82"/>
        <v>4402</v>
      </c>
      <c r="R607" s="113">
        <f t="shared" si="83"/>
        <v>4402</v>
      </c>
    </row>
    <row r="608" spans="1:18" ht="22.5" x14ac:dyDescent="0.2">
      <c r="A608" s="23" t="s">
        <v>24</v>
      </c>
      <c r="B608" s="24">
        <v>302</v>
      </c>
      <c r="C608" s="25">
        <v>103</v>
      </c>
      <c r="D608" s="26" t="s">
        <v>19</v>
      </c>
      <c r="E608" s="27" t="s">
        <v>23</v>
      </c>
      <c r="F608" s="26" t="s">
        <v>2</v>
      </c>
      <c r="G608" s="28" t="s">
        <v>9</v>
      </c>
      <c r="H608" s="29" t="s">
        <v>7</v>
      </c>
      <c r="I608" s="30">
        <f t="shared" ref="I608:J610" si="87">I609</f>
        <v>1967.2</v>
      </c>
      <c r="J608" s="30">
        <f t="shared" si="87"/>
        <v>1967.2</v>
      </c>
      <c r="K608" s="30"/>
      <c r="L608" s="30"/>
      <c r="M608" s="30">
        <f t="shared" si="85"/>
        <v>1967.2</v>
      </c>
      <c r="N608" s="113">
        <f t="shared" si="86"/>
        <v>1967.2</v>
      </c>
      <c r="O608" s="57"/>
      <c r="P608" s="57"/>
      <c r="Q608" s="113">
        <f t="shared" si="82"/>
        <v>1967.2</v>
      </c>
      <c r="R608" s="113">
        <f t="shared" si="83"/>
        <v>1967.2</v>
      </c>
    </row>
    <row r="609" spans="1:18" ht="22.5" x14ac:dyDescent="0.2">
      <c r="A609" s="23" t="s">
        <v>15</v>
      </c>
      <c r="B609" s="24">
        <v>302</v>
      </c>
      <c r="C609" s="25">
        <v>103</v>
      </c>
      <c r="D609" s="26" t="s">
        <v>19</v>
      </c>
      <c r="E609" s="27" t="s">
        <v>23</v>
      </c>
      <c r="F609" s="26" t="s">
        <v>2</v>
      </c>
      <c r="G609" s="28" t="s">
        <v>11</v>
      </c>
      <c r="H609" s="29" t="s">
        <v>7</v>
      </c>
      <c r="I609" s="30">
        <f t="shared" si="87"/>
        <v>1967.2</v>
      </c>
      <c r="J609" s="30">
        <f t="shared" si="87"/>
        <v>1967.2</v>
      </c>
      <c r="K609" s="30"/>
      <c r="L609" s="30"/>
      <c r="M609" s="30">
        <f t="shared" si="85"/>
        <v>1967.2</v>
      </c>
      <c r="N609" s="113">
        <f t="shared" si="86"/>
        <v>1967.2</v>
      </c>
      <c r="O609" s="57"/>
      <c r="P609" s="57"/>
      <c r="Q609" s="113">
        <f t="shared" si="82"/>
        <v>1967.2</v>
      </c>
      <c r="R609" s="113">
        <f t="shared" si="83"/>
        <v>1967.2</v>
      </c>
    </row>
    <row r="610" spans="1:18" ht="43.9" customHeight="1" x14ac:dyDescent="0.2">
      <c r="A610" s="23" t="s">
        <v>6</v>
      </c>
      <c r="B610" s="24">
        <v>302</v>
      </c>
      <c r="C610" s="25">
        <v>103</v>
      </c>
      <c r="D610" s="26" t="s">
        <v>19</v>
      </c>
      <c r="E610" s="27" t="s">
        <v>23</v>
      </c>
      <c r="F610" s="26" t="s">
        <v>2</v>
      </c>
      <c r="G610" s="28" t="s">
        <v>11</v>
      </c>
      <c r="H610" s="29">
        <v>100</v>
      </c>
      <c r="I610" s="30">
        <f t="shared" si="87"/>
        <v>1967.2</v>
      </c>
      <c r="J610" s="30">
        <f t="shared" si="87"/>
        <v>1967.2</v>
      </c>
      <c r="K610" s="30"/>
      <c r="L610" s="30"/>
      <c r="M610" s="30">
        <f t="shared" si="85"/>
        <v>1967.2</v>
      </c>
      <c r="N610" s="113">
        <f t="shared" si="86"/>
        <v>1967.2</v>
      </c>
      <c r="O610" s="57"/>
      <c r="P610" s="57"/>
      <c r="Q610" s="113">
        <f t="shared" si="82"/>
        <v>1967.2</v>
      </c>
      <c r="R610" s="113">
        <f t="shared" si="83"/>
        <v>1967.2</v>
      </c>
    </row>
    <row r="611" spans="1:18" ht="22.5" x14ac:dyDescent="0.2">
      <c r="A611" s="23" t="s">
        <v>5</v>
      </c>
      <c r="B611" s="24">
        <v>302</v>
      </c>
      <c r="C611" s="25">
        <v>103</v>
      </c>
      <c r="D611" s="26" t="s">
        <v>19</v>
      </c>
      <c r="E611" s="27" t="s">
        <v>23</v>
      </c>
      <c r="F611" s="26" t="s">
        <v>2</v>
      </c>
      <c r="G611" s="28" t="s">
        <v>11</v>
      </c>
      <c r="H611" s="29">
        <v>120</v>
      </c>
      <c r="I611" s="30">
        <f>1569.4+397.8</f>
        <v>1967.2</v>
      </c>
      <c r="J611" s="30">
        <f>397.8+1569.4</f>
        <v>1967.2</v>
      </c>
      <c r="K611" s="30"/>
      <c r="L611" s="30"/>
      <c r="M611" s="30">
        <f t="shared" si="85"/>
        <v>1967.2</v>
      </c>
      <c r="N611" s="113">
        <f t="shared" si="86"/>
        <v>1967.2</v>
      </c>
      <c r="O611" s="57"/>
      <c r="P611" s="57"/>
      <c r="Q611" s="113">
        <f t="shared" si="82"/>
        <v>1967.2</v>
      </c>
      <c r="R611" s="113">
        <f t="shared" si="83"/>
        <v>1967.2</v>
      </c>
    </row>
    <row r="612" spans="1:18" x14ac:dyDescent="0.2">
      <c r="A612" s="23" t="s">
        <v>22</v>
      </c>
      <c r="B612" s="24">
        <v>302</v>
      </c>
      <c r="C612" s="25">
        <v>103</v>
      </c>
      <c r="D612" s="26" t="s">
        <v>19</v>
      </c>
      <c r="E612" s="27" t="s">
        <v>21</v>
      </c>
      <c r="F612" s="26" t="s">
        <v>2</v>
      </c>
      <c r="G612" s="28" t="s">
        <v>9</v>
      </c>
      <c r="H612" s="29" t="s">
        <v>7</v>
      </c>
      <c r="I612" s="30">
        <f>I613</f>
        <v>1934.2</v>
      </c>
      <c r="J612" s="30">
        <f>J613</f>
        <v>1934.2</v>
      </c>
      <c r="K612" s="30"/>
      <c r="L612" s="30"/>
      <c r="M612" s="30">
        <f t="shared" si="85"/>
        <v>1934.2</v>
      </c>
      <c r="N612" s="113">
        <f t="shared" si="86"/>
        <v>1934.2</v>
      </c>
      <c r="O612" s="57"/>
      <c r="P612" s="57"/>
      <c r="Q612" s="113">
        <f t="shared" si="82"/>
        <v>1934.2</v>
      </c>
      <c r="R612" s="113">
        <f t="shared" si="83"/>
        <v>1934.2</v>
      </c>
    </row>
    <row r="613" spans="1:18" ht="22.5" x14ac:dyDescent="0.2">
      <c r="A613" s="23" t="s">
        <v>15</v>
      </c>
      <c r="B613" s="24">
        <v>302</v>
      </c>
      <c r="C613" s="25">
        <v>103</v>
      </c>
      <c r="D613" s="26" t="s">
        <v>19</v>
      </c>
      <c r="E613" s="27" t="s">
        <v>21</v>
      </c>
      <c r="F613" s="26" t="s">
        <v>2</v>
      </c>
      <c r="G613" s="28" t="s">
        <v>11</v>
      </c>
      <c r="H613" s="29" t="s">
        <v>7</v>
      </c>
      <c r="I613" s="30">
        <f>I614+I616</f>
        <v>1934.2</v>
      </c>
      <c r="J613" s="30">
        <f>J614+J616</f>
        <v>1934.2</v>
      </c>
      <c r="K613" s="30"/>
      <c r="L613" s="30"/>
      <c r="M613" s="30">
        <f t="shared" si="85"/>
        <v>1934.2</v>
      </c>
      <c r="N613" s="113">
        <f t="shared" si="86"/>
        <v>1934.2</v>
      </c>
      <c r="O613" s="57"/>
      <c r="P613" s="57"/>
      <c r="Q613" s="113">
        <f t="shared" si="82"/>
        <v>1934.2</v>
      </c>
      <c r="R613" s="113">
        <f t="shared" si="83"/>
        <v>1934.2</v>
      </c>
    </row>
    <row r="614" spans="1:18" ht="42.6" customHeight="1" x14ac:dyDescent="0.2">
      <c r="A614" s="23" t="s">
        <v>6</v>
      </c>
      <c r="B614" s="24">
        <v>302</v>
      </c>
      <c r="C614" s="25">
        <v>103</v>
      </c>
      <c r="D614" s="26" t="s">
        <v>19</v>
      </c>
      <c r="E614" s="27" t="s">
        <v>21</v>
      </c>
      <c r="F614" s="26" t="s">
        <v>2</v>
      </c>
      <c r="G614" s="28" t="s">
        <v>11</v>
      </c>
      <c r="H614" s="29">
        <v>100</v>
      </c>
      <c r="I614" s="30">
        <f>I615</f>
        <v>1525.2</v>
      </c>
      <c r="J614" s="30">
        <f>J615</f>
        <v>1525.2</v>
      </c>
      <c r="K614" s="30"/>
      <c r="L614" s="30"/>
      <c r="M614" s="30">
        <f t="shared" si="85"/>
        <v>1525.2</v>
      </c>
      <c r="N614" s="113">
        <f t="shared" si="86"/>
        <v>1525.2</v>
      </c>
      <c r="O614" s="57"/>
      <c r="P614" s="57"/>
      <c r="Q614" s="113">
        <f t="shared" si="82"/>
        <v>1525.2</v>
      </c>
      <c r="R614" s="113">
        <f t="shared" si="83"/>
        <v>1525.2</v>
      </c>
    </row>
    <row r="615" spans="1:18" ht="22.5" x14ac:dyDescent="0.2">
      <c r="A615" s="23" t="s">
        <v>5</v>
      </c>
      <c r="B615" s="24">
        <v>302</v>
      </c>
      <c r="C615" s="25">
        <v>103</v>
      </c>
      <c r="D615" s="26" t="s">
        <v>19</v>
      </c>
      <c r="E615" s="27" t="s">
        <v>21</v>
      </c>
      <c r="F615" s="26" t="s">
        <v>2</v>
      </c>
      <c r="G615" s="28" t="s">
        <v>11</v>
      </c>
      <c r="H615" s="29">
        <v>120</v>
      </c>
      <c r="I615" s="30">
        <f>1098.5+95+331.7</f>
        <v>1525.2</v>
      </c>
      <c r="J615" s="30">
        <f>1098.5+95+331.7</f>
        <v>1525.2</v>
      </c>
      <c r="K615" s="30"/>
      <c r="L615" s="30"/>
      <c r="M615" s="30">
        <f t="shared" si="85"/>
        <v>1525.2</v>
      </c>
      <c r="N615" s="113">
        <f t="shared" si="86"/>
        <v>1525.2</v>
      </c>
      <c r="O615" s="57"/>
      <c r="P615" s="57"/>
      <c r="Q615" s="113">
        <f t="shared" si="82"/>
        <v>1525.2</v>
      </c>
      <c r="R615" s="113">
        <f t="shared" si="83"/>
        <v>1525.2</v>
      </c>
    </row>
    <row r="616" spans="1:18" ht="22.5" x14ac:dyDescent="0.2">
      <c r="A616" s="23" t="s">
        <v>14</v>
      </c>
      <c r="B616" s="24">
        <v>302</v>
      </c>
      <c r="C616" s="25">
        <v>103</v>
      </c>
      <c r="D616" s="26" t="s">
        <v>19</v>
      </c>
      <c r="E616" s="27" t="s">
        <v>21</v>
      </c>
      <c r="F616" s="26" t="s">
        <v>2</v>
      </c>
      <c r="G616" s="28" t="s">
        <v>11</v>
      </c>
      <c r="H616" s="29">
        <v>200</v>
      </c>
      <c r="I616" s="30">
        <f>I617</f>
        <v>409</v>
      </c>
      <c r="J616" s="30">
        <f>J617</f>
        <v>409</v>
      </c>
      <c r="K616" s="30"/>
      <c r="L616" s="30"/>
      <c r="M616" s="30">
        <f t="shared" si="85"/>
        <v>409</v>
      </c>
      <c r="N616" s="113">
        <f t="shared" si="86"/>
        <v>409</v>
      </c>
      <c r="O616" s="57"/>
      <c r="P616" s="57"/>
      <c r="Q616" s="113">
        <f t="shared" si="82"/>
        <v>409</v>
      </c>
      <c r="R616" s="113">
        <f t="shared" si="83"/>
        <v>409</v>
      </c>
    </row>
    <row r="617" spans="1:18" ht="22.5" x14ac:dyDescent="0.2">
      <c r="A617" s="23" t="s">
        <v>13</v>
      </c>
      <c r="B617" s="24">
        <v>302</v>
      </c>
      <c r="C617" s="25">
        <v>103</v>
      </c>
      <c r="D617" s="26" t="s">
        <v>19</v>
      </c>
      <c r="E617" s="27" t="s">
        <v>21</v>
      </c>
      <c r="F617" s="26" t="s">
        <v>2</v>
      </c>
      <c r="G617" s="28" t="s">
        <v>11</v>
      </c>
      <c r="H617" s="29">
        <v>240</v>
      </c>
      <c r="I617" s="30">
        <f>386.6+22.4</f>
        <v>409</v>
      </c>
      <c r="J617" s="30">
        <f>386.6+22.4</f>
        <v>409</v>
      </c>
      <c r="K617" s="30"/>
      <c r="L617" s="30"/>
      <c r="M617" s="30">
        <f t="shared" si="85"/>
        <v>409</v>
      </c>
      <c r="N617" s="113">
        <f t="shared" si="86"/>
        <v>409</v>
      </c>
      <c r="O617" s="57"/>
      <c r="P617" s="57"/>
      <c r="Q617" s="113">
        <f t="shared" si="82"/>
        <v>409</v>
      </c>
      <c r="R617" s="113">
        <f t="shared" si="83"/>
        <v>409</v>
      </c>
    </row>
    <row r="618" spans="1:18" x14ac:dyDescent="0.2">
      <c r="A618" s="23" t="s">
        <v>20</v>
      </c>
      <c r="B618" s="24">
        <v>302</v>
      </c>
      <c r="C618" s="25">
        <v>103</v>
      </c>
      <c r="D618" s="26" t="s">
        <v>19</v>
      </c>
      <c r="E618" s="27" t="s">
        <v>18</v>
      </c>
      <c r="F618" s="26" t="s">
        <v>2</v>
      </c>
      <c r="G618" s="28" t="s">
        <v>9</v>
      </c>
      <c r="H618" s="29" t="s">
        <v>7</v>
      </c>
      <c r="I618" s="30">
        <f t="shared" ref="I618:J620" si="88">I619</f>
        <v>500.59999999999997</v>
      </c>
      <c r="J618" s="30">
        <f t="shared" si="88"/>
        <v>500.59999999999997</v>
      </c>
      <c r="K618" s="30"/>
      <c r="L618" s="30"/>
      <c r="M618" s="30">
        <f t="shared" si="85"/>
        <v>500.59999999999997</v>
      </c>
      <c r="N618" s="113">
        <f t="shared" si="86"/>
        <v>500.59999999999997</v>
      </c>
      <c r="O618" s="57"/>
      <c r="P618" s="57"/>
      <c r="Q618" s="113">
        <f t="shared" si="82"/>
        <v>500.59999999999997</v>
      </c>
      <c r="R618" s="113">
        <f t="shared" si="83"/>
        <v>500.59999999999997</v>
      </c>
    </row>
    <row r="619" spans="1:18" ht="22.5" x14ac:dyDescent="0.2">
      <c r="A619" s="23" t="s">
        <v>15</v>
      </c>
      <c r="B619" s="24">
        <v>302</v>
      </c>
      <c r="C619" s="25">
        <v>103</v>
      </c>
      <c r="D619" s="26" t="s">
        <v>19</v>
      </c>
      <c r="E619" s="27" t="s">
        <v>18</v>
      </c>
      <c r="F619" s="26" t="s">
        <v>2</v>
      </c>
      <c r="G619" s="28" t="s">
        <v>11</v>
      </c>
      <c r="H619" s="29" t="s">
        <v>7</v>
      </c>
      <c r="I619" s="30">
        <f t="shared" si="88"/>
        <v>500.59999999999997</v>
      </c>
      <c r="J619" s="30">
        <f t="shared" si="88"/>
        <v>500.59999999999997</v>
      </c>
      <c r="K619" s="30"/>
      <c r="L619" s="30"/>
      <c r="M619" s="30">
        <f t="shared" si="85"/>
        <v>500.59999999999997</v>
      </c>
      <c r="N619" s="113">
        <f t="shared" si="86"/>
        <v>500.59999999999997</v>
      </c>
      <c r="O619" s="57"/>
      <c r="P619" s="57"/>
      <c r="Q619" s="113">
        <f t="shared" si="82"/>
        <v>500.59999999999997</v>
      </c>
      <c r="R619" s="113">
        <f t="shared" si="83"/>
        <v>500.59999999999997</v>
      </c>
    </row>
    <row r="620" spans="1:18" ht="45" x14ac:dyDescent="0.2">
      <c r="A620" s="23" t="s">
        <v>6</v>
      </c>
      <c r="B620" s="24">
        <v>302</v>
      </c>
      <c r="C620" s="25">
        <v>103</v>
      </c>
      <c r="D620" s="26" t="s">
        <v>19</v>
      </c>
      <c r="E620" s="27" t="s">
        <v>18</v>
      </c>
      <c r="F620" s="26" t="s">
        <v>2</v>
      </c>
      <c r="G620" s="28" t="s">
        <v>11</v>
      </c>
      <c r="H620" s="29">
        <v>100</v>
      </c>
      <c r="I620" s="30">
        <f t="shared" si="88"/>
        <v>500.59999999999997</v>
      </c>
      <c r="J620" s="30">
        <f t="shared" si="88"/>
        <v>500.59999999999997</v>
      </c>
      <c r="K620" s="30"/>
      <c r="L620" s="30"/>
      <c r="M620" s="30">
        <f t="shared" si="85"/>
        <v>500.59999999999997</v>
      </c>
      <c r="N620" s="113">
        <f t="shared" si="86"/>
        <v>500.59999999999997</v>
      </c>
      <c r="O620" s="57"/>
      <c r="P620" s="57"/>
      <c r="Q620" s="113">
        <f t="shared" si="82"/>
        <v>500.59999999999997</v>
      </c>
      <c r="R620" s="113">
        <f t="shared" si="83"/>
        <v>500.59999999999997</v>
      </c>
    </row>
    <row r="621" spans="1:18" ht="22.5" x14ac:dyDescent="0.2">
      <c r="A621" s="23" t="s">
        <v>5</v>
      </c>
      <c r="B621" s="24">
        <v>302</v>
      </c>
      <c r="C621" s="25">
        <v>103</v>
      </c>
      <c r="D621" s="26" t="s">
        <v>19</v>
      </c>
      <c r="E621" s="27" t="s">
        <v>18</v>
      </c>
      <c r="F621" s="26" t="s">
        <v>2</v>
      </c>
      <c r="G621" s="28" t="s">
        <v>11</v>
      </c>
      <c r="H621" s="29">
        <v>120</v>
      </c>
      <c r="I621" s="30">
        <f>22.9+470.7+7</f>
        <v>500.59999999999997</v>
      </c>
      <c r="J621" s="30">
        <f>22.9+470.7+7</f>
        <v>500.59999999999997</v>
      </c>
      <c r="K621" s="30"/>
      <c r="L621" s="30"/>
      <c r="M621" s="30">
        <f t="shared" si="85"/>
        <v>500.59999999999997</v>
      </c>
      <c r="N621" s="113">
        <f t="shared" si="86"/>
        <v>500.59999999999997</v>
      </c>
      <c r="O621" s="57"/>
      <c r="P621" s="57"/>
      <c r="Q621" s="113">
        <f t="shared" si="82"/>
        <v>500.59999999999997</v>
      </c>
      <c r="R621" s="113">
        <f t="shared" si="83"/>
        <v>500.59999999999997</v>
      </c>
    </row>
    <row r="622" spans="1:18" ht="33.75" x14ac:dyDescent="0.2">
      <c r="A622" s="23" t="s">
        <v>17</v>
      </c>
      <c r="B622" s="24">
        <v>302</v>
      </c>
      <c r="C622" s="25">
        <v>106</v>
      </c>
      <c r="D622" s="26" t="s">
        <v>7</v>
      </c>
      <c r="E622" s="27" t="s">
        <v>7</v>
      </c>
      <c r="F622" s="26" t="s">
        <v>7</v>
      </c>
      <c r="G622" s="28" t="s">
        <v>7</v>
      </c>
      <c r="H622" s="29" t="s">
        <v>7</v>
      </c>
      <c r="I622" s="30">
        <f>I623+I629</f>
        <v>1907.2</v>
      </c>
      <c r="J622" s="30">
        <f>J623+J629</f>
        <v>1907.2</v>
      </c>
      <c r="K622" s="30"/>
      <c r="L622" s="30"/>
      <c r="M622" s="30">
        <f t="shared" si="85"/>
        <v>1907.2</v>
      </c>
      <c r="N622" s="113">
        <f t="shared" si="86"/>
        <v>1907.2</v>
      </c>
      <c r="O622" s="57"/>
      <c r="P622" s="57"/>
      <c r="Q622" s="113">
        <f t="shared" si="82"/>
        <v>1907.2</v>
      </c>
      <c r="R622" s="113">
        <f t="shared" si="83"/>
        <v>1907.2</v>
      </c>
    </row>
    <row r="623" spans="1:18" ht="22.15" customHeight="1" x14ac:dyDescent="0.2">
      <c r="A623" s="23" t="s">
        <v>16</v>
      </c>
      <c r="B623" s="24">
        <v>302</v>
      </c>
      <c r="C623" s="25">
        <v>106</v>
      </c>
      <c r="D623" s="26" t="s">
        <v>12</v>
      </c>
      <c r="E623" s="27" t="s">
        <v>3</v>
      </c>
      <c r="F623" s="26" t="s">
        <v>2</v>
      </c>
      <c r="G623" s="28" t="s">
        <v>9</v>
      </c>
      <c r="H623" s="29" t="s">
        <v>7</v>
      </c>
      <c r="I623" s="30">
        <f>I624</f>
        <v>1467.2</v>
      </c>
      <c r="J623" s="30">
        <f>J624</f>
        <v>1467.2</v>
      </c>
      <c r="K623" s="30"/>
      <c r="L623" s="30"/>
      <c r="M623" s="30">
        <f t="shared" si="85"/>
        <v>1467.2</v>
      </c>
      <c r="N623" s="113">
        <f t="shared" si="86"/>
        <v>1467.2</v>
      </c>
      <c r="O623" s="57"/>
      <c r="P623" s="57"/>
      <c r="Q623" s="113">
        <f t="shared" si="82"/>
        <v>1467.2</v>
      </c>
      <c r="R623" s="113">
        <f t="shared" si="83"/>
        <v>1467.2</v>
      </c>
    </row>
    <row r="624" spans="1:18" ht="22.5" x14ac:dyDescent="0.2">
      <c r="A624" s="23" t="s">
        <v>15</v>
      </c>
      <c r="B624" s="24">
        <v>302</v>
      </c>
      <c r="C624" s="25">
        <v>106</v>
      </c>
      <c r="D624" s="26" t="s">
        <v>12</v>
      </c>
      <c r="E624" s="27" t="s">
        <v>3</v>
      </c>
      <c r="F624" s="26" t="s">
        <v>2</v>
      </c>
      <c r="G624" s="28" t="s">
        <v>11</v>
      </c>
      <c r="H624" s="29" t="s">
        <v>7</v>
      </c>
      <c r="I624" s="30">
        <f>I625+I627</f>
        <v>1467.2</v>
      </c>
      <c r="J624" s="30">
        <f>J625+J627</f>
        <v>1467.2</v>
      </c>
      <c r="K624" s="30"/>
      <c r="L624" s="30"/>
      <c r="M624" s="30">
        <f t="shared" si="85"/>
        <v>1467.2</v>
      </c>
      <c r="N624" s="113">
        <f t="shared" si="86"/>
        <v>1467.2</v>
      </c>
      <c r="O624" s="57"/>
      <c r="P624" s="57"/>
      <c r="Q624" s="113">
        <f t="shared" si="82"/>
        <v>1467.2</v>
      </c>
      <c r="R624" s="113">
        <f t="shared" si="83"/>
        <v>1467.2</v>
      </c>
    </row>
    <row r="625" spans="1:18" ht="43.9" customHeight="1" x14ac:dyDescent="0.2">
      <c r="A625" s="23" t="s">
        <v>6</v>
      </c>
      <c r="B625" s="24">
        <v>302</v>
      </c>
      <c r="C625" s="25">
        <v>106</v>
      </c>
      <c r="D625" s="26" t="s">
        <v>12</v>
      </c>
      <c r="E625" s="27" t="s">
        <v>3</v>
      </c>
      <c r="F625" s="26" t="s">
        <v>2</v>
      </c>
      <c r="G625" s="28" t="s">
        <v>11</v>
      </c>
      <c r="H625" s="29">
        <v>100</v>
      </c>
      <c r="I625" s="30">
        <f>I626</f>
        <v>1411.2</v>
      </c>
      <c r="J625" s="30">
        <f>J626</f>
        <v>1411.2</v>
      </c>
      <c r="K625" s="30"/>
      <c r="L625" s="30"/>
      <c r="M625" s="30">
        <f t="shared" si="85"/>
        <v>1411.2</v>
      </c>
      <c r="N625" s="113">
        <f t="shared" si="86"/>
        <v>1411.2</v>
      </c>
      <c r="O625" s="57"/>
      <c r="P625" s="57"/>
      <c r="Q625" s="113">
        <f t="shared" si="82"/>
        <v>1411.2</v>
      </c>
      <c r="R625" s="113">
        <f t="shared" si="83"/>
        <v>1411.2</v>
      </c>
    </row>
    <row r="626" spans="1:18" ht="22.5" x14ac:dyDescent="0.2">
      <c r="A626" s="23" t="s">
        <v>5</v>
      </c>
      <c r="B626" s="24">
        <v>302</v>
      </c>
      <c r="C626" s="25">
        <v>106</v>
      </c>
      <c r="D626" s="26" t="s">
        <v>12</v>
      </c>
      <c r="E626" s="27" t="s">
        <v>3</v>
      </c>
      <c r="F626" s="26" t="s">
        <v>2</v>
      </c>
      <c r="G626" s="28" t="s">
        <v>11</v>
      </c>
      <c r="H626" s="29">
        <v>120</v>
      </c>
      <c r="I626" s="30">
        <f>1049+45.4+316.8</f>
        <v>1411.2</v>
      </c>
      <c r="J626" s="30">
        <f>1049+45.4+316.8</f>
        <v>1411.2</v>
      </c>
      <c r="K626" s="30"/>
      <c r="L626" s="30"/>
      <c r="M626" s="30">
        <f t="shared" si="85"/>
        <v>1411.2</v>
      </c>
      <c r="N626" s="113">
        <f t="shared" si="86"/>
        <v>1411.2</v>
      </c>
      <c r="O626" s="57"/>
      <c r="P626" s="57"/>
      <c r="Q626" s="113">
        <f t="shared" si="82"/>
        <v>1411.2</v>
      </c>
      <c r="R626" s="113">
        <f t="shared" si="83"/>
        <v>1411.2</v>
      </c>
    </row>
    <row r="627" spans="1:18" ht="22.5" x14ac:dyDescent="0.2">
      <c r="A627" s="23" t="s">
        <v>14</v>
      </c>
      <c r="B627" s="24">
        <v>302</v>
      </c>
      <c r="C627" s="25">
        <v>106</v>
      </c>
      <c r="D627" s="26" t="s">
        <v>12</v>
      </c>
      <c r="E627" s="27" t="s">
        <v>3</v>
      </c>
      <c r="F627" s="26" t="s">
        <v>2</v>
      </c>
      <c r="G627" s="28" t="s">
        <v>11</v>
      </c>
      <c r="H627" s="29">
        <v>200</v>
      </c>
      <c r="I627" s="30">
        <f>I628</f>
        <v>56</v>
      </c>
      <c r="J627" s="30">
        <f>J628</f>
        <v>56</v>
      </c>
      <c r="K627" s="30"/>
      <c r="L627" s="30"/>
      <c r="M627" s="30">
        <f t="shared" si="85"/>
        <v>56</v>
      </c>
      <c r="N627" s="113">
        <f t="shared" si="86"/>
        <v>56</v>
      </c>
      <c r="O627" s="57"/>
      <c r="P627" s="57"/>
      <c r="Q627" s="113">
        <f t="shared" si="82"/>
        <v>56</v>
      </c>
      <c r="R627" s="113">
        <f t="shared" si="83"/>
        <v>56</v>
      </c>
    </row>
    <row r="628" spans="1:18" ht="24.6" customHeight="1" x14ac:dyDescent="0.2">
      <c r="A628" s="23" t="s">
        <v>13</v>
      </c>
      <c r="B628" s="24">
        <v>302</v>
      </c>
      <c r="C628" s="25">
        <v>106</v>
      </c>
      <c r="D628" s="26" t="s">
        <v>12</v>
      </c>
      <c r="E628" s="27" t="s">
        <v>3</v>
      </c>
      <c r="F628" s="26" t="s">
        <v>2</v>
      </c>
      <c r="G628" s="28" t="s">
        <v>11</v>
      </c>
      <c r="H628" s="29">
        <v>240</v>
      </c>
      <c r="I628" s="30">
        <v>56</v>
      </c>
      <c r="J628" s="30">
        <v>56</v>
      </c>
      <c r="K628" s="30"/>
      <c r="L628" s="30"/>
      <c r="M628" s="30">
        <f t="shared" si="85"/>
        <v>56</v>
      </c>
      <c r="N628" s="113">
        <f t="shared" si="86"/>
        <v>56</v>
      </c>
      <c r="O628" s="57"/>
      <c r="P628" s="57"/>
      <c r="Q628" s="113">
        <f t="shared" si="82"/>
        <v>56</v>
      </c>
      <c r="R628" s="113">
        <f t="shared" si="83"/>
        <v>56</v>
      </c>
    </row>
    <row r="629" spans="1:18" ht="22.5" x14ac:dyDescent="0.2">
      <c r="A629" s="23" t="s">
        <v>10</v>
      </c>
      <c r="B629" s="24">
        <v>302</v>
      </c>
      <c r="C629" s="25">
        <v>106</v>
      </c>
      <c r="D629" s="26" t="s">
        <v>4</v>
      </c>
      <c r="E629" s="27" t="s">
        <v>3</v>
      </c>
      <c r="F629" s="26" t="s">
        <v>2</v>
      </c>
      <c r="G629" s="28" t="s">
        <v>9</v>
      </c>
      <c r="H629" s="29" t="s">
        <v>7</v>
      </c>
      <c r="I629" s="30">
        <f t="shared" ref="I629:J631" si="89">I630</f>
        <v>440</v>
      </c>
      <c r="J629" s="30">
        <f t="shared" si="89"/>
        <v>440</v>
      </c>
      <c r="K629" s="30"/>
      <c r="L629" s="30"/>
      <c r="M629" s="30">
        <f t="shared" si="85"/>
        <v>440</v>
      </c>
      <c r="N629" s="113">
        <f t="shared" si="86"/>
        <v>440</v>
      </c>
      <c r="O629" s="57"/>
      <c r="P629" s="57"/>
      <c r="Q629" s="113">
        <f t="shared" si="82"/>
        <v>440</v>
      </c>
      <c r="R629" s="113">
        <f t="shared" si="83"/>
        <v>440</v>
      </c>
    </row>
    <row r="630" spans="1:18" ht="45.6" customHeight="1" x14ac:dyDescent="0.2">
      <c r="A630" s="23" t="s">
        <v>8</v>
      </c>
      <c r="B630" s="24">
        <v>302</v>
      </c>
      <c r="C630" s="25">
        <v>106</v>
      </c>
      <c r="D630" s="26" t="s">
        <v>4</v>
      </c>
      <c r="E630" s="27" t="s">
        <v>3</v>
      </c>
      <c r="F630" s="26" t="s">
        <v>2</v>
      </c>
      <c r="G630" s="28" t="s">
        <v>1</v>
      </c>
      <c r="H630" s="29" t="s">
        <v>7</v>
      </c>
      <c r="I630" s="30">
        <f t="shared" si="89"/>
        <v>440</v>
      </c>
      <c r="J630" s="30">
        <f t="shared" si="89"/>
        <v>440</v>
      </c>
      <c r="K630" s="30"/>
      <c r="L630" s="30"/>
      <c r="M630" s="30">
        <f t="shared" si="85"/>
        <v>440</v>
      </c>
      <c r="N630" s="113">
        <f t="shared" si="86"/>
        <v>440</v>
      </c>
      <c r="O630" s="57"/>
      <c r="P630" s="57"/>
      <c r="Q630" s="113">
        <f t="shared" si="82"/>
        <v>440</v>
      </c>
      <c r="R630" s="113">
        <f t="shared" si="83"/>
        <v>440</v>
      </c>
    </row>
    <row r="631" spans="1:18" ht="43.9" customHeight="1" x14ac:dyDescent="0.2">
      <c r="A631" s="23" t="s">
        <v>6</v>
      </c>
      <c r="B631" s="24">
        <v>302</v>
      </c>
      <c r="C631" s="25">
        <v>106</v>
      </c>
      <c r="D631" s="26" t="s">
        <v>4</v>
      </c>
      <c r="E631" s="27" t="s">
        <v>3</v>
      </c>
      <c r="F631" s="26" t="s">
        <v>2</v>
      </c>
      <c r="G631" s="28" t="s">
        <v>1</v>
      </c>
      <c r="H631" s="29">
        <v>100</v>
      </c>
      <c r="I631" s="30">
        <f t="shared" si="89"/>
        <v>440</v>
      </c>
      <c r="J631" s="30">
        <f t="shared" si="89"/>
        <v>440</v>
      </c>
      <c r="K631" s="30"/>
      <c r="L631" s="30"/>
      <c r="M631" s="30">
        <f t="shared" si="85"/>
        <v>440</v>
      </c>
      <c r="N631" s="113">
        <f t="shared" si="86"/>
        <v>440</v>
      </c>
      <c r="O631" s="57"/>
      <c r="P631" s="57"/>
      <c r="Q631" s="113">
        <f t="shared" si="82"/>
        <v>440</v>
      </c>
      <c r="R631" s="113">
        <f t="shared" si="83"/>
        <v>440</v>
      </c>
    </row>
    <row r="632" spans="1:18" ht="22.5" x14ac:dyDescent="0.2">
      <c r="A632" s="23" t="s">
        <v>5</v>
      </c>
      <c r="B632" s="24">
        <v>302</v>
      </c>
      <c r="C632" s="25">
        <v>106</v>
      </c>
      <c r="D632" s="26" t="s">
        <v>4</v>
      </c>
      <c r="E632" s="27" t="s">
        <v>3</v>
      </c>
      <c r="F632" s="26" t="s">
        <v>2</v>
      </c>
      <c r="G632" s="28" t="s">
        <v>1</v>
      </c>
      <c r="H632" s="29">
        <v>120</v>
      </c>
      <c r="I632" s="30">
        <f>338+102</f>
        <v>440</v>
      </c>
      <c r="J632" s="30">
        <f>338+102</f>
        <v>440</v>
      </c>
      <c r="K632" s="30"/>
      <c r="L632" s="30"/>
      <c r="M632" s="30">
        <f t="shared" si="85"/>
        <v>440</v>
      </c>
      <c r="N632" s="113">
        <f t="shared" si="86"/>
        <v>440</v>
      </c>
      <c r="O632" s="57"/>
      <c r="P632" s="57"/>
      <c r="Q632" s="113">
        <f t="shared" si="82"/>
        <v>440</v>
      </c>
      <c r="R632" s="113">
        <f t="shared" si="83"/>
        <v>440</v>
      </c>
    </row>
    <row r="633" spans="1:18" ht="13.5" thickBot="1" x14ac:dyDescent="0.25">
      <c r="A633" s="46" t="s">
        <v>256</v>
      </c>
      <c r="B633" s="47"/>
      <c r="C633" s="48"/>
      <c r="D633" s="49"/>
      <c r="E633" s="50"/>
      <c r="F633" s="49"/>
      <c r="G633" s="51"/>
      <c r="H633" s="52"/>
      <c r="I633" s="53">
        <v>20000</v>
      </c>
      <c r="J633" s="53">
        <v>35000</v>
      </c>
      <c r="K633" s="53"/>
      <c r="L633" s="53"/>
      <c r="M633" s="53">
        <f t="shared" si="85"/>
        <v>20000</v>
      </c>
      <c r="N633" s="116">
        <f t="shared" si="86"/>
        <v>35000</v>
      </c>
      <c r="O633" s="65"/>
      <c r="P633" s="65"/>
      <c r="Q633" s="117">
        <f t="shared" si="82"/>
        <v>20000</v>
      </c>
      <c r="R633" s="117">
        <f t="shared" si="83"/>
        <v>35000</v>
      </c>
    </row>
    <row r="634" spans="1:18" ht="18" customHeight="1" thickBot="1" x14ac:dyDescent="0.25">
      <c r="A634" s="129" t="s">
        <v>0</v>
      </c>
      <c r="B634" s="130"/>
      <c r="C634" s="130"/>
      <c r="D634" s="130"/>
      <c r="E634" s="130"/>
      <c r="F634" s="130"/>
      <c r="G634" s="130"/>
      <c r="H634" s="131"/>
      <c r="I634" s="54">
        <f>I13+I121+I202+I330+I433+I386+I466+I604+I633</f>
        <v>1075883.2</v>
      </c>
      <c r="J634" s="54">
        <f>J13+J121+J202+J330+J386+J433+J466+J604+J633</f>
        <v>1112759.7</v>
      </c>
      <c r="K634" s="54">
        <f>K13+K121+K202+K330+K386+K433+K466+K604+K633</f>
        <v>2274.8999999999996</v>
      </c>
      <c r="L634" s="54">
        <f>L13+L121+L202+L330+L386+L433+L466+L604+L633</f>
        <v>2355.9</v>
      </c>
      <c r="M634" s="54">
        <f t="shared" si="85"/>
        <v>1078158.0999999999</v>
      </c>
      <c r="N634" s="109">
        <f t="shared" si="86"/>
        <v>1115115.5999999999</v>
      </c>
      <c r="O634" s="109">
        <f>O13+O121+O202+O330+O386+O433+O466+O604</f>
        <v>42465</v>
      </c>
      <c r="P634" s="109">
        <f>P13+P121+P202+P330+P386+P433+P466+P604</f>
        <v>42940</v>
      </c>
      <c r="Q634" s="109">
        <f t="shared" si="82"/>
        <v>1120623.0999999999</v>
      </c>
      <c r="R634" s="55">
        <f t="shared" si="82"/>
        <v>1158055.5999999999</v>
      </c>
    </row>
    <row r="635" spans="1:18" ht="13.5" thickBot="1" x14ac:dyDescent="0.25">
      <c r="A635" s="56"/>
      <c r="B635" s="56"/>
      <c r="C635" s="56"/>
      <c r="D635" s="5"/>
      <c r="E635" s="5"/>
      <c r="F635" s="5"/>
      <c r="G635" s="5"/>
      <c r="H635" s="5"/>
    </row>
    <row r="636" spans="1:18" x14ac:dyDescent="0.2">
      <c r="A636" s="56"/>
      <c r="B636" s="56"/>
      <c r="C636" s="56"/>
      <c r="D636" s="5"/>
      <c r="E636" s="5"/>
      <c r="F636" s="5"/>
      <c r="G636" s="5"/>
      <c r="H636" s="5"/>
      <c r="K636" s="145">
        <v>2020</v>
      </c>
      <c r="L636" s="146"/>
      <c r="M636" s="147">
        <v>2021</v>
      </c>
      <c r="N636" s="148"/>
    </row>
    <row r="637" spans="1:18" x14ac:dyDescent="0.2">
      <c r="A637" s="56"/>
      <c r="B637" s="56"/>
      <c r="C637" s="56"/>
      <c r="D637" s="56"/>
      <c r="E637" s="56"/>
      <c r="F637" s="56"/>
      <c r="G637" s="56"/>
      <c r="H637" s="56"/>
      <c r="J637" s="57"/>
      <c r="K637" s="57" t="s">
        <v>329</v>
      </c>
      <c r="L637" s="58" t="s">
        <v>330</v>
      </c>
      <c r="M637" s="59" t="s">
        <v>329</v>
      </c>
      <c r="N637" s="60" t="s">
        <v>330</v>
      </c>
    </row>
    <row r="638" spans="1:18" x14ac:dyDescent="0.2">
      <c r="J638" s="57" t="s">
        <v>331</v>
      </c>
      <c r="K638" s="61">
        <v>2036.1</v>
      </c>
      <c r="L638" s="62">
        <v>20.361000000000001</v>
      </c>
      <c r="M638" s="63">
        <v>2117.5</v>
      </c>
      <c r="N638" s="60">
        <v>21.175000000000001</v>
      </c>
    </row>
    <row r="639" spans="1:18" x14ac:dyDescent="0.2">
      <c r="J639" s="57" t="s">
        <v>333</v>
      </c>
      <c r="K639" s="61">
        <f>K415</f>
        <v>238.8</v>
      </c>
      <c r="L639" s="64"/>
      <c r="M639" s="63">
        <f>L415</f>
        <v>238.4</v>
      </c>
      <c r="N639" s="60"/>
    </row>
    <row r="640" spans="1:18" x14ac:dyDescent="0.2">
      <c r="J640" s="57" t="s">
        <v>334</v>
      </c>
      <c r="K640" s="57"/>
      <c r="L640" s="58">
        <v>-20.361000000000001</v>
      </c>
      <c r="M640" s="59"/>
      <c r="N640" s="60">
        <f>-21.175+150</f>
        <v>128.82499999999999</v>
      </c>
    </row>
    <row r="641" spans="10:14" ht="13.5" thickBot="1" x14ac:dyDescent="0.25">
      <c r="J641" s="65" t="s">
        <v>335</v>
      </c>
      <c r="K641" s="65"/>
      <c r="L641" s="66"/>
      <c r="M641" s="67"/>
      <c r="N641" s="68">
        <v>-150</v>
      </c>
    </row>
    <row r="642" spans="10:14" ht="13.5" thickBot="1" x14ac:dyDescent="0.25">
      <c r="J642" s="69" t="s">
        <v>0</v>
      </c>
      <c r="K642" s="70">
        <f>K638+K639</f>
        <v>2274.9</v>
      </c>
      <c r="L642" s="71">
        <f>L638+L640</f>
        <v>0</v>
      </c>
      <c r="M642" s="72">
        <f>M638+M639</f>
        <v>2355.9</v>
      </c>
      <c r="N642" s="73">
        <f>N638+N640+N641</f>
        <v>0</v>
      </c>
    </row>
  </sheetData>
  <sheetProtection sort="0" autoFilter="0"/>
  <mergeCells count="25">
    <mergeCell ref="Q10:R10"/>
    <mergeCell ref="O10:P10"/>
    <mergeCell ref="K636:L636"/>
    <mergeCell ref="M636:N636"/>
    <mergeCell ref="K9:L9"/>
    <mergeCell ref="M9:N9"/>
    <mergeCell ref="K10:L10"/>
    <mergeCell ref="M10:N10"/>
    <mergeCell ref="A7:N7"/>
    <mergeCell ref="K3:N3"/>
    <mergeCell ref="I10:J10"/>
    <mergeCell ref="I3:J3"/>
    <mergeCell ref="I9:J9"/>
    <mergeCell ref="A634:H634"/>
    <mergeCell ref="A10:A11"/>
    <mergeCell ref="B10:B11"/>
    <mergeCell ref="C10:C11"/>
    <mergeCell ref="D10:G11"/>
    <mergeCell ref="H10:H11"/>
    <mergeCell ref="Q2:R2"/>
    <mergeCell ref="P1:R1"/>
    <mergeCell ref="M1:N1"/>
    <mergeCell ref="H2:N2"/>
    <mergeCell ref="H4:N4"/>
    <mergeCell ref="Q4:R4"/>
  </mergeCells>
  <pageMargins left="0.70866141732283472" right="0.59055118110236227" top="0.59055118110236227" bottom="0.59055118110236227" header="0.51181102362204722" footer="0.5118110236220472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2"/>
  <sheetViews>
    <sheetView tabSelected="1" topLeftCell="B400" zoomScale="78" zoomScaleNormal="78" zoomScaleSheetLayoutView="100" workbookViewId="0">
      <selection activeCell="B100" sqref="A100:XFD103"/>
    </sheetView>
  </sheetViews>
  <sheetFormatPr defaultColWidth="9.140625" defaultRowHeight="12.75" x14ac:dyDescent="0.2"/>
  <cols>
    <col min="1" max="1" width="46.140625" style="2" customWidth="1"/>
    <col min="2" max="2" width="6.28515625" style="2" customWidth="1"/>
    <col min="3" max="3" width="4.42578125" style="2" customWidth="1"/>
    <col min="4" max="4" width="5.5703125" style="2" customWidth="1"/>
    <col min="5" max="5" width="8.42578125" style="2" customWidth="1"/>
    <col min="6" max="6" width="10" style="2" customWidth="1"/>
    <col min="7" max="7" width="12.7109375" style="2" hidden="1" customWidth="1"/>
    <col min="8" max="8" width="13.140625" style="2" hidden="1" customWidth="1"/>
    <col min="9" max="9" width="12.7109375" style="2" hidden="1" customWidth="1"/>
    <col min="10" max="10" width="13.140625" style="2" hidden="1" customWidth="1"/>
    <col min="11" max="11" width="10.5703125" style="2" hidden="1" customWidth="1"/>
    <col min="12" max="12" width="9.42578125" style="2" hidden="1" customWidth="1"/>
    <col min="13" max="14" width="9.140625" style="2" hidden="1" customWidth="1"/>
    <col min="15" max="15" width="13.5703125" style="2" customWidth="1"/>
    <col min="16" max="16" width="12.140625" style="2" customWidth="1"/>
    <col min="17" max="17" width="1.28515625" style="2" customWidth="1"/>
    <col min="18" max="224" width="9.140625" style="2" customWidth="1"/>
    <col min="225" max="16384" width="9.140625" style="2"/>
  </cols>
  <sheetData>
    <row r="1" spans="1:16" ht="14.45" customHeight="1" x14ac:dyDescent="0.2">
      <c r="K1" s="125"/>
      <c r="L1" s="125"/>
      <c r="N1" s="124" t="s">
        <v>336</v>
      </c>
      <c r="O1" s="124"/>
      <c r="P1" s="124"/>
    </row>
    <row r="2" spans="1:16" ht="64.5" customHeight="1" x14ac:dyDescent="0.2">
      <c r="F2" s="150"/>
      <c r="G2" s="150"/>
      <c r="H2" s="150"/>
      <c r="I2" s="150"/>
      <c r="J2" s="150"/>
      <c r="K2" s="150"/>
      <c r="L2" s="150"/>
      <c r="O2" s="123" t="s">
        <v>346</v>
      </c>
      <c r="P2" s="123"/>
    </row>
    <row r="3" spans="1:16" ht="24" customHeight="1" x14ac:dyDescent="0.2">
      <c r="G3" s="139"/>
      <c r="H3" s="139"/>
      <c r="I3" s="139"/>
      <c r="J3" s="139"/>
      <c r="K3" s="139"/>
      <c r="L3" s="139"/>
      <c r="N3" s="124" t="s">
        <v>342</v>
      </c>
      <c r="O3" s="124"/>
      <c r="P3" s="124"/>
    </row>
    <row r="4" spans="1:16" ht="59.1" customHeight="1" x14ac:dyDescent="0.2">
      <c r="A4" s="5"/>
      <c r="B4" s="5"/>
      <c r="C4" s="5"/>
      <c r="D4" s="5"/>
      <c r="E4" s="5"/>
      <c r="F4" s="150"/>
      <c r="G4" s="150"/>
      <c r="H4" s="150"/>
      <c r="I4" s="150"/>
      <c r="J4" s="150"/>
      <c r="K4" s="150"/>
      <c r="L4" s="150"/>
      <c r="O4" s="128" t="s">
        <v>343</v>
      </c>
      <c r="P4" s="128"/>
    </row>
    <row r="5" spans="1:16" ht="23.45" customHeight="1" x14ac:dyDescent="0.2">
      <c r="A5" s="155" t="s">
        <v>323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2.6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</row>
    <row r="7" spans="1:16" ht="12.6" customHeight="1" x14ac:dyDescent="0.2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</row>
    <row r="8" spans="1:16" ht="11.25" customHeight="1" x14ac:dyDescent="0.25">
      <c r="A8" s="7"/>
      <c r="B8" s="7"/>
      <c r="C8" s="7"/>
      <c r="D8" s="7"/>
      <c r="E8" s="7"/>
      <c r="F8" s="7"/>
      <c r="G8" s="7"/>
      <c r="I8" s="7"/>
      <c r="K8" s="7"/>
    </row>
    <row r="9" spans="1:16" ht="13.5" customHeight="1" thickBot="1" x14ac:dyDescent="0.25">
      <c r="A9" s="7"/>
      <c r="B9" s="7"/>
      <c r="C9" s="7"/>
      <c r="D9" s="7"/>
      <c r="E9" s="7"/>
      <c r="F9" s="7"/>
      <c r="G9" s="140"/>
      <c r="H9" s="140"/>
      <c r="I9" s="140"/>
      <c r="J9" s="140"/>
      <c r="K9" s="140"/>
      <c r="L9" s="140"/>
      <c r="O9" s="2" t="s">
        <v>267</v>
      </c>
    </row>
    <row r="10" spans="1:16" ht="24" customHeight="1" thickBot="1" x14ac:dyDescent="0.25">
      <c r="A10" s="132" t="s">
        <v>255</v>
      </c>
      <c r="B10" s="134" t="s">
        <v>252</v>
      </c>
      <c r="C10" s="134"/>
      <c r="D10" s="134"/>
      <c r="E10" s="132"/>
      <c r="F10" s="134" t="s">
        <v>251</v>
      </c>
      <c r="G10" s="152" t="s">
        <v>324</v>
      </c>
      <c r="H10" s="153"/>
      <c r="I10" s="152" t="s">
        <v>325</v>
      </c>
      <c r="J10" s="153"/>
      <c r="K10" s="152" t="s">
        <v>324</v>
      </c>
      <c r="L10" s="154"/>
      <c r="M10" s="143" t="s">
        <v>325</v>
      </c>
      <c r="N10" s="144"/>
      <c r="O10" s="141" t="s">
        <v>250</v>
      </c>
      <c r="P10" s="142"/>
    </row>
    <row r="11" spans="1:16" ht="21.75" customHeight="1" thickBot="1" x14ac:dyDescent="0.25">
      <c r="A11" s="133"/>
      <c r="B11" s="134"/>
      <c r="C11" s="134"/>
      <c r="D11" s="134"/>
      <c r="E11" s="132"/>
      <c r="F11" s="134"/>
      <c r="G11" s="74" t="s">
        <v>249</v>
      </c>
      <c r="H11" s="75" t="s">
        <v>265</v>
      </c>
      <c r="I11" s="74" t="s">
        <v>249</v>
      </c>
      <c r="J11" s="75" t="s">
        <v>265</v>
      </c>
      <c r="K11" s="74" t="s">
        <v>249</v>
      </c>
      <c r="L11" s="74" t="s">
        <v>265</v>
      </c>
      <c r="M11" s="110" t="s">
        <v>249</v>
      </c>
      <c r="N11" s="110" t="s">
        <v>265</v>
      </c>
      <c r="O11" s="110" t="s">
        <v>249</v>
      </c>
      <c r="P11" s="111" t="s">
        <v>265</v>
      </c>
    </row>
    <row r="12" spans="1:16" ht="12.95" thickBot="1" x14ac:dyDescent="0.3">
      <c r="A12" s="10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76">
        <v>7</v>
      </c>
      <c r="H12" s="77">
        <v>8</v>
      </c>
      <c r="I12" s="76">
        <v>9</v>
      </c>
      <c r="J12" s="77">
        <v>10</v>
      </c>
      <c r="K12" s="119">
        <v>7</v>
      </c>
      <c r="L12" s="120">
        <v>8</v>
      </c>
      <c r="M12" s="119">
        <v>9</v>
      </c>
      <c r="N12" s="120">
        <v>10</v>
      </c>
      <c r="O12" s="119">
        <v>9</v>
      </c>
      <c r="P12" s="120">
        <v>10</v>
      </c>
    </row>
    <row r="13" spans="1:16" ht="33.75" customHeight="1" x14ac:dyDescent="0.2">
      <c r="A13" s="78" t="s">
        <v>268</v>
      </c>
      <c r="B13" s="79"/>
      <c r="C13" s="80"/>
      <c r="D13" s="79"/>
      <c r="E13" s="81"/>
      <c r="F13" s="82"/>
      <c r="G13" s="22">
        <f>G14+G41+G104+G118+G195+G240+G278+G321+G342+G361+G365+G387+G380</f>
        <v>1034821.7999999999</v>
      </c>
      <c r="H13" s="22">
        <f>H14+H41+H104+H118+H195+H240+H278+H321+H342+H361+H365+H387+H380</f>
        <v>1056390.4000000001</v>
      </c>
      <c r="I13" s="22">
        <f>I14+I41</f>
        <v>2295.261</v>
      </c>
      <c r="J13" s="22">
        <f>J14+J41+J365</f>
        <v>2227.0750000000003</v>
      </c>
      <c r="K13" s="22">
        <f>G13+I13</f>
        <v>1037117.061</v>
      </c>
      <c r="L13" s="104">
        <f>H13+J13</f>
        <v>1058617.4750000001</v>
      </c>
      <c r="M13" s="104">
        <f>M41</f>
        <v>42465</v>
      </c>
      <c r="N13" s="104">
        <f>N41</f>
        <v>42940</v>
      </c>
      <c r="O13" s="22">
        <f>K13+M13</f>
        <v>1079582.061</v>
      </c>
      <c r="P13" s="22">
        <f>L13+N13</f>
        <v>1101557.4750000001</v>
      </c>
    </row>
    <row r="14" spans="1:16" ht="75.599999999999994" customHeight="1" x14ac:dyDescent="0.2">
      <c r="A14" s="36" t="s">
        <v>301</v>
      </c>
      <c r="B14" s="83" t="s">
        <v>108</v>
      </c>
      <c r="C14" s="84" t="s">
        <v>3</v>
      </c>
      <c r="D14" s="83" t="s">
        <v>2</v>
      </c>
      <c r="E14" s="85" t="s">
        <v>9</v>
      </c>
      <c r="F14" s="86" t="s">
        <v>7</v>
      </c>
      <c r="G14" s="22">
        <f>G15+G21+G24+G29+G32+G35+G38</f>
        <v>8914.1</v>
      </c>
      <c r="H14" s="22">
        <f>H15+H21+H24+H29+H32+H35+H38</f>
        <v>8914.1</v>
      </c>
      <c r="I14" s="22">
        <f>I18</f>
        <v>238.8</v>
      </c>
      <c r="J14" s="22">
        <f>J18</f>
        <v>238.4</v>
      </c>
      <c r="K14" s="22">
        <f t="shared" ref="K14:K80" si="0">G14+I14</f>
        <v>9152.9</v>
      </c>
      <c r="L14" s="104">
        <f t="shared" ref="L14:L80" si="1">H14+J14</f>
        <v>9152.5</v>
      </c>
      <c r="M14" s="57"/>
      <c r="N14" s="57"/>
      <c r="O14" s="43">
        <f t="shared" ref="O14:P29" si="2">K14+M14</f>
        <v>9152.9</v>
      </c>
      <c r="P14" s="43">
        <f t="shared" si="2"/>
        <v>9152.5</v>
      </c>
    </row>
    <row r="15" spans="1:16" ht="33.75" customHeight="1" x14ac:dyDescent="0.2">
      <c r="A15" s="23" t="s">
        <v>121</v>
      </c>
      <c r="B15" s="32" t="s">
        <v>108</v>
      </c>
      <c r="C15" s="33" t="s">
        <v>3</v>
      </c>
      <c r="D15" s="32" t="s">
        <v>2</v>
      </c>
      <c r="E15" s="34" t="s">
        <v>120</v>
      </c>
      <c r="F15" s="45" t="s">
        <v>7</v>
      </c>
      <c r="G15" s="87">
        <f>G16</f>
        <v>608</v>
      </c>
      <c r="H15" s="87">
        <f>H16</f>
        <v>608</v>
      </c>
      <c r="I15" s="87"/>
      <c r="J15" s="87"/>
      <c r="K15" s="87">
        <f t="shared" si="0"/>
        <v>608</v>
      </c>
      <c r="L15" s="105">
        <f t="shared" si="1"/>
        <v>608</v>
      </c>
      <c r="M15" s="57"/>
      <c r="N15" s="57"/>
      <c r="O15" s="30">
        <f t="shared" si="2"/>
        <v>608</v>
      </c>
      <c r="P15" s="30">
        <f t="shared" si="2"/>
        <v>608</v>
      </c>
    </row>
    <row r="16" spans="1:16" ht="12.75" customHeight="1" x14ac:dyDescent="0.2">
      <c r="A16" s="23" t="s">
        <v>71</v>
      </c>
      <c r="B16" s="32" t="s">
        <v>108</v>
      </c>
      <c r="C16" s="33" t="s">
        <v>3</v>
      </c>
      <c r="D16" s="32" t="s">
        <v>2</v>
      </c>
      <c r="E16" s="34" t="s">
        <v>120</v>
      </c>
      <c r="F16" s="45">
        <v>800</v>
      </c>
      <c r="G16" s="87">
        <f>G17</f>
        <v>608</v>
      </c>
      <c r="H16" s="87">
        <f>H17</f>
        <v>608</v>
      </c>
      <c r="I16" s="87"/>
      <c r="J16" s="87"/>
      <c r="K16" s="87">
        <f t="shared" si="0"/>
        <v>608</v>
      </c>
      <c r="L16" s="105">
        <f t="shared" si="1"/>
        <v>608</v>
      </c>
      <c r="M16" s="57"/>
      <c r="N16" s="57"/>
      <c r="O16" s="30">
        <f t="shared" si="2"/>
        <v>608</v>
      </c>
      <c r="P16" s="30">
        <f t="shared" si="2"/>
        <v>608</v>
      </c>
    </row>
    <row r="17" spans="1:16" ht="45" customHeight="1" x14ac:dyDescent="0.2">
      <c r="A17" s="23" t="s">
        <v>109</v>
      </c>
      <c r="B17" s="32" t="s">
        <v>108</v>
      </c>
      <c r="C17" s="33" t="s">
        <v>3</v>
      </c>
      <c r="D17" s="32" t="s">
        <v>2</v>
      </c>
      <c r="E17" s="34" t="s">
        <v>120</v>
      </c>
      <c r="F17" s="45">
        <v>810</v>
      </c>
      <c r="G17" s="87">
        <v>608</v>
      </c>
      <c r="H17" s="87">
        <v>608</v>
      </c>
      <c r="I17" s="87"/>
      <c r="J17" s="87"/>
      <c r="K17" s="87">
        <f t="shared" si="0"/>
        <v>608</v>
      </c>
      <c r="L17" s="105">
        <f t="shared" si="1"/>
        <v>608</v>
      </c>
      <c r="M17" s="57"/>
      <c r="N17" s="57"/>
      <c r="O17" s="30">
        <f t="shared" si="2"/>
        <v>608</v>
      </c>
      <c r="P17" s="30">
        <f t="shared" si="2"/>
        <v>608</v>
      </c>
    </row>
    <row r="18" spans="1:16" ht="24" customHeight="1" x14ac:dyDescent="0.2">
      <c r="A18" s="1" t="s">
        <v>332</v>
      </c>
      <c r="B18" s="32">
        <v>1</v>
      </c>
      <c r="C18" s="33">
        <v>0</v>
      </c>
      <c r="D18" s="32">
        <v>0</v>
      </c>
      <c r="E18" s="34">
        <v>78270</v>
      </c>
      <c r="F18" s="45"/>
      <c r="G18" s="45"/>
      <c r="H18" s="87"/>
      <c r="I18" s="30">
        <f>I19</f>
        <v>238.8</v>
      </c>
      <c r="J18" s="30">
        <f>J19</f>
        <v>238.4</v>
      </c>
      <c r="K18" s="87">
        <f t="shared" ref="K18:L20" si="3">I18</f>
        <v>238.8</v>
      </c>
      <c r="L18" s="105">
        <f t="shared" si="3"/>
        <v>238.4</v>
      </c>
      <c r="M18" s="57"/>
      <c r="N18" s="57"/>
      <c r="O18" s="30">
        <f t="shared" si="2"/>
        <v>238.8</v>
      </c>
      <c r="P18" s="30">
        <f t="shared" si="2"/>
        <v>238.4</v>
      </c>
    </row>
    <row r="19" spans="1:16" ht="14.25" customHeight="1" x14ac:dyDescent="0.2">
      <c r="A19" s="23" t="s">
        <v>71</v>
      </c>
      <c r="B19" s="32">
        <v>1</v>
      </c>
      <c r="C19" s="33">
        <v>0</v>
      </c>
      <c r="D19" s="32">
        <v>0</v>
      </c>
      <c r="E19" s="34">
        <v>78270</v>
      </c>
      <c r="F19" s="45">
        <v>800</v>
      </c>
      <c r="G19" s="45"/>
      <c r="H19" s="87"/>
      <c r="I19" s="30">
        <f>I20</f>
        <v>238.8</v>
      </c>
      <c r="J19" s="30">
        <f>J20</f>
        <v>238.4</v>
      </c>
      <c r="K19" s="87">
        <f t="shared" si="3"/>
        <v>238.8</v>
      </c>
      <c r="L19" s="105">
        <f t="shared" si="3"/>
        <v>238.4</v>
      </c>
      <c r="M19" s="57"/>
      <c r="N19" s="57"/>
      <c r="O19" s="30">
        <f t="shared" si="2"/>
        <v>238.8</v>
      </c>
      <c r="P19" s="30">
        <f t="shared" si="2"/>
        <v>238.4</v>
      </c>
    </row>
    <row r="20" spans="1:16" ht="40.5" customHeight="1" x14ac:dyDescent="0.2">
      <c r="A20" s="23" t="s">
        <v>109</v>
      </c>
      <c r="B20" s="32">
        <v>1</v>
      </c>
      <c r="C20" s="33">
        <v>0</v>
      </c>
      <c r="D20" s="32">
        <v>0</v>
      </c>
      <c r="E20" s="34">
        <v>78270</v>
      </c>
      <c r="F20" s="45">
        <v>810</v>
      </c>
      <c r="G20" s="87"/>
      <c r="H20" s="87"/>
      <c r="I20" s="30">
        <v>238.8</v>
      </c>
      <c r="J20" s="30">
        <v>238.4</v>
      </c>
      <c r="K20" s="87">
        <f t="shared" si="3"/>
        <v>238.8</v>
      </c>
      <c r="L20" s="105">
        <f t="shared" si="3"/>
        <v>238.4</v>
      </c>
      <c r="M20" s="57"/>
      <c r="N20" s="57"/>
      <c r="O20" s="30">
        <f t="shared" si="2"/>
        <v>238.8</v>
      </c>
      <c r="P20" s="30">
        <f t="shared" si="2"/>
        <v>238.4</v>
      </c>
    </row>
    <row r="21" spans="1:16" ht="22.5" customHeight="1" x14ac:dyDescent="0.2">
      <c r="A21" s="23" t="s">
        <v>123</v>
      </c>
      <c r="B21" s="32" t="s">
        <v>108</v>
      </c>
      <c r="C21" s="33" t="s">
        <v>3</v>
      </c>
      <c r="D21" s="32" t="s">
        <v>2</v>
      </c>
      <c r="E21" s="34" t="s">
        <v>122</v>
      </c>
      <c r="F21" s="45" t="s">
        <v>7</v>
      </c>
      <c r="G21" s="87">
        <f>G22</f>
        <v>25</v>
      </c>
      <c r="H21" s="87">
        <f>H22</f>
        <v>25</v>
      </c>
      <c r="I21" s="87"/>
      <c r="J21" s="87"/>
      <c r="K21" s="87">
        <f t="shared" si="0"/>
        <v>25</v>
      </c>
      <c r="L21" s="105">
        <f t="shared" si="1"/>
        <v>25</v>
      </c>
      <c r="M21" s="57"/>
      <c r="N21" s="57"/>
      <c r="O21" s="30">
        <f t="shared" si="2"/>
        <v>25</v>
      </c>
      <c r="P21" s="30">
        <f t="shared" si="2"/>
        <v>25</v>
      </c>
    </row>
    <row r="22" spans="1:16" ht="22.5" customHeight="1" x14ac:dyDescent="0.2">
      <c r="A22" s="23" t="s">
        <v>14</v>
      </c>
      <c r="B22" s="32" t="s">
        <v>108</v>
      </c>
      <c r="C22" s="33" t="s">
        <v>3</v>
      </c>
      <c r="D22" s="32" t="s">
        <v>2</v>
      </c>
      <c r="E22" s="34" t="s">
        <v>122</v>
      </c>
      <c r="F22" s="45">
        <v>200</v>
      </c>
      <c r="G22" s="87">
        <f>G23</f>
        <v>25</v>
      </c>
      <c r="H22" s="87">
        <f>H23</f>
        <v>25</v>
      </c>
      <c r="I22" s="87"/>
      <c r="J22" s="87"/>
      <c r="K22" s="87">
        <f t="shared" si="0"/>
        <v>25</v>
      </c>
      <c r="L22" s="105">
        <f t="shared" si="1"/>
        <v>25</v>
      </c>
      <c r="M22" s="57"/>
      <c r="N22" s="57"/>
      <c r="O22" s="30">
        <f t="shared" si="2"/>
        <v>25</v>
      </c>
      <c r="P22" s="30">
        <f t="shared" si="2"/>
        <v>25</v>
      </c>
    </row>
    <row r="23" spans="1:16" ht="22.5" customHeight="1" x14ac:dyDescent="0.2">
      <c r="A23" s="23" t="s">
        <v>13</v>
      </c>
      <c r="B23" s="32" t="s">
        <v>108</v>
      </c>
      <c r="C23" s="33" t="s">
        <v>3</v>
      </c>
      <c r="D23" s="32" t="s">
        <v>2</v>
      </c>
      <c r="E23" s="34" t="s">
        <v>122</v>
      </c>
      <c r="F23" s="45">
        <v>240</v>
      </c>
      <c r="G23" s="87">
        <v>25</v>
      </c>
      <c r="H23" s="87">
        <v>25</v>
      </c>
      <c r="I23" s="87"/>
      <c r="J23" s="87"/>
      <c r="K23" s="87">
        <f t="shared" si="0"/>
        <v>25</v>
      </c>
      <c r="L23" s="105">
        <f t="shared" si="1"/>
        <v>25</v>
      </c>
      <c r="M23" s="57"/>
      <c r="N23" s="57"/>
      <c r="O23" s="30">
        <f t="shared" si="2"/>
        <v>25</v>
      </c>
      <c r="P23" s="30">
        <f t="shared" si="2"/>
        <v>25</v>
      </c>
    </row>
    <row r="24" spans="1:16" ht="22.5" customHeight="1" x14ac:dyDescent="0.2">
      <c r="A24" s="23" t="s">
        <v>15</v>
      </c>
      <c r="B24" s="32" t="s">
        <v>108</v>
      </c>
      <c r="C24" s="33" t="s">
        <v>3</v>
      </c>
      <c r="D24" s="32" t="s">
        <v>2</v>
      </c>
      <c r="E24" s="34" t="s">
        <v>11</v>
      </c>
      <c r="F24" s="45" t="s">
        <v>7</v>
      </c>
      <c r="G24" s="87">
        <f>G25+G27</f>
        <v>7776</v>
      </c>
      <c r="H24" s="87">
        <f>H25+H27</f>
        <v>7776</v>
      </c>
      <c r="I24" s="87"/>
      <c r="J24" s="87"/>
      <c r="K24" s="87">
        <f t="shared" si="0"/>
        <v>7776</v>
      </c>
      <c r="L24" s="105">
        <f t="shared" si="1"/>
        <v>7776</v>
      </c>
      <c r="M24" s="57"/>
      <c r="N24" s="57"/>
      <c r="O24" s="30">
        <f t="shared" si="2"/>
        <v>7776</v>
      </c>
      <c r="P24" s="30">
        <f t="shared" si="2"/>
        <v>7776</v>
      </c>
    </row>
    <row r="25" spans="1:16" ht="56.25" customHeight="1" x14ac:dyDescent="0.2">
      <c r="A25" s="23" t="s">
        <v>6</v>
      </c>
      <c r="B25" s="32" t="s">
        <v>108</v>
      </c>
      <c r="C25" s="33" t="s">
        <v>3</v>
      </c>
      <c r="D25" s="32" t="s">
        <v>2</v>
      </c>
      <c r="E25" s="34" t="s">
        <v>11</v>
      </c>
      <c r="F25" s="45">
        <v>100</v>
      </c>
      <c r="G25" s="87">
        <f>G26</f>
        <v>7305.9</v>
      </c>
      <c r="H25" s="87">
        <f>H26</f>
        <v>7305.9</v>
      </c>
      <c r="I25" s="87"/>
      <c r="J25" s="87"/>
      <c r="K25" s="87">
        <f t="shared" si="0"/>
        <v>7305.9</v>
      </c>
      <c r="L25" s="105">
        <f t="shared" si="1"/>
        <v>7305.9</v>
      </c>
      <c r="M25" s="57"/>
      <c r="N25" s="57"/>
      <c r="O25" s="30">
        <f t="shared" si="2"/>
        <v>7305.9</v>
      </c>
      <c r="P25" s="30">
        <f t="shared" si="2"/>
        <v>7305.9</v>
      </c>
    </row>
    <row r="26" spans="1:16" ht="22.5" customHeight="1" x14ac:dyDescent="0.2">
      <c r="A26" s="23" t="s">
        <v>5</v>
      </c>
      <c r="B26" s="32" t="s">
        <v>108</v>
      </c>
      <c r="C26" s="33" t="s">
        <v>3</v>
      </c>
      <c r="D26" s="32" t="s">
        <v>2</v>
      </c>
      <c r="E26" s="34" t="s">
        <v>11</v>
      </c>
      <c r="F26" s="45">
        <v>120</v>
      </c>
      <c r="G26" s="87">
        <v>7305.9</v>
      </c>
      <c r="H26" s="87">
        <v>7305.9</v>
      </c>
      <c r="I26" s="87"/>
      <c r="J26" s="87"/>
      <c r="K26" s="87">
        <f t="shared" si="0"/>
        <v>7305.9</v>
      </c>
      <c r="L26" s="105">
        <f t="shared" si="1"/>
        <v>7305.9</v>
      </c>
      <c r="M26" s="57"/>
      <c r="N26" s="57"/>
      <c r="O26" s="30">
        <f t="shared" si="2"/>
        <v>7305.9</v>
      </c>
      <c r="P26" s="30">
        <f t="shared" si="2"/>
        <v>7305.9</v>
      </c>
    </row>
    <row r="27" spans="1:16" ht="22.5" customHeight="1" x14ac:dyDescent="0.2">
      <c r="A27" s="23" t="s">
        <v>14</v>
      </c>
      <c r="B27" s="32" t="s">
        <v>108</v>
      </c>
      <c r="C27" s="33" t="s">
        <v>3</v>
      </c>
      <c r="D27" s="32" t="s">
        <v>2</v>
      </c>
      <c r="E27" s="34" t="s">
        <v>11</v>
      </c>
      <c r="F27" s="45">
        <v>200</v>
      </c>
      <c r="G27" s="87">
        <f>G28</f>
        <v>470.1</v>
      </c>
      <c r="H27" s="87">
        <f>H28</f>
        <v>470.1</v>
      </c>
      <c r="I27" s="87"/>
      <c r="J27" s="87"/>
      <c r="K27" s="87">
        <f t="shared" si="0"/>
        <v>470.1</v>
      </c>
      <c r="L27" s="105">
        <f t="shared" si="1"/>
        <v>470.1</v>
      </c>
      <c r="M27" s="57"/>
      <c r="N27" s="57"/>
      <c r="O27" s="30">
        <f t="shared" si="2"/>
        <v>470.1</v>
      </c>
      <c r="P27" s="30">
        <f t="shared" si="2"/>
        <v>470.1</v>
      </c>
    </row>
    <row r="28" spans="1:16" ht="22.5" customHeight="1" x14ac:dyDescent="0.2">
      <c r="A28" s="23" t="s">
        <v>13</v>
      </c>
      <c r="B28" s="32" t="s">
        <v>108</v>
      </c>
      <c r="C28" s="33" t="s">
        <v>3</v>
      </c>
      <c r="D28" s="32" t="s">
        <v>2</v>
      </c>
      <c r="E28" s="34" t="s">
        <v>11</v>
      </c>
      <c r="F28" s="45">
        <v>240</v>
      </c>
      <c r="G28" s="87">
        <f>437.1+33</f>
        <v>470.1</v>
      </c>
      <c r="H28" s="87">
        <f>437.1+33</f>
        <v>470.1</v>
      </c>
      <c r="I28" s="87"/>
      <c r="J28" s="87"/>
      <c r="K28" s="87">
        <f t="shared" si="0"/>
        <v>470.1</v>
      </c>
      <c r="L28" s="105">
        <f t="shared" si="1"/>
        <v>470.1</v>
      </c>
      <c r="M28" s="57"/>
      <c r="N28" s="57"/>
      <c r="O28" s="30">
        <f t="shared" si="2"/>
        <v>470.1</v>
      </c>
      <c r="P28" s="30">
        <f t="shared" si="2"/>
        <v>470.1</v>
      </c>
    </row>
    <row r="29" spans="1:16" ht="22.5" customHeight="1" x14ac:dyDescent="0.2">
      <c r="A29" s="23" t="s">
        <v>117</v>
      </c>
      <c r="B29" s="32" t="s">
        <v>108</v>
      </c>
      <c r="C29" s="33" t="s">
        <v>3</v>
      </c>
      <c r="D29" s="32" t="s">
        <v>2</v>
      </c>
      <c r="E29" s="34" t="s">
        <v>116</v>
      </c>
      <c r="F29" s="45" t="s">
        <v>7</v>
      </c>
      <c r="G29" s="87">
        <f>G30</f>
        <v>313</v>
      </c>
      <c r="H29" s="87">
        <f>H30</f>
        <v>313</v>
      </c>
      <c r="I29" s="87"/>
      <c r="J29" s="87"/>
      <c r="K29" s="87">
        <f t="shared" si="0"/>
        <v>313</v>
      </c>
      <c r="L29" s="105">
        <f t="shared" si="1"/>
        <v>313</v>
      </c>
      <c r="M29" s="57"/>
      <c r="N29" s="57"/>
      <c r="O29" s="30">
        <f t="shared" si="2"/>
        <v>313</v>
      </c>
      <c r="P29" s="30">
        <f t="shared" si="2"/>
        <v>313</v>
      </c>
    </row>
    <row r="30" spans="1:16" ht="12.75" customHeight="1" x14ac:dyDescent="0.2">
      <c r="A30" s="23" t="s">
        <v>71</v>
      </c>
      <c r="B30" s="32" t="s">
        <v>108</v>
      </c>
      <c r="C30" s="33" t="s">
        <v>3</v>
      </c>
      <c r="D30" s="32" t="s">
        <v>2</v>
      </c>
      <c r="E30" s="34" t="s">
        <v>116</v>
      </c>
      <c r="F30" s="45">
        <v>800</v>
      </c>
      <c r="G30" s="87">
        <f>G31</f>
        <v>313</v>
      </c>
      <c r="H30" s="87">
        <f>H31</f>
        <v>313</v>
      </c>
      <c r="I30" s="87"/>
      <c r="J30" s="87"/>
      <c r="K30" s="87">
        <f t="shared" si="0"/>
        <v>313</v>
      </c>
      <c r="L30" s="105">
        <f t="shared" si="1"/>
        <v>313</v>
      </c>
      <c r="M30" s="57"/>
      <c r="N30" s="57"/>
      <c r="O30" s="30">
        <f t="shared" ref="O30:P93" si="4">K30+M30</f>
        <v>313</v>
      </c>
      <c r="P30" s="30">
        <f t="shared" si="4"/>
        <v>313</v>
      </c>
    </row>
    <row r="31" spans="1:16" ht="45" customHeight="1" x14ac:dyDescent="0.2">
      <c r="A31" s="23" t="s">
        <v>109</v>
      </c>
      <c r="B31" s="32" t="s">
        <v>108</v>
      </c>
      <c r="C31" s="33" t="s">
        <v>3</v>
      </c>
      <c r="D31" s="32" t="s">
        <v>2</v>
      </c>
      <c r="E31" s="34" t="s">
        <v>116</v>
      </c>
      <c r="F31" s="45">
        <v>810</v>
      </c>
      <c r="G31" s="87">
        <v>313</v>
      </c>
      <c r="H31" s="87">
        <v>313</v>
      </c>
      <c r="I31" s="87"/>
      <c r="J31" s="87"/>
      <c r="K31" s="87">
        <f t="shared" si="0"/>
        <v>313</v>
      </c>
      <c r="L31" s="105">
        <f t="shared" si="1"/>
        <v>313</v>
      </c>
      <c r="M31" s="57"/>
      <c r="N31" s="57"/>
      <c r="O31" s="30">
        <f t="shared" si="4"/>
        <v>313</v>
      </c>
      <c r="P31" s="30">
        <f t="shared" si="4"/>
        <v>313</v>
      </c>
    </row>
    <row r="32" spans="1:16" ht="12.75" customHeight="1" x14ac:dyDescent="0.2">
      <c r="A32" s="23" t="s">
        <v>115</v>
      </c>
      <c r="B32" s="32" t="s">
        <v>108</v>
      </c>
      <c r="C32" s="33" t="s">
        <v>3</v>
      </c>
      <c r="D32" s="32" t="s">
        <v>2</v>
      </c>
      <c r="E32" s="34" t="s">
        <v>114</v>
      </c>
      <c r="F32" s="45" t="s">
        <v>7</v>
      </c>
      <c r="G32" s="87">
        <f>G33</f>
        <v>15.7</v>
      </c>
      <c r="H32" s="87">
        <f>H33</f>
        <v>15.7</v>
      </c>
      <c r="I32" s="87"/>
      <c r="J32" s="87"/>
      <c r="K32" s="87">
        <f t="shared" si="0"/>
        <v>15.7</v>
      </c>
      <c r="L32" s="105">
        <f t="shared" si="1"/>
        <v>15.7</v>
      </c>
      <c r="M32" s="57"/>
      <c r="N32" s="57"/>
      <c r="O32" s="30">
        <f t="shared" si="4"/>
        <v>15.7</v>
      </c>
      <c r="P32" s="30">
        <f t="shared" si="4"/>
        <v>15.7</v>
      </c>
    </row>
    <row r="33" spans="1:16" ht="22.5" customHeight="1" x14ac:dyDescent="0.2">
      <c r="A33" s="23" t="s">
        <v>14</v>
      </c>
      <c r="B33" s="32" t="s">
        <v>108</v>
      </c>
      <c r="C33" s="33" t="s">
        <v>3</v>
      </c>
      <c r="D33" s="32" t="s">
        <v>2</v>
      </c>
      <c r="E33" s="34" t="s">
        <v>114</v>
      </c>
      <c r="F33" s="45">
        <v>200</v>
      </c>
      <c r="G33" s="87">
        <f>G34</f>
        <v>15.7</v>
      </c>
      <c r="H33" s="87">
        <f>H34</f>
        <v>15.7</v>
      </c>
      <c r="I33" s="87"/>
      <c r="J33" s="87"/>
      <c r="K33" s="87">
        <f t="shared" si="0"/>
        <v>15.7</v>
      </c>
      <c r="L33" s="105">
        <f t="shared" si="1"/>
        <v>15.7</v>
      </c>
      <c r="M33" s="57"/>
      <c r="N33" s="57"/>
      <c r="O33" s="30">
        <f t="shared" si="4"/>
        <v>15.7</v>
      </c>
      <c r="P33" s="30">
        <f t="shared" si="4"/>
        <v>15.7</v>
      </c>
    </row>
    <row r="34" spans="1:16" ht="22.5" customHeight="1" x14ac:dyDescent="0.2">
      <c r="A34" s="23" t="s">
        <v>13</v>
      </c>
      <c r="B34" s="32" t="s">
        <v>108</v>
      </c>
      <c r="C34" s="33" t="s">
        <v>3</v>
      </c>
      <c r="D34" s="32" t="s">
        <v>2</v>
      </c>
      <c r="E34" s="34" t="s">
        <v>114</v>
      </c>
      <c r="F34" s="45">
        <v>240</v>
      </c>
      <c r="G34" s="87">
        <v>15.7</v>
      </c>
      <c r="H34" s="87">
        <v>15.7</v>
      </c>
      <c r="I34" s="87"/>
      <c r="J34" s="87"/>
      <c r="K34" s="87">
        <f t="shared" si="0"/>
        <v>15.7</v>
      </c>
      <c r="L34" s="105">
        <f t="shared" si="1"/>
        <v>15.7</v>
      </c>
      <c r="M34" s="57"/>
      <c r="N34" s="57"/>
      <c r="O34" s="30">
        <f t="shared" si="4"/>
        <v>15.7</v>
      </c>
      <c r="P34" s="30">
        <f t="shared" si="4"/>
        <v>15.7</v>
      </c>
    </row>
    <row r="35" spans="1:16" ht="22.5" customHeight="1" x14ac:dyDescent="0.2">
      <c r="A35" s="23" t="s">
        <v>111</v>
      </c>
      <c r="B35" s="32" t="s">
        <v>108</v>
      </c>
      <c r="C35" s="33" t="s">
        <v>3</v>
      </c>
      <c r="D35" s="32" t="s">
        <v>2</v>
      </c>
      <c r="E35" s="34" t="s">
        <v>110</v>
      </c>
      <c r="F35" s="45" t="s">
        <v>7</v>
      </c>
      <c r="G35" s="87">
        <f>G36</f>
        <v>10.9</v>
      </c>
      <c r="H35" s="87">
        <f>H36</f>
        <v>10.9</v>
      </c>
      <c r="I35" s="87"/>
      <c r="J35" s="87"/>
      <c r="K35" s="87">
        <f t="shared" si="0"/>
        <v>10.9</v>
      </c>
      <c r="L35" s="105">
        <f t="shared" si="1"/>
        <v>10.9</v>
      </c>
      <c r="M35" s="57"/>
      <c r="N35" s="57"/>
      <c r="O35" s="30">
        <f t="shared" si="4"/>
        <v>10.9</v>
      </c>
      <c r="P35" s="30">
        <f t="shared" si="4"/>
        <v>10.9</v>
      </c>
    </row>
    <row r="36" spans="1:16" ht="12.75" customHeight="1" x14ac:dyDescent="0.2">
      <c r="A36" s="23" t="s">
        <v>71</v>
      </c>
      <c r="B36" s="32" t="s">
        <v>108</v>
      </c>
      <c r="C36" s="33" t="s">
        <v>3</v>
      </c>
      <c r="D36" s="32" t="s">
        <v>2</v>
      </c>
      <c r="E36" s="34" t="s">
        <v>110</v>
      </c>
      <c r="F36" s="45">
        <v>800</v>
      </c>
      <c r="G36" s="87">
        <f>G37</f>
        <v>10.9</v>
      </c>
      <c r="H36" s="87">
        <f>H37</f>
        <v>10.9</v>
      </c>
      <c r="I36" s="87"/>
      <c r="J36" s="87"/>
      <c r="K36" s="87">
        <f t="shared" si="0"/>
        <v>10.9</v>
      </c>
      <c r="L36" s="105">
        <f t="shared" si="1"/>
        <v>10.9</v>
      </c>
      <c r="M36" s="57"/>
      <c r="N36" s="57"/>
      <c r="O36" s="30">
        <f t="shared" si="4"/>
        <v>10.9</v>
      </c>
      <c r="P36" s="30">
        <f t="shared" si="4"/>
        <v>10.9</v>
      </c>
    </row>
    <row r="37" spans="1:16" ht="45" customHeight="1" x14ac:dyDescent="0.2">
      <c r="A37" s="23" t="s">
        <v>109</v>
      </c>
      <c r="B37" s="32" t="s">
        <v>108</v>
      </c>
      <c r="C37" s="33" t="s">
        <v>3</v>
      </c>
      <c r="D37" s="32" t="s">
        <v>2</v>
      </c>
      <c r="E37" s="34" t="s">
        <v>110</v>
      </c>
      <c r="F37" s="45">
        <v>810</v>
      </c>
      <c r="G37" s="87">
        <v>10.9</v>
      </c>
      <c r="H37" s="87">
        <v>10.9</v>
      </c>
      <c r="I37" s="87"/>
      <c r="J37" s="87"/>
      <c r="K37" s="87">
        <f t="shared" si="0"/>
        <v>10.9</v>
      </c>
      <c r="L37" s="105">
        <f t="shared" si="1"/>
        <v>10.9</v>
      </c>
      <c r="M37" s="57"/>
      <c r="N37" s="57"/>
      <c r="O37" s="30">
        <f t="shared" si="4"/>
        <v>10.9</v>
      </c>
      <c r="P37" s="30">
        <f t="shared" si="4"/>
        <v>10.9</v>
      </c>
    </row>
    <row r="38" spans="1:16" ht="33.75" customHeight="1" x14ac:dyDescent="0.2">
      <c r="A38" s="23" t="s">
        <v>262</v>
      </c>
      <c r="B38" s="32">
        <v>1</v>
      </c>
      <c r="C38" s="33">
        <v>0</v>
      </c>
      <c r="D38" s="32">
        <v>0</v>
      </c>
      <c r="E38" s="34">
        <v>82330</v>
      </c>
      <c r="F38" s="45"/>
      <c r="G38" s="87">
        <f>G39</f>
        <v>165.5</v>
      </c>
      <c r="H38" s="87">
        <f>H39</f>
        <v>165.5</v>
      </c>
      <c r="I38" s="87"/>
      <c r="J38" s="87"/>
      <c r="K38" s="87">
        <f t="shared" si="0"/>
        <v>165.5</v>
      </c>
      <c r="L38" s="105">
        <f t="shared" si="1"/>
        <v>165.5</v>
      </c>
      <c r="M38" s="57"/>
      <c r="N38" s="57"/>
      <c r="O38" s="30">
        <f t="shared" si="4"/>
        <v>165.5</v>
      </c>
      <c r="P38" s="30">
        <f t="shared" si="4"/>
        <v>165.5</v>
      </c>
    </row>
    <row r="39" spans="1:16" ht="12.75" customHeight="1" x14ac:dyDescent="0.2">
      <c r="A39" s="23" t="s">
        <v>71</v>
      </c>
      <c r="B39" s="32">
        <v>1</v>
      </c>
      <c r="C39" s="33">
        <v>0</v>
      </c>
      <c r="D39" s="32">
        <v>0</v>
      </c>
      <c r="E39" s="34">
        <v>82330</v>
      </c>
      <c r="F39" s="45">
        <v>800</v>
      </c>
      <c r="G39" s="87">
        <f>G40</f>
        <v>165.5</v>
      </c>
      <c r="H39" s="87">
        <f>H40</f>
        <v>165.5</v>
      </c>
      <c r="I39" s="87"/>
      <c r="J39" s="87"/>
      <c r="K39" s="87">
        <f t="shared" si="0"/>
        <v>165.5</v>
      </c>
      <c r="L39" s="105">
        <f t="shared" si="1"/>
        <v>165.5</v>
      </c>
      <c r="M39" s="57"/>
      <c r="N39" s="57"/>
      <c r="O39" s="30">
        <f t="shared" si="4"/>
        <v>165.5</v>
      </c>
      <c r="P39" s="30">
        <f t="shared" si="4"/>
        <v>165.5</v>
      </c>
    </row>
    <row r="40" spans="1:16" ht="45" customHeight="1" x14ac:dyDescent="0.2">
      <c r="A40" s="23" t="s">
        <v>109</v>
      </c>
      <c r="B40" s="32">
        <v>1</v>
      </c>
      <c r="C40" s="33">
        <v>0</v>
      </c>
      <c r="D40" s="32">
        <v>0</v>
      </c>
      <c r="E40" s="34">
        <v>82330</v>
      </c>
      <c r="F40" s="45">
        <v>810</v>
      </c>
      <c r="G40" s="87">
        <v>165.5</v>
      </c>
      <c r="H40" s="87">
        <v>165.5</v>
      </c>
      <c r="I40" s="87"/>
      <c r="J40" s="87"/>
      <c r="K40" s="87">
        <f t="shared" si="0"/>
        <v>165.5</v>
      </c>
      <c r="L40" s="105">
        <f t="shared" si="1"/>
        <v>165.5</v>
      </c>
      <c r="M40" s="57"/>
      <c r="N40" s="57"/>
      <c r="O40" s="30">
        <f t="shared" si="4"/>
        <v>165.5</v>
      </c>
      <c r="P40" s="30">
        <f t="shared" si="4"/>
        <v>165.5</v>
      </c>
    </row>
    <row r="41" spans="1:16" ht="67.5" customHeight="1" x14ac:dyDescent="0.2">
      <c r="A41" s="36" t="s">
        <v>302</v>
      </c>
      <c r="B41" s="83" t="s">
        <v>175</v>
      </c>
      <c r="C41" s="84" t="s">
        <v>3</v>
      </c>
      <c r="D41" s="83" t="s">
        <v>2</v>
      </c>
      <c r="E41" s="85" t="s">
        <v>9</v>
      </c>
      <c r="F41" s="86" t="s">
        <v>7</v>
      </c>
      <c r="G41" s="22">
        <f>G42+G45+G48+G55+G62+G65+G68+G71+G74+G77++G80+G83+G86+G91+G94</f>
        <v>95223.200000000012</v>
      </c>
      <c r="H41" s="22">
        <f>H42+H45+H48+H55+H62+H65+H68+H71+H74+H77++H80+H83+H86+H91+H94</f>
        <v>81841.400000000009</v>
      </c>
      <c r="I41" s="22">
        <f>I97</f>
        <v>2056.4609999999998</v>
      </c>
      <c r="J41" s="22">
        <f>J97</f>
        <v>2138.6750000000002</v>
      </c>
      <c r="K41" s="22">
        <f t="shared" si="0"/>
        <v>97279.661000000007</v>
      </c>
      <c r="L41" s="104">
        <f t="shared" si="1"/>
        <v>83980.075000000012</v>
      </c>
      <c r="M41" s="22">
        <f>M101</f>
        <v>42465</v>
      </c>
      <c r="N41" s="104">
        <f>N101</f>
        <v>42940</v>
      </c>
      <c r="O41" s="43">
        <f t="shared" si="4"/>
        <v>139744.66100000002</v>
      </c>
      <c r="P41" s="43">
        <f t="shared" si="4"/>
        <v>126920.07500000001</v>
      </c>
    </row>
    <row r="42" spans="1:16" ht="90" customHeight="1" x14ac:dyDescent="0.2">
      <c r="A42" s="23" t="s">
        <v>284</v>
      </c>
      <c r="B42" s="32" t="s">
        <v>175</v>
      </c>
      <c r="C42" s="33" t="s">
        <v>3</v>
      </c>
      <c r="D42" s="32" t="s">
        <v>2</v>
      </c>
      <c r="E42" s="34" t="s">
        <v>285</v>
      </c>
      <c r="F42" s="45" t="s">
        <v>7</v>
      </c>
      <c r="G42" s="88">
        <f>G43</f>
        <v>2558.6</v>
      </c>
      <c r="H42" s="87">
        <f>H43</f>
        <v>2564.1</v>
      </c>
      <c r="I42" s="88"/>
      <c r="J42" s="87"/>
      <c r="K42" s="88">
        <f t="shared" si="0"/>
        <v>2558.6</v>
      </c>
      <c r="L42" s="105">
        <f t="shared" si="1"/>
        <v>2564.1</v>
      </c>
      <c r="M42" s="57"/>
      <c r="N42" s="57"/>
      <c r="O42" s="30">
        <f t="shared" si="4"/>
        <v>2558.6</v>
      </c>
      <c r="P42" s="30">
        <f t="shared" si="4"/>
        <v>2564.1</v>
      </c>
    </row>
    <row r="43" spans="1:16" ht="22.5" customHeight="1" x14ac:dyDescent="0.2">
      <c r="A43" s="23" t="s">
        <v>14</v>
      </c>
      <c r="B43" s="32" t="s">
        <v>175</v>
      </c>
      <c r="C43" s="33" t="s">
        <v>3</v>
      </c>
      <c r="D43" s="32" t="s">
        <v>2</v>
      </c>
      <c r="E43" s="34" t="s">
        <v>285</v>
      </c>
      <c r="F43" s="45">
        <v>200</v>
      </c>
      <c r="G43" s="88">
        <f>G44</f>
        <v>2558.6</v>
      </c>
      <c r="H43" s="87">
        <f>H44</f>
        <v>2564.1</v>
      </c>
      <c r="I43" s="88"/>
      <c r="J43" s="87"/>
      <c r="K43" s="88">
        <f t="shared" si="0"/>
        <v>2558.6</v>
      </c>
      <c r="L43" s="105">
        <f t="shared" si="1"/>
        <v>2564.1</v>
      </c>
      <c r="M43" s="57"/>
      <c r="N43" s="57"/>
      <c r="O43" s="30">
        <f t="shared" si="4"/>
        <v>2558.6</v>
      </c>
      <c r="P43" s="30">
        <f t="shared" si="4"/>
        <v>2564.1</v>
      </c>
    </row>
    <row r="44" spans="1:16" ht="22.5" customHeight="1" x14ac:dyDescent="0.2">
      <c r="A44" s="23" t="s">
        <v>13</v>
      </c>
      <c r="B44" s="32" t="s">
        <v>175</v>
      </c>
      <c r="C44" s="33" t="s">
        <v>3</v>
      </c>
      <c r="D44" s="32" t="s">
        <v>2</v>
      </c>
      <c r="E44" s="34" t="s">
        <v>285</v>
      </c>
      <c r="F44" s="45">
        <v>240</v>
      </c>
      <c r="G44" s="88">
        <v>2558.6</v>
      </c>
      <c r="H44" s="87">
        <v>2564.1</v>
      </c>
      <c r="I44" s="88"/>
      <c r="J44" s="87"/>
      <c r="K44" s="88">
        <f t="shared" si="0"/>
        <v>2558.6</v>
      </c>
      <c r="L44" s="105">
        <f t="shared" si="1"/>
        <v>2564.1</v>
      </c>
      <c r="M44" s="57"/>
      <c r="N44" s="57"/>
      <c r="O44" s="30">
        <f t="shared" si="4"/>
        <v>2558.6</v>
      </c>
      <c r="P44" s="30">
        <f t="shared" si="4"/>
        <v>2564.1</v>
      </c>
    </row>
    <row r="45" spans="1:16" ht="56.25" x14ac:dyDescent="0.2">
      <c r="A45" s="23" t="s">
        <v>247</v>
      </c>
      <c r="B45" s="32" t="s">
        <v>175</v>
      </c>
      <c r="C45" s="33" t="s">
        <v>3</v>
      </c>
      <c r="D45" s="32" t="s">
        <v>2</v>
      </c>
      <c r="E45" s="34" t="s">
        <v>246</v>
      </c>
      <c r="F45" s="45" t="s">
        <v>7</v>
      </c>
      <c r="G45" s="87">
        <f>G46</f>
        <v>5</v>
      </c>
      <c r="H45" s="87">
        <f>H46</f>
        <v>5</v>
      </c>
      <c r="I45" s="87"/>
      <c r="J45" s="87"/>
      <c r="K45" s="87">
        <f t="shared" si="0"/>
        <v>5</v>
      </c>
      <c r="L45" s="105">
        <f t="shared" si="1"/>
        <v>5</v>
      </c>
      <c r="M45" s="57"/>
      <c r="N45" s="57"/>
      <c r="O45" s="30">
        <f t="shared" si="4"/>
        <v>5</v>
      </c>
      <c r="P45" s="30">
        <f t="shared" si="4"/>
        <v>5</v>
      </c>
    </row>
    <row r="46" spans="1:16" ht="22.5" customHeight="1" x14ac:dyDescent="0.2">
      <c r="A46" s="23" t="s">
        <v>14</v>
      </c>
      <c r="B46" s="32" t="s">
        <v>175</v>
      </c>
      <c r="C46" s="33" t="s">
        <v>3</v>
      </c>
      <c r="D46" s="32" t="s">
        <v>2</v>
      </c>
      <c r="E46" s="34" t="s">
        <v>246</v>
      </c>
      <c r="F46" s="45">
        <v>200</v>
      </c>
      <c r="G46" s="87">
        <f>G47</f>
        <v>5</v>
      </c>
      <c r="H46" s="87">
        <f>H47</f>
        <v>5</v>
      </c>
      <c r="I46" s="87"/>
      <c r="J46" s="87"/>
      <c r="K46" s="87">
        <f t="shared" si="0"/>
        <v>5</v>
      </c>
      <c r="L46" s="105">
        <f t="shared" si="1"/>
        <v>5</v>
      </c>
      <c r="M46" s="57"/>
      <c r="N46" s="57"/>
      <c r="O46" s="30">
        <f t="shared" si="4"/>
        <v>5</v>
      </c>
      <c r="P46" s="30">
        <f t="shared" si="4"/>
        <v>5</v>
      </c>
    </row>
    <row r="47" spans="1:16" ht="22.5" customHeight="1" x14ac:dyDescent="0.2">
      <c r="A47" s="23" t="s">
        <v>13</v>
      </c>
      <c r="B47" s="32" t="s">
        <v>175</v>
      </c>
      <c r="C47" s="33" t="s">
        <v>3</v>
      </c>
      <c r="D47" s="32" t="s">
        <v>2</v>
      </c>
      <c r="E47" s="34" t="s">
        <v>246</v>
      </c>
      <c r="F47" s="45">
        <v>240</v>
      </c>
      <c r="G47" s="87">
        <v>5</v>
      </c>
      <c r="H47" s="87">
        <v>5</v>
      </c>
      <c r="I47" s="87"/>
      <c r="J47" s="87"/>
      <c r="K47" s="87">
        <f t="shared" si="0"/>
        <v>5</v>
      </c>
      <c r="L47" s="105">
        <f t="shared" si="1"/>
        <v>5</v>
      </c>
      <c r="M47" s="57"/>
      <c r="N47" s="57"/>
      <c r="O47" s="30">
        <f t="shared" si="4"/>
        <v>5</v>
      </c>
      <c r="P47" s="30">
        <f t="shared" si="4"/>
        <v>5</v>
      </c>
    </row>
    <row r="48" spans="1:16" ht="22.5" customHeight="1" x14ac:dyDescent="0.2">
      <c r="A48" s="23" t="s">
        <v>15</v>
      </c>
      <c r="B48" s="32" t="s">
        <v>175</v>
      </c>
      <c r="C48" s="33" t="s">
        <v>3</v>
      </c>
      <c r="D48" s="32" t="s">
        <v>2</v>
      </c>
      <c r="E48" s="34" t="s">
        <v>11</v>
      </c>
      <c r="F48" s="45" t="s">
        <v>7</v>
      </c>
      <c r="G48" s="87">
        <f>G49+G51+G53</f>
        <v>6456.5</v>
      </c>
      <c r="H48" s="87">
        <f>H49+H51+H53</f>
        <v>6456.5</v>
      </c>
      <c r="I48" s="87"/>
      <c r="J48" s="87"/>
      <c r="K48" s="87">
        <f t="shared" si="0"/>
        <v>6456.5</v>
      </c>
      <c r="L48" s="105">
        <f t="shared" si="1"/>
        <v>6456.5</v>
      </c>
      <c r="M48" s="57"/>
      <c r="N48" s="57"/>
      <c r="O48" s="30">
        <f t="shared" si="4"/>
        <v>6456.5</v>
      </c>
      <c r="P48" s="30">
        <f t="shared" si="4"/>
        <v>6456.5</v>
      </c>
    </row>
    <row r="49" spans="1:16" ht="56.25" customHeight="1" x14ac:dyDescent="0.2">
      <c r="A49" s="23" t="s">
        <v>6</v>
      </c>
      <c r="B49" s="32" t="s">
        <v>175</v>
      </c>
      <c r="C49" s="33" t="s">
        <v>3</v>
      </c>
      <c r="D49" s="32" t="s">
        <v>2</v>
      </c>
      <c r="E49" s="34" t="s">
        <v>11</v>
      </c>
      <c r="F49" s="45">
        <v>100</v>
      </c>
      <c r="G49" s="87">
        <f>G50</f>
        <v>6236.3</v>
      </c>
      <c r="H49" s="87">
        <f>H50</f>
        <v>6236.3</v>
      </c>
      <c r="I49" s="87"/>
      <c r="J49" s="87"/>
      <c r="K49" s="87">
        <f t="shared" si="0"/>
        <v>6236.3</v>
      </c>
      <c r="L49" s="105">
        <f t="shared" si="1"/>
        <v>6236.3</v>
      </c>
      <c r="M49" s="57"/>
      <c r="N49" s="57"/>
      <c r="O49" s="30">
        <f t="shared" si="4"/>
        <v>6236.3</v>
      </c>
      <c r="P49" s="30">
        <f t="shared" si="4"/>
        <v>6236.3</v>
      </c>
    </row>
    <row r="50" spans="1:16" ht="22.5" customHeight="1" x14ac:dyDescent="0.2">
      <c r="A50" s="23" t="s">
        <v>5</v>
      </c>
      <c r="B50" s="32" t="s">
        <v>175</v>
      </c>
      <c r="C50" s="33" t="s">
        <v>3</v>
      </c>
      <c r="D50" s="32" t="s">
        <v>2</v>
      </c>
      <c r="E50" s="34" t="s">
        <v>11</v>
      </c>
      <c r="F50" s="45">
        <v>120</v>
      </c>
      <c r="G50" s="87">
        <v>6236.3</v>
      </c>
      <c r="H50" s="87">
        <v>6236.3</v>
      </c>
      <c r="I50" s="87"/>
      <c r="J50" s="87"/>
      <c r="K50" s="87">
        <f t="shared" si="0"/>
        <v>6236.3</v>
      </c>
      <c r="L50" s="105">
        <f t="shared" si="1"/>
        <v>6236.3</v>
      </c>
      <c r="M50" s="57"/>
      <c r="N50" s="57"/>
      <c r="O50" s="30">
        <f t="shared" si="4"/>
        <v>6236.3</v>
      </c>
      <c r="P50" s="30">
        <f t="shared" si="4"/>
        <v>6236.3</v>
      </c>
    </row>
    <row r="51" spans="1:16" ht="22.5" customHeight="1" x14ac:dyDescent="0.2">
      <c r="A51" s="23" t="s">
        <v>14</v>
      </c>
      <c r="B51" s="32" t="s">
        <v>175</v>
      </c>
      <c r="C51" s="33" t="s">
        <v>3</v>
      </c>
      <c r="D51" s="32" t="s">
        <v>2</v>
      </c>
      <c r="E51" s="34" t="s">
        <v>11</v>
      </c>
      <c r="F51" s="45">
        <v>200</v>
      </c>
      <c r="G51" s="87">
        <f>G52</f>
        <v>201.2</v>
      </c>
      <c r="H51" s="87">
        <f>H52</f>
        <v>201.2</v>
      </c>
      <c r="I51" s="87"/>
      <c r="J51" s="87"/>
      <c r="K51" s="87">
        <f t="shared" si="0"/>
        <v>201.2</v>
      </c>
      <c r="L51" s="105">
        <f t="shared" si="1"/>
        <v>201.2</v>
      </c>
      <c r="M51" s="57"/>
      <c r="N51" s="57"/>
      <c r="O51" s="30">
        <f t="shared" si="4"/>
        <v>201.2</v>
      </c>
      <c r="P51" s="30">
        <f t="shared" si="4"/>
        <v>201.2</v>
      </c>
    </row>
    <row r="52" spans="1:16" ht="22.5" customHeight="1" x14ac:dyDescent="0.2">
      <c r="A52" s="23" t="s">
        <v>13</v>
      </c>
      <c r="B52" s="32" t="s">
        <v>175</v>
      </c>
      <c r="C52" s="33" t="s">
        <v>3</v>
      </c>
      <c r="D52" s="32" t="s">
        <v>2</v>
      </c>
      <c r="E52" s="34" t="s">
        <v>11</v>
      </c>
      <c r="F52" s="45">
        <v>240</v>
      </c>
      <c r="G52" s="87">
        <v>201.2</v>
      </c>
      <c r="H52" s="87">
        <v>201.2</v>
      </c>
      <c r="I52" s="87"/>
      <c r="J52" s="87"/>
      <c r="K52" s="87">
        <f t="shared" si="0"/>
        <v>201.2</v>
      </c>
      <c r="L52" s="105">
        <f t="shared" si="1"/>
        <v>201.2</v>
      </c>
      <c r="M52" s="57"/>
      <c r="N52" s="57"/>
      <c r="O52" s="30">
        <f t="shared" si="4"/>
        <v>201.2</v>
      </c>
      <c r="P52" s="30">
        <f t="shared" si="4"/>
        <v>201.2</v>
      </c>
    </row>
    <row r="53" spans="1:16" ht="12.75" customHeight="1" x14ac:dyDescent="0.2">
      <c r="A53" s="23" t="s">
        <v>71</v>
      </c>
      <c r="B53" s="32" t="s">
        <v>175</v>
      </c>
      <c r="C53" s="33" t="s">
        <v>3</v>
      </c>
      <c r="D53" s="32" t="s">
        <v>2</v>
      </c>
      <c r="E53" s="34" t="s">
        <v>11</v>
      </c>
      <c r="F53" s="45">
        <v>800</v>
      </c>
      <c r="G53" s="87">
        <f>G54</f>
        <v>19</v>
      </c>
      <c r="H53" s="87">
        <f>H54</f>
        <v>19</v>
      </c>
      <c r="I53" s="87"/>
      <c r="J53" s="87"/>
      <c r="K53" s="87">
        <f t="shared" si="0"/>
        <v>19</v>
      </c>
      <c r="L53" s="105">
        <f t="shared" si="1"/>
        <v>19</v>
      </c>
      <c r="M53" s="57"/>
      <c r="N53" s="57"/>
      <c r="O53" s="30">
        <f t="shared" si="4"/>
        <v>19</v>
      </c>
      <c r="P53" s="30">
        <f t="shared" si="4"/>
        <v>19</v>
      </c>
    </row>
    <row r="54" spans="1:16" ht="12.75" customHeight="1" x14ac:dyDescent="0.2">
      <c r="A54" s="23" t="s">
        <v>70</v>
      </c>
      <c r="B54" s="32" t="s">
        <v>175</v>
      </c>
      <c r="C54" s="33" t="s">
        <v>3</v>
      </c>
      <c r="D54" s="32" t="s">
        <v>2</v>
      </c>
      <c r="E54" s="34" t="s">
        <v>11</v>
      </c>
      <c r="F54" s="45">
        <v>850</v>
      </c>
      <c r="G54" s="87">
        <v>19</v>
      </c>
      <c r="H54" s="87">
        <v>19</v>
      </c>
      <c r="I54" s="87"/>
      <c r="J54" s="87"/>
      <c r="K54" s="87">
        <f t="shared" si="0"/>
        <v>19</v>
      </c>
      <c r="L54" s="105">
        <f t="shared" si="1"/>
        <v>19</v>
      </c>
      <c r="M54" s="57"/>
      <c r="N54" s="57"/>
      <c r="O54" s="30">
        <f t="shared" si="4"/>
        <v>19</v>
      </c>
      <c r="P54" s="30">
        <f t="shared" si="4"/>
        <v>19</v>
      </c>
    </row>
    <row r="55" spans="1:16" ht="22.5" customHeight="1" x14ac:dyDescent="0.2">
      <c r="A55" s="23" t="s">
        <v>73</v>
      </c>
      <c r="B55" s="32" t="s">
        <v>175</v>
      </c>
      <c r="C55" s="33" t="s">
        <v>3</v>
      </c>
      <c r="D55" s="32" t="s">
        <v>2</v>
      </c>
      <c r="E55" s="34" t="s">
        <v>69</v>
      </c>
      <c r="F55" s="45" t="s">
        <v>7</v>
      </c>
      <c r="G55" s="87">
        <f>G56+G58+G60</f>
        <v>7179</v>
      </c>
      <c r="H55" s="87">
        <f>H56+H58+H60</f>
        <v>7179</v>
      </c>
      <c r="I55" s="87"/>
      <c r="J55" s="87"/>
      <c r="K55" s="87">
        <f t="shared" si="0"/>
        <v>7179</v>
      </c>
      <c r="L55" s="105">
        <f t="shared" si="1"/>
        <v>7179</v>
      </c>
      <c r="M55" s="57"/>
      <c r="N55" s="57"/>
      <c r="O55" s="30">
        <f t="shared" si="4"/>
        <v>7179</v>
      </c>
      <c r="P55" s="30">
        <f t="shared" si="4"/>
        <v>7179</v>
      </c>
    </row>
    <row r="56" spans="1:16" ht="56.25" customHeight="1" x14ac:dyDescent="0.2">
      <c r="A56" s="23" t="s">
        <v>6</v>
      </c>
      <c r="B56" s="32" t="s">
        <v>175</v>
      </c>
      <c r="C56" s="33" t="s">
        <v>3</v>
      </c>
      <c r="D56" s="32" t="s">
        <v>2</v>
      </c>
      <c r="E56" s="34" t="s">
        <v>69</v>
      </c>
      <c r="F56" s="45">
        <v>100</v>
      </c>
      <c r="G56" s="87">
        <f>G57</f>
        <v>6881.4</v>
      </c>
      <c r="H56" s="87">
        <f>H57</f>
        <v>6881.4</v>
      </c>
      <c r="I56" s="87"/>
      <c r="J56" s="87"/>
      <c r="K56" s="87">
        <f t="shared" si="0"/>
        <v>6881.4</v>
      </c>
      <c r="L56" s="105">
        <f t="shared" si="1"/>
        <v>6881.4</v>
      </c>
      <c r="M56" s="57"/>
      <c r="N56" s="57"/>
      <c r="O56" s="30">
        <f t="shared" si="4"/>
        <v>6881.4</v>
      </c>
      <c r="P56" s="30">
        <f t="shared" si="4"/>
        <v>6881.4</v>
      </c>
    </row>
    <row r="57" spans="1:16" ht="12.75" customHeight="1" x14ac:dyDescent="0.2">
      <c r="A57" s="23" t="s">
        <v>72</v>
      </c>
      <c r="B57" s="32" t="s">
        <v>175</v>
      </c>
      <c r="C57" s="33" t="s">
        <v>3</v>
      </c>
      <c r="D57" s="32" t="s">
        <v>2</v>
      </c>
      <c r="E57" s="34" t="s">
        <v>69</v>
      </c>
      <c r="F57" s="45">
        <v>110</v>
      </c>
      <c r="G57" s="87">
        <v>6881.4</v>
      </c>
      <c r="H57" s="87">
        <v>6881.4</v>
      </c>
      <c r="I57" s="87"/>
      <c r="J57" s="87"/>
      <c r="K57" s="87">
        <f t="shared" si="0"/>
        <v>6881.4</v>
      </c>
      <c r="L57" s="105">
        <f t="shared" si="1"/>
        <v>6881.4</v>
      </c>
      <c r="M57" s="57"/>
      <c r="N57" s="57"/>
      <c r="O57" s="30">
        <f t="shared" si="4"/>
        <v>6881.4</v>
      </c>
      <c r="P57" s="30">
        <f t="shared" si="4"/>
        <v>6881.4</v>
      </c>
    </row>
    <row r="58" spans="1:16" ht="22.5" customHeight="1" x14ac:dyDescent="0.2">
      <c r="A58" s="23" t="s">
        <v>14</v>
      </c>
      <c r="B58" s="32" t="s">
        <v>175</v>
      </c>
      <c r="C58" s="33" t="s">
        <v>3</v>
      </c>
      <c r="D58" s="32" t="s">
        <v>2</v>
      </c>
      <c r="E58" s="34" t="s">
        <v>69</v>
      </c>
      <c r="F58" s="45">
        <v>200</v>
      </c>
      <c r="G58" s="87">
        <f>G59</f>
        <v>262.60000000000002</v>
      </c>
      <c r="H58" s="87">
        <f>H59</f>
        <v>262.60000000000002</v>
      </c>
      <c r="I58" s="87"/>
      <c r="J58" s="87"/>
      <c r="K58" s="87">
        <f t="shared" si="0"/>
        <v>262.60000000000002</v>
      </c>
      <c r="L58" s="105">
        <f t="shared" si="1"/>
        <v>262.60000000000002</v>
      </c>
      <c r="M58" s="57"/>
      <c r="N58" s="57"/>
      <c r="O58" s="30">
        <f t="shared" si="4"/>
        <v>262.60000000000002</v>
      </c>
      <c r="P58" s="30">
        <f t="shared" si="4"/>
        <v>262.60000000000002</v>
      </c>
    </row>
    <row r="59" spans="1:16" ht="22.5" customHeight="1" x14ac:dyDescent="0.2">
      <c r="A59" s="23" t="s">
        <v>13</v>
      </c>
      <c r="B59" s="32" t="s">
        <v>175</v>
      </c>
      <c r="C59" s="33" t="s">
        <v>3</v>
      </c>
      <c r="D59" s="32" t="s">
        <v>2</v>
      </c>
      <c r="E59" s="34" t="s">
        <v>69</v>
      </c>
      <c r="F59" s="45">
        <v>240</v>
      </c>
      <c r="G59" s="87">
        <v>262.60000000000002</v>
      </c>
      <c r="H59" s="87">
        <v>262.60000000000002</v>
      </c>
      <c r="I59" s="87"/>
      <c r="J59" s="87"/>
      <c r="K59" s="87">
        <f t="shared" si="0"/>
        <v>262.60000000000002</v>
      </c>
      <c r="L59" s="105">
        <f t="shared" si="1"/>
        <v>262.60000000000002</v>
      </c>
      <c r="M59" s="57"/>
      <c r="N59" s="57"/>
      <c r="O59" s="30">
        <f t="shared" si="4"/>
        <v>262.60000000000002</v>
      </c>
      <c r="P59" s="30">
        <f t="shared" si="4"/>
        <v>262.60000000000002</v>
      </c>
    </row>
    <row r="60" spans="1:16" ht="12.75" customHeight="1" x14ac:dyDescent="0.2">
      <c r="A60" s="23" t="s">
        <v>71</v>
      </c>
      <c r="B60" s="32" t="s">
        <v>175</v>
      </c>
      <c r="C60" s="33" t="s">
        <v>3</v>
      </c>
      <c r="D60" s="32" t="s">
        <v>2</v>
      </c>
      <c r="E60" s="34" t="s">
        <v>69</v>
      </c>
      <c r="F60" s="45">
        <v>800</v>
      </c>
      <c r="G60" s="87">
        <f>G61</f>
        <v>35</v>
      </c>
      <c r="H60" s="87">
        <f>H61</f>
        <v>35</v>
      </c>
      <c r="I60" s="87"/>
      <c r="J60" s="87"/>
      <c r="K60" s="87">
        <f t="shared" si="0"/>
        <v>35</v>
      </c>
      <c r="L60" s="105">
        <f t="shared" si="1"/>
        <v>35</v>
      </c>
      <c r="M60" s="57"/>
      <c r="N60" s="57"/>
      <c r="O60" s="30">
        <f t="shared" si="4"/>
        <v>35</v>
      </c>
      <c r="P60" s="30">
        <f t="shared" si="4"/>
        <v>35</v>
      </c>
    </row>
    <row r="61" spans="1:16" ht="12.75" customHeight="1" x14ac:dyDescent="0.2">
      <c r="A61" s="23" t="s">
        <v>70</v>
      </c>
      <c r="B61" s="32" t="s">
        <v>175</v>
      </c>
      <c r="C61" s="33" t="s">
        <v>3</v>
      </c>
      <c r="D61" s="32" t="s">
        <v>2</v>
      </c>
      <c r="E61" s="34" t="s">
        <v>69</v>
      </c>
      <c r="F61" s="45">
        <v>850</v>
      </c>
      <c r="G61" s="87">
        <v>35</v>
      </c>
      <c r="H61" s="87">
        <v>35</v>
      </c>
      <c r="I61" s="87"/>
      <c r="J61" s="87"/>
      <c r="K61" s="87">
        <f t="shared" si="0"/>
        <v>35</v>
      </c>
      <c r="L61" s="105">
        <f t="shared" si="1"/>
        <v>35</v>
      </c>
      <c r="M61" s="57"/>
      <c r="N61" s="57"/>
      <c r="O61" s="30">
        <f t="shared" si="4"/>
        <v>35</v>
      </c>
      <c r="P61" s="30">
        <f t="shared" si="4"/>
        <v>35</v>
      </c>
    </row>
    <row r="62" spans="1:16" ht="22.5" customHeight="1" x14ac:dyDescent="0.2">
      <c r="A62" s="23" t="s">
        <v>231</v>
      </c>
      <c r="B62" s="32" t="s">
        <v>175</v>
      </c>
      <c r="C62" s="33" t="s">
        <v>3</v>
      </c>
      <c r="D62" s="32" t="s">
        <v>2</v>
      </c>
      <c r="E62" s="34" t="s">
        <v>230</v>
      </c>
      <c r="F62" s="45" t="s">
        <v>7</v>
      </c>
      <c r="G62" s="87">
        <f>G63</f>
        <v>18544.3</v>
      </c>
      <c r="H62" s="87">
        <f>H63</f>
        <v>4000</v>
      </c>
      <c r="I62" s="87"/>
      <c r="J62" s="87"/>
      <c r="K62" s="87">
        <f t="shared" si="0"/>
        <v>18544.3</v>
      </c>
      <c r="L62" s="105">
        <f t="shared" si="1"/>
        <v>4000</v>
      </c>
      <c r="M62" s="57"/>
      <c r="N62" s="57"/>
      <c r="O62" s="30">
        <f t="shared" si="4"/>
        <v>18544.3</v>
      </c>
      <c r="P62" s="30">
        <f t="shared" si="4"/>
        <v>4000</v>
      </c>
    </row>
    <row r="63" spans="1:16" ht="22.5" customHeight="1" x14ac:dyDescent="0.2">
      <c r="A63" s="23" t="s">
        <v>14</v>
      </c>
      <c r="B63" s="32" t="s">
        <v>175</v>
      </c>
      <c r="C63" s="33" t="s">
        <v>3</v>
      </c>
      <c r="D63" s="32" t="s">
        <v>2</v>
      </c>
      <c r="E63" s="34" t="s">
        <v>230</v>
      </c>
      <c r="F63" s="45">
        <v>200</v>
      </c>
      <c r="G63" s="87">
        <f>G64</f>
        <v>18544.3</v>
      </c>
      <c r="H63" s="87">
        <f>H64</f>
        <v>4000</v>
      </c>
      <c r="I63" s="87"/>
      <c r="J63" s="87"/>
      <c r="K63" s="87">
        <f t="shared" si="0"/>
        <v>18544.3</v>
      </c>
      <c r="L63" s="105">
        <f t="shared" si="1"/>
        <v>4000</v>
      </c>
      <c r="M63" s="57"/>
      <c r="N63" s="57"/>
      <c r="O63" s="30">
        <f t="shared" si="4"/>
        <v>18544.3</v>
      </c>
      <c r="P63" s="30">
        <f t="shared" si="4"/>
        <v>4000</v>
      </c>
    </row>
    <row r="64" spans="1:16" ht="22.5" customHeight="1" x14ac:dyDescent="0.2">
      <c r="A64" s="23" t="s">
        <v>13</v>
      </c>
      <c r="B64" s="32" t="s">
        <v>175</v>
      </c>
      <c r="C64" s="33" t="s">
        <v>3</v>
      </c>
      <c r="D64" s="32" t="s">
        <v>2</v>
      </c>
      <c r="E64" s="34" t="s">
        <v>230</v>
      </c>
      <c r="F64" s="45">
        <v>240</v>
      </c>
      <c r="G64" s="87">
        <v>18544.3</v>
      </c>
      <c r="H64" s="87">
        <v>4000</v>
      </c>
      <c r="I64" s="87"/>
      <c r="J64" s="87"/>
      <c r="K64" s="87">
        <f t="shared" si="0"/>
        <v>18544.3</v>
      </c>
      <c r="L64" s="105">
        <f t="shared" si="1"/>
        <v>4000</v>
      </c>
      <c r="M64" s="57"/>
      <c r="N64" s="57"/>
      <c r="O64" s="30">
        <f t="shared" si="4"/>
        <v>18544.3</v>
      </c>
      <c r="P64" s="30">
        <f t="shared" si="4"/>
        <v>4000</v>
      </c>
    </row>
    <row r="65" spans="1:16" ht="22.5" customHeight="1" x14ac:dyDescent="0.2">
      <c r="A65" s="23" t="s">
        <v>176</v>
      </c>
      <c r="B65" s="32" t="s">
        <v>175</v>
      </c>
      <c r="C65" s="33" t="s">
        <v>3</v>
      </c>
      <c r="D65" s="32" t="s">
        <v>2</v>
      </c>
      <c r="E65" s="34" t="s">
        <v>174</v>
      </c>
      <c r="F65" s="45" t="s">
        <v>7</v>
      </c>
      <c r="G65" s="87">
        <f>G66</f>
        <v>600</v>
      </c>
      <c r="H65" s="87">
        <f>H66</f>
        <v>300</v>
      </c>
      <c r="I65" s="87"/>
      <c r="J65" s="87"/>
      <c r="K65" s="87">
        <f t="shared" si="0"/>
        <v>600</v>
      </c>
      <c r="L65" s="105">
        <f t="shared" si="1"/>
        <v>300</v>
      </c>
      <c r="M65" s="57"/>
      <c r="N65" s="57"/>
      <c r="O65" s="30">
        <f t="shared" si="4"/>
        <v>600</v>
      </c>
      <c r="P65" s="30">
        <f t="shared" si="4"/>
        <v>300</v>
      </c>
    </row>
    <row r="66" spans="1:16" ht="22.5" customHeight="1" x14ac:dyDescent="0.2">
      <c r="A66" s="23" t="s">
        <v>79</v>
      </c>
      <c r="B66" s="32" t="s">
        <v>175</v>
      </c>
      <c r="C66" s="33" t="s">
        <v>3</v>
      </c>
      <c r="D66" s="32" t="s">
        <v>2</v>
      </c>
      <c r="E66" s="34" t="s">
        <v>174</v>
      </c>
      <c r="F66" s="45">
        <v>600</v>
      </c>
      <c r="G66" s="87">
        <f>G67</f>
        <v>600</v>
      </c>
      <c r="H66" s="87">
        <f>H67</f>
        <v>300</v>
      </c>
      <c r="I66" s="87"/>
      <c r="J66" s="87"/>
      <c r="K66" s="87">
        <f t="shared" si="0"/>
        <v>600</v>
      </c>
      <c r="L66" s="105">
        <f t="shared" si="1"/>
        <v>300</v>
      </c>
      <c r="M66" s="57"/>
      <c r="N66" s="57"/>
      <c r="O66" s="30">
        <f t="shared" si="4"/>
        <v>600</v>
      </c>
      <c r="P66" s="30">
        <f t="shared" si="4"/>
        <v>300</v>
      </c>
    </row>
    <row r="67" spans="1:16" ht="12.75" customHeight="1" x14ac:dyDescent="0.2">
      <c r="A67" s="23" t="s">
        <v>156</v>
      </c>
      <c r="B67" s="32" t="s">
        <v>175</v>
      </c>
      <c r="C67" s="33" t="s">
        <v>3</v>
      </c>
      <c r="D67" s="32" t="s">
        <v>2</v>
      </c>
      <c r="E67" s="34" t="s">
        <v>174</v>
      </c>
      <c r="F67" s="45">
        <v>610</v>
      </c>
      <c r="G67" s="87">
        <f>300+300</f>
        <v>600</v>
      </c>
      <c r="H67" s="87">
        <v>300</v>
      </c>
      <c r="I67" s="87"/>
      <c r="J67" s="87"/>
      <c r="K67" s="87">
        <f t="shared" si="0"/>
        <v>600</v>
      </c>
      <c r="L67" s="105">
        <f t="shared" si="1"/>
        <v>300</v>
      </c>
      <c r="M67" s="57"/>
      <c r="N67" s="57"/>
      <c r="O67" s="30">
        <f t="shared" si="4"/>
        <v>600</v>
      </c>
      <c r="P67" s="30">
        <f t="shared" si="4"/>
        <v>300</v>
      </c>
    </row>
    <row r="68" spans="1:16" ht="33.75" customHeight="1" x14ac:dyDescent="0.2">
      <c r="A68" s="23" t="s">
        <v>233</v>
      </c>
      <c r="B68" s="32" t="s">
        <v>175</v>
      </c>
      <c r="C68" s="33" t="s">
        <v>3</v>
      </c>
      <c r="D68" s="32" t="s">
        <v>2</v>
      </c>
      <c r="E68" s="34" t="s">
        <v>232</v>
      </c>
      <c r="F68" s="45" t="s">
        <v>7</v>
      </c>
      <c r="G68" s="87">
        <f>G69</f>
        <v>80</v>
      </c>
      <c r="H68" s="87">
        <f>H69</f>
        <v>80</v>
      </c>
      <c r="I68" s="87"/>
      <c r="J68" s="87"/>
      <c r="K68" s="87">
        <f t="shared" si="0"/>
        <v>80</v>
      </c>
      <c r="L68" s="105">
        <f t="shared" si="1"/>
        <v>80</v>
      </c>
      <c r="M68" s="57"/>
      <c r="N68" s="57"/>
      <c r="O68" s="30">
        <f t="shared" si="4"/>
        <v>80</v>
      </c>
      <c r="P68" s="30">
        <f t="shared" si="4"/>
        <v>80</v>
      </c>
    </row>
    <row r="69" spans="1:16" ht="22.5" customHeight="1" x14ac:dyDescent="0.2">
      <c r="A69" s="23" t="s">
        <v>14</v>
      </c>
      <c r="B69" s="32" t="s">
        <v>175</v>
      </c>
      <c r="C69" s="33" t="s">
        <v>3</v>
      </c>
      <c r="D69" s="32" t="s">
        <v>2</v>
      </c>
      <c r="E69" s="34" t="s">
        <v>232</v>
      </c>
      <c r="F69" s="45">
        <v>200</v>
      </c>
      <c r="G69" s="87">
        <f>G70</f>
        <v>80</v>
      </c>
      <c r="H69" s="87">
        <f>H70</f>
        <v>80</v>
      </c>
      <c r="I69" s="87"/>
      <c r="J69" s="87"/>
      <c r="K69" s="87">
        <f t="shared" si="0"/>
        <v>80</v>
      </c>
      <c r="L69" s="105">
        <f t="shared" si="1"/>
        <v>80</v>
      </c>
      <c r="M69" s="57"/>
      <c r="N69" s="57"/>
      <c r="O69" s="30">
        <f t="shared" si="4"/>
        <v>80</v>
      </c>
      <c r="P69" s="30">
        <f t="shared" si="4"/>
        <v>80</v>
      </c>
    </row>
    <row r="70" spans="1:16" ht="22.5" customHeight="1" x14ac:dyDescent="0.2">
      <c r="A70" s="23" t="s">
        <v>13</v>
      </c>
      <c r="B70" s="32" t="s">
        <v>175</v>
      </c>
      <c r="C70" s="33" t="s">
        <v>3</v>
      </c>
      <c r="D70" s="32" t="s">
        <v>2</v>
      </c>
      <c r="E70" s="34" t="s">
        <v>232</v>
      </c>
      <c r="F70" s="45">
        <v>240</v>
      </c>
      <c r="G70" s="87">
        <v>80</v>
      </c>
      <c r="H70" s="87">
        <v>80</v>
      </c>
      <c r="I70" s="87"/>
      <c r="J70" s="87"/>
      <c r="K70" s="87">
        <f t="shared" si="0"/>
        <v>80</v>
      </c>
      <c r="L70" s="105">
        <f t="shared" si="1"/>
        <v>80</v>
      </c>
      <c r="M70" s="57"/>
      <c r="N70" s="57"/>
      <c r="O70" s="30">
        <f t="shared" si="4"/>
        <v>80</v>
      </c>
      <c r="P70" s="30">
        <f t="shared" si="4"/>
        <v>80</v>
      </c>
    </row>
    <row r="71" spans="1:16" ht="12.75" customHeight="1" x14ac:dyDescent="0.2">
      <c r="A71" s="23" t="s">
        <v>245</v>
      </c>
      <c r="B71" s="32" t="s">
        <v>175</v>
      </c>
      <c r="C71" s="33" t="s">
        <v>3</v>
      </c>
      <c r="D71" s="32" t="s">
        <v>2</v>
      </c>
      <c r="E71" s="34" t="s">
        <v>244</v>
      </c>
      <c r="F71" s="45" t="s">
        <v>7</v>
      </c>
      <c r="G71" s="87">
        <f>G72</f>
        <v>9514.2000000000007</v>
      </c>
      <c r="H71" s="87">
        <f>H72</f>
        <v>9514.2000000000007</v>
      </c>
      <c r="I71" s="87"/>
      <c r="J71" s="87"/>
      <c r="K71" s="87">
        <f t="shared" si="0"/>
        <v>9514.2000000000007</v>
      </c>
      <c r="L71" s="105">
        <f t="shared" si="1"/>
        <v>9514.2000000000007</v>
      </c>
      <c r="M71" s="57"/>
      <c r="N71" s="57"/>
      <c r="O71" s="30">
        <f t="shared" si="4"/>
        <v>9514.2000000000007</v>
      </c>
      <c r="P71" s="30">
        <f t="shared" si="4"/>
        <v>9514.2000000000007</v>
      </c>
    </row>
    <row r="72" spans="1:16" ht="22.5" customHeight="1" x14ac:dyDescent="0.2">
      <c r="A72" s="23" t="s">
        <v>14</v>
      </c>
      <c r="B72" s="32" t="s">
        <v>175</v>
      </c>
      <c r="C72" s="33" t="s">
        <v>3</v>
      </c>
      <c r="D72" s="32" t="s">
        <v>2</v>
      </c>
      <c r="E72" s="34" t="s">
        <v>244</v>
      </c>
      <c r="F72" s="45">
        <v>200</v>
      </c>
      <c r="G72" s="87">
        <f>G73</f>
        <v>9514.2000000000007</v>
      </c>
      <c r="H72" s="87">
        <f>H73</f>
        <v>9514.2000000000007</v>
      </c>
      <c r="I72" s="87"/>
      <c r="J72" s="87"/>
      <c r="K72" s="87">
        <f t="shared" si="0"/>
        <v>9514.2000000000007</v>
      </c>
      <c r="L72" s="105">
        <f t="shared" si="1"/>
        <v>9514.2000000000007</v>
      </c>
      <c r="M72" s="57"/>
      <c r="N72" s="57"/>
      <c r="O72" s="30">
        <f t="shared" si="4"/>
        <v>9514.2000000000007</v>
      </c>
      <c r="P72" s="30">
        <f t="shared" si="4"/>
        <v>9514.2000000000007</v>
      </c>
    </row>
    <row r="73" spans="1:16" ht="22.5" customHeight="1" x14ac:dyDescent="0.2">
      <c r="A73" s="23" t="s">
        <v>13</v>
      </c>
      <c r="B73" s="32" t="s">
        <v>175</v>
      </c>
      <c r="C73" s="33" t="s">
        <v>3</v>
      </c>
      <c r="D73" s="32" t="s">
        <v>2</v>
      </c>
      <c r="E73" s="34" t="s">
        <v>244</v>
      </c>
      <c r="F73" s="45">
        <v>240</v>
      </c>
      <c r="G73" s="87">
        <v>9514.2000000000007</v>
      </c>
      <c r="H73" s="87">
        <v>9514.2000000000007</v>
      </c>
      <c r="I73" s="87"/>
      <c r="J73" s="87"/>
      <c r="K73" s="87">
        <f t="shared" si="0"/>
        <v>9514.2000000000007</v>
      </c>
      <c r="L73" s="105">
        <f t="shared" si="1"/>
        <v>9514.2000000000007</v>
      </c>
      <c r="M73" s="57"/>
      <c r="N73" s="57"/>
      <c r="O73" s="30">
        <f t="shared" si="4"/>
        <v>9514.2000000000007</v>
      </c>
      <c r="P73" s="30">
        <f t="shared" si="4"/>
        <v>9514.2000000000007</v>
      </c>
    </row>
    <row r="74" spans="1:16" ht="12.75" customHeight="1" x14ac:dyDescent="0.2">
      <c r="A74" s="1" t="s">
        <v>263</v>
      </c>
      <c r="B74" s="32" t="s">
        <v>175</v>
      </c>
      <c r="C74" s="33" t="s">
        <v>3</v>
      </c>
      <c r="D74" s="32" t="s">
        <v>2</v>
      </c>
      <c r="E74" s="33">
        <v>83200</v>
      </c>
      <c r="F74" s="32"/>
      <c r="G74" s="87">
        <f>G75</f>
        <v>1141.3</v>
      </c>
      <c r="H74" s="87">
        <f>H75</f>
        <v>1633</v>
      </c>
      <c r="I74" s="87"/>
      <c r="J74" s="87"/>
      <c r="K74" s="87">
        <f t="shared" si="0"/>
        <v>1141.3</v>
      </c>
      <c r="L74" s="105">
        <f t="shared" si="1"/>
        <v>1633</v>
      </c>
      <c r="M74" s="57"/>
      <c r="N74" s="57"/>
      <c r="O74" s="30">
        <f t="shared" si="4"/>
        <v>1141.3</v>
      </c>
      <c r="P74" s="30">
        <f t="shared" si="4"/>
        <v>1633</v>
      </c>
    </row>
    <row r="75" spans="1:16" ht="12.75" customHeight="1" x14ac:dyDescent="0.2">
      <c r="A75" s="1" t="s">
        <v>71</v>
      </c>
      <c r="B75" s="32" t="s">
        <v>175</v>
      </c>
      <c r="C75" s="33" t="s">
        <v>3</v>
      </c>
      <c r="D75" s="32" t="s">
        <v>2</v>
      </c>
      <c r="E75" s="33">
        <v>83200</v>
      </c>
      <c r="F75" s="32">
        <v>800</v>
      </c>
      <c r="G75" s="87">
        <f>G76</f>
        <v>1141.3</v>
      </c>
      <c r="H75" s="87">
        <f>H76</f>
        <v>1633</v>
      </c>
      <c r="I75" s="87"/>
      <c r="J75" s="87"/>
      <c r="K75" s="87">
        <f t="shared" si="0"/>
        <v>1141.3</v>
      </c>
      <c r="L75" s="105">
        <f t="shared" si="1"/>
        <v>1633</v>
      </c>
      <c r="M75" s="57"/>
      <c r="N75" s="57"/>
      <c r="O75" s="30">
        <f t="shared" si="4"/>
        <v>1141.3</v>
      </c>
      <c r="P75" s="30">
        <f t="shared" si="4"/>
        <v>1633</v>
      </c>
    </row>
    <row r="76" spans="1:16" ht="12.75" customHeight="1" x14ac:dyDescent="0.2">
      <c r="A76" s="1" t="s">
        <v>144</v>
      </c>
      <c r="B76" s="32" t="s">
        <v>175</v>
      </c>
      <c r="C76" s="33" t="s">
        <v>3</v>
      </c>
      <c r="D76" s="32" t="s">
        <v>2</v>
      </c>
      <c r="E76" s="33">
        <v>83200</v>
      </c>
      <c r="F76" s="32">
        <v>870</v>
      </c>
      <c r="G76" s="87">
        <v>1141.3</v>
      </c>
      <c r="H76" s="87">
        <v>1633</v>
      </c>
      <c r="I76" s="87"/>
      <c r="J76" s="87"/>
      <c r="K76" s="87">
        <f t="shared" si="0"/>
        <v>1141.3</v>
      </c>
      <c r="L76" s="105">
        <f t="shared" si="1"/>
        <v>1633</v>
      </c>
      <c r="M76" s="57"/>
      <c r="N76" s="57"/>
      <c r="O76" s="30">
        <f t="shared" si="4"/>
        <v>1141.3</v>
      </c>
      <c r="P76" s="30">
        <f t="shared" si="4"/>
        <v>1633</v>
      </c>
    </row>
    <row r="77" spans="1:16" ht="33.75" customHeight="1" x14ac:dyDescent="0.2">
      <c r="A77" s="23" t="s">
        <v>241</v>
      </c>
      <c r="B77" s="32" t="s">
        <v>175</v>
      </c>
      <c r="C77" s="33" t="s">
        <v>3</v>
      </c>
      <c r="D77" s="32" t="s">
        <v>2</v>
      </c>
      <c r="E77" s="34" t="s">
        <v>240</v>
      </c>
      <c r="F77" s="45" t="s">
        <v>7</v>
      </c>
      <c r="G77" s="87">
        <f>G78</f>
        <v>4401.3999999999996</v>
      </c>
      <c r="H77" s="87">
        <f>H78</f>
        <v>4402.5</v>
      </c>
      <c r="I77" s="87"/>
      <c r="J77" s="87"/>
      <c r="K77" s="87">
        <f t="shared" si="0"/>
        <v>4401.3999999999996</v>
      </c>
      <c r="L77" s="105">
        <f t="shared" si="1"/>
        <v>4402.5</v>
      </c>
      <c r="M77" s="57"/>
      <c r="N77" s="57"/>
      <c r="O77" s="30">
        <f t="shared" si="4"/>
        <v>4401.3999999999996</v>
      </c>
      <c r="P77" s="30">
        <f t="shared" si="4"/>
        <v>4402.5</v>
      </c>
    </row>
    <row r="78" spans="1:16" ht="22.5" customHeight="1" x14ac:dyDescent="0.2">
      <c r="A78" s="23" t="s">
        <v>14</v>
      </c>
      <c r="B78" s="32" t="s">
        <v>175</v>
      </c>
      <c r="C78" s="33" t="s">
        <v>3</v>
      </c>
      <c r="D78" s="32" t="s">
        <v>2</v>
      </c>
      <c r="E78" s="34" t="s">
        <v>240</v>
      </c>
      <c r="F78" s="45">
        <v>200</v>
      </c>
      <c r="G78" s="87">
        <f>G79</f>
        <v>4401.3999999999996</v>
      </c>
      <c r="H78" s="87">
        <f>H79</f>
        <v>4402.5</v>
      </c>
      <c r="I78" s="87"/>
      <c r="J78" s="87"/>
      <c r="K78" s="87">
        <f t="shared" si="0"/>
        <v>4401.3999999999996</v>
      </c>
      <c r="L78" s="105">
        <f t="shared" si="1"/>
        <v>4402.5</v>
      </c>
      <c r="M78" s="57"/>
      <c r="N78" s="57"/>
      <c r="O78" s="30">
        <f t="shared" si="4"/>
        <v>4401.3999999999996</v>
      </c>
      <c r="P78" s="30">
        <f t="shared" si="4"/>
        <v>4402.5</v>
      </c>
    </row>
    <row r="79" spans="1:16" ht="22.5" customHeight="1" x14ac:dyDescent="0.2">
      <c r="A79" s="23" t="s">
        <v>13</v>
      </c>
      <c r="B79" s="32" t="s">
        <v>175</v>
      </c>
      <c r="C79" s="33" t="s">
        <v>3</v>
      </c>
      <c r="D79" s="32" t="s">
        <v>2</v>
      </c>
      <c r="E79" s="34" t="s">
        <v>240</v>
      </c>
      <c r="F79" s="45">
        <v>240</v>
      </c>
      <c r="G79" s="87">
        <v>4401.3999999999996</v>
      </c>
      <c r="H79" s="87">
        <v>4402.5</v>
      </c>
      <c r="I79" s="87"/>
      <c r="J79" s="87"/>
      <c r="K79" s="87">
        <f t="shared" si="0"/>
        <v>4401.3999999999996</v>
      </c>
      <c r="L79" s="105">
        <f t="shared" si="1"/>
        <v>4402.5</v>
      </c>
      <c r="M79" s="57"/>
      <c r="N79" s="57"/>
      <c r="O79" s="30">
        <f t="shared" si="4"/>
        <v>4401.3999999999996</v>
      </c>
      <c r="P79" s="30">
        <f t="shared" si="4"/>
        <v>4402.5</v>
      </c>
    </row>
    <row r="80" spans="1:16" ht="78.75" customHeight="1" x14ac:dyDescent="0.2">
      <c r="A80" s="23" t="s">
        <v>296</v>
      </c>
      <c r="B80" s="32" t="s">
        <v>175</v>
      </c>
      <c r="C80" s="33" t="s">
        <v>3</v>
      </c>
      <c r="D80" s="32" t="s">
        <v>2</v>
      </c>
      <c r="E80" s="34" t="s">
        <v>239</v>
      </c>
      <c r="F80" s="45" t="s">
        <v>7</v>
      </c>
      <c r="G80" s="87">
        <f>G81</f>
        <v>11590.3</v>
      </c>
      <c r="H80" s="87">
        <f>H81</f>
        <v>12554.5</v>
      </c>
      <c r="I80" s="87"/>
      <c r="J80" s="87"/>
      <c r="K80" s="87">
        <f t="shared" si="0"/>
        <v>11590.3</v>
      </c>
      <c r="L80" s="105">
        <f t="shared" si="1"/>
        <v>12554.5</v>
      </c>
      <c r="M80" s="57"/>
      <c r="N80" s="57"/>
      <c r="O80" s="30">
        <f t="shared" si="4"/>
        <v>11590.3</v>
      </c>
      <c r="P80" s="30">
        <f t="shared" si="4"/>
        <v>12554.5</v>
      </c>
    </row>
    <row r="81" spans="1:16" ht="12.75" customHeight="1" x14ac:dyDescent="0.2">
      <c r="A81" s="23" t="s">
        <v>65</v>
      </c>
      <c r="B81" s="32" t="s">
        <v>175</v>
      </c>
      <c r="C81" s="33" t="s">
        <v>3</v>
      </c>
      <c r="D81" s="32" t="s">
        <v>2</v>
      </c>
      <c r="E81" s="34" t="s">
        <v>239</v>
      </c>
      <c r="F81" s="45">
        <v>500</v>
      </c>
      <c r="G81" s="87">
        <f>G82</f>
        <v>11590.3</v>
      </c>
      <c r="H81" s="87">
        <f>H82</f>
        <v>12554.5</v>
      </c>
      <c r="I81" s="87"/>
      <c r="J81" s="87"/>
      <c r="K81" s="87">
        <f t="shared" ref="K81:K151" si="5">G81+I81</f>
        <v>11590.3</v>
      </c>
      <c r="L81" s="105">
        <f t="shared" ref="L81:L151" si="6">H81+J81</f>
        <v>12554.5</v>
      </c>
      <c r="M81" s="57"/>
      <c r="N81" s="57"/>
      <c r="O81" s="30">
        <f t="shared" si="4"/>
        <v>11590.3</v>
      </c>
      <c r="P81" s="30">
        <f t="shared" si="4"/>
        <v>12554.5</v>
      </c>
    </row>
    <row r="82" spans="1:16" ht="12.75" customHeight="1" x14ac:dyDescent="0.2">
      <c r="A82" s="23" t="s">
        <v>64</v>
      </c>
      <c r="B82" s="32" t="s">
        <v>175</v>
      </c>
      <c r="C82" s="33" t="s">
        <v>3</v>
      </c>
      <c r="D82" s="32" t="s">
        <v>2</v>
      </c>
      <c r="E82" s="34" t="s">
        <v>239</v>
      </c>
      <c r="F82" s="45">
        <v>540</v>
      </c>
      <c r="G82" s="87">
        <v>11590.3</v>
      </c>
      <c r="H82" s="87">
        <v>12554.5</v>
      </c>
      <c r="I82" s="87"/>
      <c r="J82" s="87"/>
      <c r="K82" s="87">
        <f t="shared" si="5"/>
        <v>11590.3</v>
      </c>
      <c r="L82" s="105">
        <f t="shared" si="6"/>
        <v>12554.5</v>
      </c>
      <c r="M82" s="57"/>
      <c r="N82" s="57"/>
      <c r="O82" s="30">
        <f t="shared" si="4"/>
        <v>11590.3</v>
      </c>
      <c r="P82" s="30">
        <f t="shared" si="4"/>
        <v>12554.5</v>
      </c>
    </row>
    <row r="83" spans="1:16" ht="78.75" customHeight="1" x14ac:dyDescent="0.2">
      <c r="A83" s="23" t="s">
        <v>297</v>
      </c>
      <c r="B83" s="32" t="s">
        <v>175</v>
      </c>
      <c r="C83" s="33" t="s">
        <v>3</v>
      </c>
      <c r="D83" s="32" t="s">
        <v>2</v>
      </c>
      <c r="E83" s="34" t="s">
        <v>238</v>
      </c>
      <c r="F83" s="45" t="s">
        <v>7</v>
      </c>
      <c r="G83" s="87">
        <f>G84</f>
        <v>380</v>
      </c>
      <c r="H83" s="87">
        <f>H84</f>
        <v>380</v>
      </c>
      <c r="I83" s="87"/>
      <c r="J83" s="87"/>
      <c r="K83" s="87">
        <f t="shared" si="5"/>
        <v>380</v>
      </c>
      <c r="L83" s="105">
        <f t="shared" si="6"/>
        <v>380</v>
      </c>
      <c r="M83" s="57"/>
      <c r="N83" s="57"/>
      <c r="O83" s="30">
        <f t="shared" si="4"/>
        <v>380</v>
      </c>
      <c r="P83" s="30">
        <f t="shared" si="4"/>
        <v>380</v>
      </c>
    </row>
    <row r="84" spans="1:16" ht="12.75" customHeight="1" x14ac:dyDescent="0.2">
      <c r="A84" s="23" t="s">
        <v>65</v>
      </c>
      <c r="B84" s="32" t="s">
        <v>175</v>
      </c>
      <c r="C84" s="33" t="s">
        <v>3</v>
      </c>
      <c r="D84" s="32" t="s">
        <v>2</v>
      </c>
      <c r="E84" s="34" t="s">
        <v>238</v>
      </c>
      <c r="F84" s="45">
        <v>500</v>
      </c>
      <c r="G84" s="87">
        <f>G85</f>
        <v>380</v>
      </c>
      <c r="H84" s="87">
        <f>H85</f>
        <v>380</v>
      </c>
      <c r="I84" s="87"/>
      <c r="J84" s="87"/>
      <c r="K84" s="87">
        <f t="shared" si="5"/>
        <v>380</v>
      </c>
      <c r="L84" s="105">
        <f t="shared" si="6"/>
        <v>380</v>
      </c>
      <c r="M84" s="57"/>
      <c r="N84" s="57"/>
      <c r="O84" s="30">
        <f t="shared" si="4"/>
        <v>380</v>
      </c>
      <c r="P84" s="30">
        <f t="shared" si="4"/>
        <v>380</v>
      </c>
    </row>
    <row r="85" spans="1:16" ht="12.75" customHeight="1" x14ac:dyDescent="0.2">
      <c r="A85" s="23" t="s">
        <v>64</v>
      </c>
      <c r="B85" s="32" t="s">
        <v>175</v>
      </c>
      <c r="C85" s="33" t="s">
        <v>3</v>
      </c>
      <c r="D85" s="32" t="s">
        <v>2</v>
      </c>
      <c r="E85" s="34" t="s">
        <v>238</v>
      </c>
      <c r="F85" s="45">
        <v>540</v>
      </c>
      <c r="G85" s="87">
        <v>380</v>
      </c>
      <c r="H85" s="87">
        <v>380</v>
      </c>
      <c r="I85" s="87"/>
      <c r="J85" s="87"/>
      <c r="K85" s="87">
        <f t="shared" si="5"/>
        <v>380</v>
      </c>
      <c r="L85" s="105">
        <f t="shared" si="6"/>
        <v>380</v>
      </c>
      <c r="M85" s="57"/>
      <c r="N85" s="57"/>
      <c r="O85" s="30">
        <f t="shared" si="4"/>
        <v>380</v>
      </c>
      <c r="P85" s="30">
        <f t="shared" si="4"/>
        <v>380</v>
      </c>
    </row>
    <row r="86" spans="1:16" ht="22.5" customHeight="1" x14ac:dyDescent="0.2">
      <c r="A86" s="23" t="s">
        <v>289</v>
      </c>
      <c r="B86" s="32" t="s">
        <v>175</v>
      </c>
      <c r="C86" s="33" t="s">
        <v>3</v>
      </c>
      <c r="D86" s="32" t="s">
        <v>2</v>
      </c>
      <c r="E86" s="34" t="s">
        <v>290</v>
      </c>
      <c r="F86" s="45" t="s">
        <v>7</v>
      </c>
      <c r="G86" s="88">
        <f>G89+G87</f>
        <v>6000</v>
      </c>
      <c r="H86" s="87">
        <f>H89+H87</f>
        <v>6000</v>
      </c>
      <c r="I86" s="88"/>
      <c r="J86" s="87"/>
      <c r="K86" s="88">
        <f t="shared" si="5"/>
        <v>6000</v>
      </c>
      <c r="L86" s="105">
        <f t="shared" si="6"/>
        <v>6000</v>
      </c>
      <c r="M86" s="57"/>
      <c r="N86" s="57"/>
      <c r="O86" s="30">
        <f t="shared" si="4"/>
        <v>6000</v>
      </c>
      <c r="P86" s="30">
        <f t="shared" si="4"/>
        <v>6000</v>
      </c>
    </row>
    <row r="87" spans="1:16" ht="22.5" customHeight="1" x14ac:dyDescent="0.2">
      <c r="A87" s="23" t="s">
        <v>14</v>
      </c>
      <c r="B87" s="32">
        <v>2</v>
      </c>
      <c r="C87" s="33">
        <v>0</v>
      </c>
      <c r="D87" s="32">
        <v>0</v>
      </c>
      <c r="E87" s="34" t="s">
        <v>290</v>
      </c>
      <c r="F87" s="45">
        <v>200</v>
      </c>
      <c r="G87" s="88">
        <f>G88</f>
        <v>1500</v>
      </c>
      <c r="H87" s="87">
        <f>H88</f>
        <v>1500</v>
      </c>
      <c r="I87" s="88"/>
      <c r="J87" s="87"/>
      <c r="K87" s="88">
        <f t="shared" si="5"/>
        <v>1500</v>
      </c>
      <c r="L87" s="105">
        <f t="shared" si="6"/>
        <v>1500</v>
      </c>
      <c r="M87" s="57"/>
      <c r="N87" s="57"/>
      <c r="O87" s="30">
        <f t="shared" si="4"/>
        <v>1500</v>
      </c>
      <c r="P87" s="30">
        <f t="shared" si="4"/>
        <v>1500</v>
      </c>
    </row>
    <row r="88" spans="1:16" ht="22.5" customHeight="1" x14ac:dyDescent="0.2">
      <c r="A88" s="23" t="s">
        <v>13</v>
      </c>
      <c r="B88" s="32">
        <v>2</v>
      </c>
      <c r="C88" s="33">
        <v>0</v>
      </c>
      <c r="D88" s="32">
        <v>0</v>
      </c>
      <c r="E88" s="34" t="s">
        <v>290</v>
      </c>
      <c r="F88" s="45">
        <v>240</v>
      </c>
      <c r="G88" s="88">
        <v>1500</v>
      </c>
      <c r="H88" s="87">
        <v>1500</v>
      </c>
      <c r="I88" s="88"/>
      <c r="J88" s="87"/>
      <c r="K88" s="88">
        <f t="shared" si="5"/>
        <v>1500</v>
      </c>
      <c r="L88" s="105">
        <f t="shared" si="6"/>
        <v>1500</v>
      </c>
      <c r="M88" s="57"/>
      <c r="N88" s="57"/>
      <c r="O88" s="30">
        <f t="shared" si="4"/>
        <v>1500</v>
      </c>
      <c r="P88" s="30">
        <f t="shared" si="4"/>
        <v>1500</v>
      </c>
    </row>
    <row r="89" spans="1:16" ht="12.75" customHeight="1" x14ac:dyDescent="0.2">
      <c r="A89" s="23" t="s">
        <v>65</v>
      </c>
      <c r="B89" s="32" t="s">
        <v>175</v>
      </c>
      <c r="C89" s="33" t="s">
        <v>3</v>
      </c>
      <c r="D89" s="32" t="s">
        <v>2</v>
      </c>
      <c r="E89" s="34" t="s">
        <v>290</v>
      </c>
      <c r="F89" s="45">
        <v>500</v>
      </c>
      <c r="G89" s="88">
        <f>G90</f>
        <v>4500</v>
      </c>
      <c r="H89" s="87">
        <f>H90</f>
        <v>4500</v>
      </c>
      <c r="I89" s="88"/>
      <c r="J89" s="87"/>
      <c r="K89" s="88">
        <f t="shared" si="5"/>
        <v>4500</v>
      </c>
      <c r="L89" s="105">
        <f t="shared" si="6"/>
        <v>4500</v>
      </c>
      <c r="M89" s="57"/>
      <c r="N89" s="57"/>
      <c r="O89" s="30">
        <f t="shared" si="4"/>
        <v>4500</v>
      </c>
      <c r="P89" s="30">
        <f t="shared" si="4"/>
        <v>4500</v>
      </c>
    </row>
    <row r="90" spans="1:16" ht="12.75" customHeight="1" x14ac:dyDescent="0.2">
      <c r="A90" s="23" t="s">
        <v>64</v>
      </c>
      <c r="B90" s="32" t="s">
        <v>175</v>
      </c>
      <c r="C90" s="33" t="s">
        <v>3</v>
      </c>
      <c r="D90" s="32" t="s">
        <v>2</v>
      </c>
      <c r="E90" s="34" t="s">
        <v>290</v>
      </c>
      <c r="F90" s="45">
        <v>540</v>
      </c>
      <c r="G90" s="88">
        <v>4500</v>
      </c>
      <c r="H90" s="87">
        <v>4500</v>
      </c>
      <c r="I90" s="88"/>
      <c r="J90" s="87"/>
      <c r="K90" s="88">
        <f t="shared" si="5"/>
        <v>4500</v>
      </c>
      <c r="L90" s="105">
        <f t="shared" si="6"/>
        <v>4500</v>
      </c>
      <c r="M90" s="57"/>
      <c r="N90" s="57"/>
      <c r="O90" s="30">
        <f t="shared" si="4"/>
        <v>4500</v>
      </c>
      <c r="P90" s="30">
        <f t="shared" si="4"/>
        <v>4500</v>
      </c>
    </row>
    <row r="91" spans="1:16" ht="67.5" customHeight="1" x14ac:dyDescent="0.2">
      <c r="A91" s="1" t="s">
        <v>298</v>
      </c>
      <c r="B91" s="32" t="s">
        <v>175</v>
      </c>
      <c r="C91" s="33" t="s">
        <v>3</v>
      </c>
      <c r="D91" s="32" t="s">
        <v>2</v>
      </c>
      <c r="E91" s="34" t="s">
        <v>228</v>
      </c>
      <c r="F91" s="45" t="s">
        <v>7</v>
      </c>
      <c r="G91" s="87">
        <f>G92</f>
        <v>11469.8</v>
      </c>
      <c r="H91" s="87">
        <f>H92</f>
        <v>11469.8</v>
      </c>
      <c r="I91" s="87"/>
      <c r="J91" s="87"/>
      <c r="K91" s="87">
        <f t="shared" si="5"/>
        <v>11469.8</v>
      </c>
      <c r="L91" s="105">
        <f t="shared" si="6"/>
        <v>11469.8</v>
      </c>
      <c r="M91" s="57"/>
      <c r="N91" s="57"/>
      <c r="O91" s="30">
        <f t="shared" si="4"/>
        <v>11469.8</v>
      </c>
      <c r="P91" s="30">
        <f t="shared" si="4"/>
        <v>11469.8</v>
      </c>
    </row>
    <row r="92" spans="1:16" ht="12.75" customHeight="1" x14ac:dyDescent="0.2">
      <c r="A92" s="23" t="s">
        <v>65</v>
      </c>
      <c r="B92" s="32" t="s">
        <v>175</v>
      </c>
      <c r="C92" s="33" t="s">
        <v>3</v>
      </c>
      <c r="D92" s="32" t="s">
        <v>2</v>
      </c>
      <c r="E92" s="34" t="s">
        <v>228</v>
      </c>
      <c r="F92" s="45">
        <v>500</v>
      </c>
      <c r="G92" s="87">
        <f>G93</f>
        <v>11469.8</v>
      </c>
      <c r="H92" s="87">
        <f>H93</f>
        <v>11469.8</v>
      </c>
      <c r="I92" s="87"/>
      <c r="J92" s="87"/>
      <c r="K92" s="87">
        <f t="shared" si="5"/>
        <v>11469.8</v>
      </c>
      <c r="L92" s="105">
        <f t="shared" si="6"/>
        <v>11469.8</v>
      </c>
      <c r="M92" s="57"/>
      <c r="N92" s="57"/>
      <c r="O92" s="30">
        <f t="shared" si="4"/>
        <v>11469.8</v>
      </c>
      <c r="P92" s="30">
        <f t="shared" si="4"/>
        <v>11469.8</v>
      </c>
    </row>
    <row r="93" spans="1:16" ht="12.75" customHeight="1" x14ac:dyDescent="0.2">
      <c r="A93" s="23" t="s">
        <v>64</v>
      </c>
      <c r="B93" s="32" t="s">
        <v>175</v>
      </c>
      <c r="C93" s="33" t="s">
        <v>3</v>
      </c>
      <c r="D93" s="32" t="s">
        <v>2</v>
      </c>
      <c r="E93" s="34" t="s">
        <v>228</v>
      </c>
      <c r="F93" s="45">
        <v>540</v>
      </c>
      <c r="G93" s="87">
        <v>11469.8</v>
      </c>
      <c r="H93" s="87">
        <v>11469.8</v>
      </c>
      <c r="I93" s="87"/>
      <c r="J93" s="87"/>
      <c r="K93" s="87">
        <f t="shared" si="5"/>
        <v>11469.8</v>
      </c>
      <c r="L93" s="105">
        <f t="shared" si="6"/>
        <v>11469.8</v>
      </c>
      <c r="M93" s="57"/>
      <c r="N93" s="57"/>
      <c r="O93" s="30">
        <f t="shared" si="4"/>
        <v>11469.8</v>
      </c>
      <c r="P93" s="30">
        <f t="shared" si="4"/>
        <v>11469.8</v>
      </c>
    </row>
    <row r="94" spans="1:16" ht="45" customHeight="1" x14ac:dyDescent="0.2">
      <c r="A94" s="23" t="s">
        <v>293</v>
      </c>
      <c r="B94" s="32" t="s">
        <v>175</v>
      </c>
      <c r="C94" s="33" t="s">
        <v>3</v>
      </c>
      <c r="D94" s="32" t="s">
        <v>2</v>
      </c>
      <c r="E94" s="34" t="s">
        <v>227</v>
      </c>
      <c r="F94" s="45" t="s">
        <v>7</v>
      </c>
      <c r="G94" s="87">
        <f>G95</f>
        <v>15302.8</v>
      </c>
      <c r="H94" s="87">
        <f>H95</f>
        <v>15302.8</v>
      </c>
      <c r="I94" s="87"/>
      <c r="J94" s="87"/>
      <c r="K94" s="87">
        <f t="shared" si="5"/>
        <v>15302.8</v>
      </c>
      <c r="L94" s="105">
        <f t="shared" si="6"/>
        <v>15302.8</v>
      </c>
      <c r="M94" s="57"/>
      <c r="N94" s="57"/>
      <c r="O94" s="30">
        <f t="shared" ref="O94:P161" si="7">K94+M94</f>
        <v>15302.8</v>
      </c>
      <c r="P94" s="30">
        <f t="shared" si="7"/>
        <v>15302.8</v>
      </c>
    </row>
    <row r="95" spans="1:16" ht="12.75" customHeight="1" x14ac:dyDescent="0.2">
      <c r="A95" s="23" t="s">
        <v>65</v>
      </c>
      <c r="B95" s="32" t="s">
        <v>175</v>
      </c>
      <c r="C95" s="33" t="s">
        <v>3</v>
      </c>
      <c r="D95" s="32" t="s">
        <v>2</v>
      </c>
      <c r="E95" s="34" t="s">
        <v>227</v>
      </c>
      <c r="F95" s="45">
        <v>500</v>
      </c>
      <c r="G95" s="87">
        <f>G96</f>
        <v>15302.8</v>
      </c>
      <c r="H95" s="87">
        <f>H96</f>
        <v>15302.8</v>
      </c>
      <c r="I95" s="87"/>
      <c r="J95" s="87"/>
      <c r="K95" s="87">
        <f t="shared" si="5"/>
        <v>15302.8</v>
      </c>
      <c r="L95" s="105">
        <f t="shared" si="6"/>
        <v>15302.8</v>
      </c>
      <c r="M95" s="57"/>
      <c r="N95" s="57"/>
      <c r="O95" s="30">
        <f t="shared" si="7"/>
        <v>15302.8</v>
      </c>
      <c r="P95" s="30">
        <f t="shared" si="7"/>
        <v>15302.8</v>
      </c>
    </row>
    <row r="96" spans="1:16" ht="12.75" customHeight="1" x14ac:dyDescent="0.2">
      <c r="A96" s="23" t="s">
        <v>64</v>
      </c>
      <c r="B96" s="32" t="s">
        <v>175</v>
      </c>
      <c r="C96" s="33" t="s">
        <v>3</v>
      </c>
      <c r="D96" s="32" t="s">
        <v>2</v>
      </c>
      <c r="E96" s="34" t="s">
        <v>227</v>
      </c>
      <c r="F96" s="45">
        <v>540</v>
      </c>
      <c r="G96" s="87">
        <v>15302.8</v>
      </c>
      <c r="H96" s="87">
        <v>15302.8</v>
      </c>
      <c r="I96" s="87"/>
      <c r="J96" s="87"/>
      <c r="K96" s="87">
        <f t="shared" si="5"/>
        <v>15302.8</v>
      </c>
      <c r="L96" s="105">
        <f t="shared" si="6"/>
        <v>15302.8</v>
      </c>
      <c r="M96" s="57"/>
      <c r="N96" s="57"/>
      <c r="O96" s="30">
        <f t="shared" si="7"/>
        <v>15302.8</v>
      </c>
      <c r="P96" s="30">
        <f t="shared" si="7"/>
        <v>15302.8</v>
      </c>
    </row>
    <row r="97" spans="1:16" ht="35.25" customHeight="1" x14ac:dyDescent="0.2">
      <c r="A97" s="1" t="s">
        <v>326</v>
      </c>
      <c r="B97" s="32">
        <v>2</v>
      </c>
      <c r="C97" s="33">
        <v>0</v>
      </c>
      <c r="D97" s="32">
        <v>0</v>
      </c>
      <c r="E97" s="34" t="s">
        <v>327</v>
      </c>
      <c r="F97" s="29"/>
      <c r="G97" s="87"/>
      <c r="H97" s="87"/>
      <c r="I97" s="30">
        <f>I98</f>
        <v>2056.4609999999998</v>
      </c>
      <c r="J97" s="30">
        <f>J98</f>
        <v>2138.6750000000002</v>
      </c>
      <c r="K97" s="87">
        <f t="shared" ref="K97:L99" si="8">I97</f>
        <v>2056.4609999999998</v>
      </c>
      <c r="L97" s="105">
        <f t="shared" si="8"/>
        <v>2138.6750000000002</v>
      </c>
      <c r="M97" s="57"/>
      <c r="N97" s="57"/>
      <c r="O97" s="30">
        <f t="shared" si="7"/>
        <v>2056.4609999999998</v>
      </c>
      <c r="P97" s="30">
        <f t="shared" si="7"/>
        <v>2138.6750000000002</v>
      </c>
    </row>
    <row r="98" spans="1:16" ht="12.75" customHeight="1" x14ac:dyDescent="0.2">
      <c r="A98" s="1" t="s">
        <v>65</v>
      </c>
      <c r="B98" s="32">
        <v>2</v>
      </c>
      <c r="C98" s="33">
        <v>0</v>
      </c>
      <c r="D98" s="32">
        <v>0</v>
      </c>
      <c r="E98" s="34" t="s">
        <v>327</v>
      </c>
      <c r="F98" s="29">
        <v>500</v>
      </c>
      <c r="G98" s="87"/>
      <c r="H98" s="87"/>
      <c r="I98" s="30">
        <f>I99</f>
        <v>2056.4609999999998</v>
      </c>
      <c r="J98" s="30">
        <f>J99</f>
        <v>2138.6750000000002</v>
      </c>
      <c r="K98" s="87">
        <f t="shared" si="8"/>
        <v>2056.4609999999998</v>
      </c>
      <c r="L98" s="105">
        <f t="shared" si="8"/>
        <v>2138.6750000000002</v>
      </c>
      <c r="M98" s="57"/>
      <c r="N98" s="57"/>
      <c r="O98" s="30">
        <f t="shared" si="7"/>
        <v>2056.4609999999998</v>
      </c>
      <c r="P98" s="30">
        <f t="shared" si="7"/>
        <v>2138.6750000000002</v>
      </c>
    </row>
    <row r="99" spans="1:16" ht="12.75" customHeight="1" x14ac:dyDescent="0.2">
      <c r="A99" s="1" t="s">
        <v>64</v>
      </c>
      <c r="B99" s="32">
        <v>2</v>
      </c>
      <c r="C99" s="33">
        <v>0</v>
      </c>
      <c r="D99" s="32">
        <v>0</v>
      </c>
      <c r="E99" s="34" t="s">
        <v>327</v>
      </c>
      <c r="F99" s="29">
        <v>540</v>
      </c>
      <c r="G99" s="87"/>
      <c r="H99" s="87"/>
      <c r="I99" s="30">
        <f>2036.1+20.361</f>
        <v>2056.4609999999998</v>
      </c>
      <c r="J99" s="30">
        <f>2117.5+21.175</f>
        <v>2138.6750000000002</v>
      </c>
      <c r="K99" s="87">
        <f t="shared" si="8"/>
        <v>2056.4609999999998</v>
      </c>
      <c r="L99" s="105">
        <f t="shared" si="8"/>
        <v>2138.6750000000002</v>
      </c>
      <c r="M99" s="57"/>
      <c r="N99" s="57"/>
      <c r="O99" s="30">
        <f t="shared" si="7"/>
        <v>2056.4609999999998</v>
      </c>
      <c r="P99" s="30">
        <f t="shared" si="7"/>
        <v>2138.6750000000002</v>
      </c>
    </row>
    <row r="100" spans="1:16" s="163" customFormat="1" ht="12.75" customHeight="1" x14ac:dyDescent="0.2">
      <c r="A100" s="156" t="s">
        <v>341</v>
      </c>
      <c r="B100" s="157">
        <v>2</v>
      </c>
      <c r="C100" s="158">
        <v>0</v>
      </c>
      <c r="D100" s="157" t="s">
        <v>340</v>
      </c>
      <c r="E100" s="159" t="s">
        <v>338</v>
      </c>
      <c r="F100" s="160"/>
      <c r="G100" s="161"/>
      <c r="H100" s="161"/>
      <c r="I100" s="161"/>
      <c r="J100" s="161"/>
      <c r="K100" s="161"/>
      <c r="L100" s="162"/>
      <c r="M100" s="161">
        <f t="shared" ref="M100:P102" si="9">M101</f>
        <v>42465</v>
      </c>
      <c r="N100" s="161">
        <f t="shared" si="9"/>
        <v>42940</v>
      </c>
      <c r="O100" s="161">
        <f t="shared" si="9"/>
        <v>42465</v>
      </c>
      <c r="P100" s="161">
        <f t="shared" si="9"/>
        <v>42940</v>
      </c>
    </row>
    <row r="101" spans="1:16" s="163" customFormat="1" ht="12.75" customHeight="1" x14ac:dyDescent="0.2">
      <c r="A101" s="164" t="s">
        <v>339</v>
      </c>
      <c r="B101" s="165">
        <v>2</v>
      </c>
      <c r="C101" s="166">
        <v>0</v>
      </c>
      <c r="D101" s="165" t="str">
        <f>D100</f>
        <v>R1</v>
      </c>
      <c r="E101" s="167" t="s">
        <v>338</v>
      </c>
      <c r="F101" s="168"/>
      <c r="G101" s="169"/>
      <c r="H101" s="169"/>
      <c r="I101" s="169"/>
      <c r="J101" s="169"/>
      <c r="K101" s="169"/>
      <c r="L101" s="170"/>
      <c r="M101" s="161">
        <f t="shared" si="9"/>
        <v>42465</v>
      </c>
      <c r="N101" s="161">
        <f t="shared" si="9"/>
        <v>42940</v>
      </c>
      <c r="O101" s="161">
        <f t="shared" si="9"/>
        <v>42465</v>
      </c>
      <c r="P101" s="161">
        <f t="shared" si="9"/>
        <v>42940</v>
      </c>
    </row>
    <row r="102" spans="1:16" s="163" customFormat="1" ht="12.75" customHeight="1" x14ac:dyDescent="0.2">
      <c r="A102" s="171" t="s">
        <v>65</v>
      </c>
      <c r="B102" s="165">
        <v>2</v>
      </c>
      <c r="C102" s="166">
        <v>0</v>
      </c>
      <c r="D102" s="165" t="str">
        <f>D101</f>
        <v>R1</v>
      </c>
      <c r="E102" s="167" t="s">
        <v>338</v>
      </c>
      <c r="F102" s="168">
        <v>500</v>
      </c>
      <c r="G102" s="169"/>
      <c r="H102" s="169"/>
      <c r="I102" s="169"/>
      <c r="J102" s="169"/>
      <c r="K102" s="169"/>
      <c r="L102" s="170"/>
      <c r="M102" s="161">
        <f t="shared" si="9"/>
        <v>42465</v>
      </c>
      <c r="N102" s="161">
        <f t="shared" si="9"/>
        <v>42940</v>
      </c>
      <c r="O102" s="161">
        <f t="shared" si="9"/>
        <v>42465</v>
      </c>
      <c r="P102" s="161">
        <f t="shared" si="9"/>
        <v>42940</v>
      </c>
    </row>
    <row r="103" spans="1:16" s="163" customFormat="1" ht="12.75" customHeight="1" x14ac:dyDescent="0.2">
      <c r="A103" s="171" t="s">
        <v>64</v>
      </c>
      <c r="B103" s="165">
        <v>2</v>
      </c>
      <c r="C103" s="166">
        <v>0</v>
      </c>
      <c r="D103" s="165" t="str">
        <f>D101</f>
        <v>R1</v>
      </c>
      <c r="E103" s="167" t="s">
        <v>338</v>
      </c>
      <c r="F103" s="168">
        <v>540</v>
      </c>
      <c r="G103" s="169"/>
      <c r="H103" s="169"/>
      <c r="I103" s="169"/>
      <c r="J103" s="169"/>
      <c r="K103" s="169"/>
      <c r="L103" s="170"/>
      <c r="M103" s="161">
        <v>42465</v>
      </c>
      <c r="N103" s="161">
        <v>42940</v>
      </c>
      <c r="O103" s="161">
        <f>M103</f>
        <v>42465</v>
      </c>
      <c r="P103" s="161">
        <f>N103</f>
        <v>42940</v>
      </c>
    </row>
    <row r="104" spans="1:16" ht="45" customHeight="1" x14ac:dyDescent="0.2">
      <c r="A104" s="36" t="s">
        <v>291</v>
      </c>
      <c r="B104" s="83" t="s">
        <v>237</v>
      </c>
      <c r="C104" s="84" t="s">
        <v>3</v>
      </c>
      <c r="D104" s="83" t="s">
        <v>2</v>
      </c>
      <c r="E104" s="85" t="s">
        <v>9</v>
      </c>
      <c r="F104" s="86" t="s">
        <v>7</v>
      </c>
      <c r="G104" s="22">
        <f>G105+G112+G115</f>
        <v>43908.4</v>
      </c>
      <c r="H104" s="22">
        <f>H105+H112+H115</f>
        <v>42340.2</v>
      </c>
      <c r="I104" s="22"/>
      <c r="J104" s="22"/>
      <c r="K104" s="22">
        <f t="shared" si="5"/>
        <v>43908.4</v>
      </c>
      <c r="L104" s="104">
        <f t="shared" si="6"/>
        <v>42340.2</v>
      </c>
      <c r="M104" s="57"/>
      <c r="N104" s="57"/>
      <c r="O104" s="43">
        <f t="shared" si="7"/>
        <v>43908.4</v>
      </c>
      <c r="P104" s="43">
        <f t="shared" si="7"/>
        <v>42340.2</v>
      </c>
    </row>
    <row r="105" spans="1:16" ht="22.5" customHeight="1" x14ac:dyDescent="0.2">
      <c r="A105" s="23" t="s">
        <v>73</v>
      </c>
      <c r="B105" s="32" t="s">
        <v>237</v>
      </c>
      <c r="C105" s="33" t="s">
        <v>3</v>
      </c>
      <c r="D105" s="32" t="s">
        <v>2</v>
      </c>
      <c r="E105" s="34" t="s">
        <v>69</v>
      </c>
      <c r="F105" s="45" t="s">
        <v>7</v>
      </c>
      <c r="G105" s="87">
        <f>G106+G108+G110</f>
        <v>1936</v>
      </c>
      <c r="H105" s="87">
        <f>H106+H108+H110</f>
        <v>1936</v>
      </c>
      <c r="I105" s="87"/>
      <c r="J105" s="87"/>
      <c r="K105" s="87">
        <f t="shared" si="5"/>
        <v>1936</v>
      </c>
      <c r="L105" s="105">
        <f t="shared" si="6"/>
        <v>1936</v>
      </c>
      <c r="M105" s="57"/>
      <c r="N105" s="57"/>
      <c r="O105" s="30">
        <f t="shared" si="7"/>
        <v>1936</v>
      </c>
      <c r="P105" s="30">
        <f t="shared" si="7"/>
        <v>1936</v>
      </c>
    </row>
    <row r="106" spans="1:16" ht="56.25" customHeight="1" x14ac:dyDescent="0.2">
      <c r="A106" s="23" t="s">
        <v>6</v>
      </c>
      <c r="B106" s="32" t="s">
        <v>237</v>
      </c>
      <c r="C106" s="33" t="s">
        <v>3</v>
      </c>
      <c r="D106" s="32" t="s">
        <v>2</v>
      </c>
      <c r="E106" s="34" t="s">
        <v>69</v>
      </c>
      <c r="F106" s="45">
        <v>100</v>
      </c>
      <c r="G106" s="87">
        <f>G107</f>
        <v>1622</v>
      </c>
      <c r="H106" s="87">
        <f>H107</f>
        <v>1622</v>
      </c>
      <c r="I106" s="87"/>
      <c r="J106" s="87"/>
      <c r="K106" s="87">
        <f t="shared" si="5"/>
        <v>1622</v>
      </c>
      <c r="L106" s="105">
        <f t="shared" si="6"/>
        <v>1622</v>
      </c>
      <c r="M106" s="57"/>
      <c r="N106" s="57"/>
      <c r="O106" s="30">
        <f t="shared" si="7"/>
        <v>1622</v>
      </c>
      <c r="P106" s="30">
        <f t="shared" si="7"/>
        <v>1622</v>
      </c>
    </row>
    <row r="107" spans="1:16" ht="12.75" customHeight="1" x14ac:dyDescent="0.2">
      <c r="A107" s="23" t="s">
        <v>72</v>
      </c>
      <c r="B107" s="32" t="s">
        <v>237</v>
      </c>
      <c r="C107" s="33" t="s">
        <v>3</v>
      </c>
      <c r="D107" s="32" t="s">
        <v>2</v>
      </c>
      <c r="E107" s="34" t="s">
        <v>69</v>
      </c>
      <c r="F107" s="45">
        <v>110</v>
      </c>
      <c r="G107" s="87">
        <v>1622</v>
      </c>
      <c r="H107" s="87">
        <v>1622</v>
      </c>
      <c r="I107" s="87"/>
      <c r="J107" s="87"/>
      <c r="K107" s="87">
        <f t="shared" si="5"/>
        <v>1622</v>
      </c>
      <c r="L107" s="105">
        <f t="shared" si="6"/>
        <v>1622</v>
      </c>
      <c r="M107" s="57"/>
      <c r="N107" s="57"/>
      <c r="O107" s="30">
        <f t="shared" si="7"/>
        <v>1622</v>
      </c>
      <c r="P107" s="30">
        <f t="shared" si="7"/>
        <v>1622</v>
      </c>
    </row>
    <row r="108" spans="1:16" ht="22.5" customHeight="1" x14ac:dyDescent="0.2">
      <c r="A108" s="23" t="s">
        <v>14</v>
      </c>
      <c r="B108" s="32" t="s">
        <v>237</v>
      </c>
      <c r="C108" s="33" t="s">
        <v>3</v>
      </c>
      <c r="D108" s="32" t="s">
        <v>2</v>
      </c>
      <c r="E108" s="34" t="s">
        <v>69</v>
      </c>
      <c r="F108" s="45">
        <v>200</v>
      </c>
      <c r="G108" s="87">
        <f>G109</f>
        <v>279</v>
      </c>
      <c r="H108" s="87">
        <f>H109</f>
        <v>279</v>
      </c>
      <c r="I108" s="87"/>
      <c r="J108" s="87"/>
      <c r="K108" s="87">
        <f t="shared" si="5"/>
        <v>279</v>
      </c>
      <c r="L108" s="105">
        <f t="shared" si="6"/>
        <v>279</v>
      </c>
      <c r="M108" s="57"/>
      <c r="N108" s="57"/>
      <c r="O108" s="30">
        <f t="shared" si="7"/>
        <v>279</v>
      </c>
      <c r="P108" s="30">
        <f t="shared" si="7"/>
        <v>279</v>
      </c>
    </row>
    <row r="109" spans="1:16" ht="22.5" customHeight="1" x14ac:dyDescent="0.2">
      <c r="A109" s="23" t="s">
        <v>13</v>
      </c>
      <c r="B109" s="32" t="s">
        <v>237</v>
      </c>
      <c r="C109" s="33" t="s">
        <v>3</v>
      </c>
      <c r="D109" s="32" t="s">
        <v>2</v>
      </c>
      <c r="E109" s="34" t="s">
        <v>69</v>
      </c>
      <c r="F109" s="45">
        <v>240</v>
      </c>
      <c r="G109" s="87">
        <v>279</v>
      </c>
      <c r="H109" s="87">
        <v>279</v>
      </c>
      <c r="I109" s="87"/>
      <c r="J109" s="87"/>
      <c r="K109" s="87">
        <f t="shared" si="5"/>
        <v>279</v>
      </c>
      <c r="L109" s="105">
        <f t="shared" si="6"/>
        <v>279</v>
      </c>
      <c r="M109" s="57"/>
      <c r="N109" s="57"/>
      <c r="O109" s="30">
        <f t="shared" si="7"/>
        <v>279</v>
      </c>
      <c r="P109" s="30">
        <f t="shared" si="7"/>
        <v>279</v>
      </c>
    </row>
    <row r="110" spans="1:16" ht="12.75" customHeight="1" x14ac:dyDescent="0.2">
      <c r="A110" s="23" t="s">
        <v>71</v>
      </c>
      <c r="B110" s="32" t="s">
        <v>237</v>
      </c>
      <c r="C110" s="33" t="s">
        <v>3</v>
      </c>
      <c r="D110" s="32" t="s">
        <v>2</v>
      </c>
      <c r="E110" s="34" t="s">
        <v>69</v>
      </c>
      <c r="F110" s="45">
        <v>800</v>
      </c>
      <c r="G110" s="87">
        <f>G111</f>
        <v>35</v>
      </c>
      <c r="H110" s="87">
        <f>H111</f>
        <v>35</v>
      </c>
      <c r="I110" s="87"/>
      <c r="J110" s="87"/>
      <c r="K110" s="87">
        <f t="shared" si="5"/>
        <v>35</v>
      </c>
      <c r="L110" s="105">
        <f t="shared" si="6"/>
        <v>35</v>
      </c>
      <c r="M110" s="57"/>
      <c r="N110" s="57"/>
      <c r="O110" s="30">
        <f t="shared" si="7"/>
        <v>35</v>
      </c>
      <c r="P110" s="30">
        <f t="shared" si="7"/>
        <v>35</v>
      </c>
    </row>
    <row r="111" spans="1:16" ht="12.75" customHeight="1" x14ac:dyDescent="0.2">
      <c r="A111" s="23" t="s">
        <v>70</v>
      </c>
      <c r="B111" s="32" t="s">
        <v>237</v>
      </c>
      <c r="C111" s="33" t="s">
        <v>3</v>
      </c>
      <c r="D111" s="32" t="s">
        <v>2</v>
      </c>
      <c r="E111" s="34" t="s">
        <v>69</v>
      </c>
      <c r="F111" s="45">
        <v>850</v>
      </c>
      <c r="G111" s="87">
        <v>35</v>
      </c>
      <c r="H111" s="87">
        <v>35</v>
      </c>
      <c r="I111" s="87"/>
      <c r="J111" s="87"/>
      <c r="K111" s="87">
        <f t="shared" si="5"/>
        <v>35</v>
      </c>
      <c r="L111" s="105">
        <f t="shared" si="6"/>
        <v>35</v>
      </c>
      <c r="M111" s="57"/>
      <c r="N111" s="57"/>
      <c r="O111" s="30">
        <f t="shared" si="7"/>
        <v>35</v>
      </c>
      <c r="P111" s="30">
        <f t="shared" si="7"/>
        <v>35</v>
      </c>
    </row>
    <row r="112" spans="1:16" ht="56.25" customHeight="1" x14ac:dyDescent="0.2">
      <c r="A112" s="23" t="s">
        <v>295</v>
      </c>
      <c r="B112" s="32" t="s">
        <v>237</v>
      </c>
      <c r="C112" s="33" t="s">
        <v>3</v>
      </c>
      <c r="D112" s="32" t="s">
        <v>2</v>
      </c>
      <c r="E112" s="34" t="s">
        <v>236</v>
      </c>
      <c r="F112" s="45" t="s">
        <v>7</v>
      </c>
      <c r="G112" s="87">
        <f>G113</f>
        <v>3064</v>
      </c>
      <c r="H112" s="87">
        <f>H113</f>
        <v>3064</v>
      </c>
      <c r="I112" s="87"/>
      <c r="J112" s="87"/>
      <c r="K112" s="87">
        <f t="shared" si="5"/>
        <v>3064</v>
      </c>
      <c r="L112" s="105">
        <f t="shared" si="6"/>
        <v>3064</v>
      </c>
      <c r="M112" s="57"/>
      <c r="N112" s="57"/>
      <c r="O112" s="30">
        <f t="shared" si="7"/>
        <v>3064</v>
      </c>
      <c r="P112" s="30">
        <f t="shared" si="7"/>
        <v>3064</v>
      </c>
    </row>
    <row r="113" spans="1:16" ht="12.75" customHeight="1" x14ac:dyDescent="0.2">
      <c r="A113" s="23" t="s">
        <v>65</v>
      </c>
      <c r="B113" s="32" t="s">
        <v>237</v>
      </c>
      <c r="C113" s="33" t="s">
        <v>3</v>
      </c>
      <c r="D113" s="32" t="s">
        <v>2</v>
      </c>
      <c r="E113" s="34" t="s">
        <v>236</v>
      </c>
      <c r="F113" s="45">
        <v>500</v>
      </c>
      <c r="G113" s="87">
        <f>G114</f>
        <v>3064</v>
      </c>
      <c r="H113" s="87">
        <f>H114</f>
        <v>3064</v>
      </c>
      <c r="I113" s="87"/>
      <c r="J113" s="87"/>
      <c r="K113" s="87">
        <f t="shared" si="5"/>
        <v>3064</v>
      </c>
      <c r="L113" s="105">
        <f t="shared" si="6"/>
        <v>3064</v>
      </c>
      <c r="M113" s="57"/>
      <c r="N113" s="57"/>
      <c r="O113" s="30">
        <f t="shared" si="7"/>
        <v>3064</v>
      </c>
      <c r="P113" s="30">
        <f t="shared" si="7"/>
        <v>3064</v>
      </c>
    </row>
    <row r="114" spans="1:16" ht="12.75" customHeight="1" x14ac:dyDescent="0.2">
      <c r="A114" s="23" t="s">
        <v>64</v>
      </c>
      <c r="B114" s="32" t="s">
        <v>237</v>
      </c>
      <c r="C114" s="33" t="s">
        <v>3</v>
      </c>
      <c r="D114" s="32" t="s">
        <v>2</v>
      </c>
      <c r="E114" s="34" t="s">
        <v>236</v>
      </c>
      <c r="F114" s="45">
        <v>540</v>
      </c>
      <c r="G114" s="87">
        <f>1682.1+1381.9</f>
        <v>3064</v>
      </c>
      <c r="H114" s="87">
        <v>3064</v>
      </c>
      <c r="I114" s="87"/>
      <c r="J114" s="87"/>
      <c r="K114" s="87">
        <f t="shared" si="5"/>
        <v>3064</v>
      </c>
      <c r="L114" s="105">
        <f t="shared" si="6"/>
        <v>3064</v>
      </c>
      <c r="M114" s="57"/>
      <c r="N114" s="57"/>
      <c r="O114" s="30">
        <f t="shared" si="7"/>
        <v>3064</v>
      </c>
      <c r="P114" s="30">
        <f t="shared" si="7"/>
        <v>3064</v>
      </c>
    </row>
    <row r="115" spans="1:16" ht="22.5" customHeight="1" x14ac:dyDescent="0.2">
      <c r="A115" s="1" t="s">
        <v>310</v>
      </c>
      <c r="B115" s="32" t="s">
        <v>237</v>
      </c>
      <c r="C115" s="33" t="s">
        <v>3</v>
      </c>
      <c r="D115" s="32" t="s">
        <v>2</v>
      </c>
      <c r="E115" s="34" t="s">
        <v>287</v>
      </c>
      <c r="F115" s="89"/>
      <c r="G115" s="90">
        <f>G116</f>
        <v>38908.400000000001</v>
      </c>
      <c r="H115" s="90">
        <f>H116</f>
        <v>37340.199999999997</v>
      </c>
      <c r="I115" s="90"/>
      <c r="J115" s="90"/>
      <c r="K115" s="90">
        <f t="shared" si="5"/>
        <v>38908.400000000001</v>
      </c>
      <c r="L115" s="106">
        <f t="shared" si="6"/>
        <v>37340.199999999997</v>
      </c>
      <c r="M115" s="57"/>
      <c r="N115" s="57"/>
      <c r="O115" s="30">
        <f t="shared" si="7"/>
        <v>38908.400000000001</v>
      </c>
      <c r="P115" s="30">
        <f t="shared" si="7"/>
        <v>37340.199999999997</v>
      </c>
    </row>
    <row r="116" spans="1:16" ht="12.75" customHeight="1" x14ac:dyDescent="0.2">
      <c r="A116" s="1" t="s">
        <v>65</v>
      </c>
      <c r="B116" s="32" t="s">
        <v>237</v>
      </c>
      <c r="C116" s="33" t="s">
        <v>3</v>
      </c>
      <c r="D116" s="32" t="s">
        <v>2</v>
      </c>
      <c r="E116" s="34" t="s">
        <v>287</v>
      </c>
      <c r="F116" s="89">
        <v>500</v>
      </c>
      <c r="G116" s="90">
        <f>G117</f>
        <v>38908.400000000001</v>
      </c>
      <c r="H116" s="90">
        <f>H117</f>
        <v>37340.199999999997</v>
      </c>
      <c r="I116" s="90"/>
      <c r="J116" s="90"/>
      <c r="K116" s="90">
        <f t="shared" si="5"/>
        <v>38908.400000000001</v>
      </c>
      <c r="L116" s="106">
        <f t="shared" si="6"/>
        <v>37340.199999999997</v>
      </c>
      <c r="M116" s="57"/>
      <c r="N116" s="57"/>
      <c r="O116" s="30">
        <f t="shared" si="7"/>
        <v>38908.400000000001</v>
      </c>
      <c r="P116" s="30">
        <f t="shared" si="7"/>
        <v>37340.199999999997</v>
      </c>
    </row>
    <row r="117" spans="1:16" ht="12.75" customHeight="1" x14ac:dyDescent="0.2">
      <c r="A117" s="1" t="s">
        <v>64</v>
      </c>
      <c r="B117" s="32" t="s">
        <v>237</v>
      </c>
      <c r="C117" s="33" t="s">
        <v>3</v>
      </c>
      <c r="D117" s="32" t="s">
        <v>2</v>
      </c>
      <c r="E117" s="34" t="s">
        <v>287</v>
      </c>
      <c r="F117" s="89">
        <v>540</v>
      </c>
      <c r="G117" s="90">
        <v>38908.400000000001</v>
      </c>
      <c r="H117" s="90">
        <v>37340.199999999997</v>
      </c>
      <c r="I117" s="90"/>
      <c r="J117" s="90"/>
      <c r="K117" s="90">
        <f t="shared" si="5"/>
        <v>38908.400000000001</v>
      </c>
      <c r="L117" s="106">
        <f t="shared" si="6"/>
        <v>37340.199999999997</v>
      </c>
      <c r="M117" s="57"/>
      <c r="N117" s="57"/>
      <c r="O117" s="30">
        <f t="shared" si="7"/>
        <v>38908.400000000001</v>
      </c>
      <c r="P117" s="30">
        <f t="shared" si="7"/>
        <v>37340.199999999997</v>
      </c>
    </row>
    <row r="118" spans="1:16" ht="67.5" customHeight="1" x14ac:dyDescent="0.2">
      <c r="A118" s="36" t="s">
        <v>319</v>
      </c>
      <c r="B118" s="83" t="s">
        <v>155</v>
      </c>
      <c r="C118" s="84" t="s">
        <v>3</v>
      </c>
      <c r="D118" s="83" t="s">
        <v>2</v>
      </c>
      <c r="E118" s="85" t="s">
        <v>9</v>
      </c>
      <c r="F118" s="86" t="s">
        <v>7</v>
      </c>
      <c r="G118" s="22">
        <f>G119+G122+G125+G128+G131+G134+G141+G148+G151+G159+G162+G165+G168+G171+G174+G177+G180+G183+G186+G189+G192+G384+G154</f>
        <v>684557.10000000009</v>
      </c>
      <c r="H118" s="22">
        <f>H119+H122+H125+H128+H131+H134+H141+H148+H151+H154+H159+H162+H165+H168+H171+H174+H177+H180+H183+H186+H189+H192+H384</f>
        <v>721282.00000000012</v>
      </c>
      <c r="I118" s="22"/>
      <c r="J118" s="22"/>
      <c r="K118" s="22">
        <f t="shared" si="5"/>
        <v>684557.10000000009</v>
      </c>
      <c r="L118" s="104">
        <f t="shared" si="6"/>
        <v>721282.00000000012</v>
      </c>
      <c r="M118" s="57"/>
      <c r="N118" s="57"/>
      <c r="O118" s="43">
        <f t="shared" si="7"/>
        <v>684557.10000000009</v>
      </c>
      <c r="P118" s="43">
        <f t="shared" si="7"/>
        <v>721282.00000000012</v>
      </c>
    </row>
    <row r="119" spans="1:16" ht="45" customHeight="1" x14ac:dyDescent="0.2">
      <c r="A119" s="23" t="s">
        <v>181</v>
      </c>
      <c r="B119" s="32" t="s">
        <v>155</v>
      </c>
      <c r="C119" s="33" t="s">
        <v>3</v>
      </c>
      <c r="D119" s="32" t="s">
        <v>2</v>
      </c>
      <c r="E119" s="34" t="s">
        <v>180</v>
      </c>
      <c r="F119" s="45" t="s">
        <v>7</v>
      </c>
      <c r="G119" s="87">
        <f>G120</f>
        <v>2134</v>
      </c>
      <c r="H119" s="87">
        <f>H120</f>
        <v>2134</v>
      </c>
      <c r="I119" s="87"/>
      <c r="J119" s="87"/>
      <c r="K119" s="87">
        <f t="shared" si="5"/>
        <v>2134</v>
      </c>
      <c r="L119" s="105">
        <f t="shared" si="6"/>
        <v>2134</v>
      </c>
      <c r="M119" s="57"/>
      <c r="N119" s="57"/>
      <c r="O119" s="30">
        <f t="shared" si="7"/>
        <v>2134</v>
      </c>
      <c r="P119" s="30">
        <f t="shared" si="7"/>
        <v>2134</v>
      </c>
    </row>
    <row r="120" spans="1:16" ht="22.5" customHeight="1" x14ac:dyDescent="0.2">
      <c r="A120" s="23" t="s">
        <v>79</v>
      </c>
      <c r="B120" s="32" t="s">
        <v>155</v>
      </c>
      <c r="C120" s="33" t="s">
        <v>3</v>
      </c>
      <c r="D120" s="32" t="s">
        <v>2</v>
      </c>
      <c r="E120" s="34" t="s">
        <v>180</v>
      </c>
      <c r="F120" s="45">
        <v>600</v>
      </c>
      <c r="G120" s="87">
        <f>G121</f>
        <v>2134</v>
      </c>
      <c r="H120" s="87">
        <f>H121</f>
        <v>2134</v>
      </c>
      <c r="I120" s="87"/>
      <c r="J120" s="87"/>
      <c r="K120" s="87">
        <f t="shared" si="5"/>
        <v>2134</v>
      </c>
      <c r="L120" s="105">
        <f t="shared" si="6"/>
        <v>2134</v>
      </c>
      <c r="M120" s="57"/>
      <c r="N120" s="57"/>
      <c r="O120" s="30">
        <f t="shared" si="7"/>
        <v>2134</v>
      </c>
      <c r="P120" s="30">
        <f t="shared" si="7"/>
        <v>2134</v>
      </c>
    </row>
    <row r="121" spans="1:16" ht="12.75" customHeight="1" x14ac:dyDescent="0.2">
      <c r="A121" s="23" t="s">
        <v>156</v>
      </c>
      <c r="B121" s="32" t="s">
        <v>155</v>
      </c>
      <c r="C121" s="33" t="s">
        <v>3</v>
      </c>
      <c r="D121" s="32" t="s">
        <v>2</v>
      </c>
      <c r="E121" s="34" t="s">
        <v>180</v>
      </c>
      <c r="F121" s="45">
        <v>610</v>
      </c>
      <c r="G121" s="87">
        <v>2134</v>
      </c>
      <c r="H121" s="87">
        <v>2134</v>
      </c>
      <c r="I121" s="87"/>
      <c r="J121" s="87"/>
      <c r="K121" s="87">
        <f t="shared" si="5"/>
        <v>2134</v>
      </c>
      <c r="L121" s="105">
        <f t="shared" si="6"/>
        <v>2134</v>
      </c>
      <c r="M121" s="57"/>
      <c r="N121" s="57"/>
      <c r="O121" s="30">
        <f t="shared" si="7"/>
        <v>2134</v>
      </c>
      <c r="P121" s="30">
        <f t="shared" si="7"/>
        <v>2134</v>
      </c>
    </row>
    <row r="122" spans="1:16" ht="45" customHeight="1" x14ac:dyDescent="0.2">
      <c r="A122" s="23" t="s">
        <v>163</v>
      </c>
      <c r="B122" s="32" t="s">
        <v>155</v>
      </c>
      <c r="C122" s="33" t="s">
        <v>3</v>
      </c>
      <c r="D122" s="32" t="s">
        <v>2</v>
      </c>
      <c r="E122" s="34" t="s">
        <v>162</v>
      </c>
      <c r="F122" s="45" t="s">
        <v>7</v>
      </c>
      <c r="G122" s="87">
        <f>G123</f>
        <v>46.9</v>
      </c>
      <c r="H122" s="87">
        <f>H123</f>
        <v>46.9</v>
      </c>
      <c r="I122" s="87"/>
      <c r="J122" s="87"/>
      <c r="K122" s="87">
        <f t="shared" si="5"/>
        <v>46.9</v>
      </c>
      <c r="L122" s="105">
        <f t="shared" si="6"/>
        <v>46.9</v>
      </c>
      <c r="M122" s="57"/>
      <c r="N122" s="57"/>
      <c r="O122" s="30">
        <f t="shared" si="7"/>
        <v>46.9</v>
      </c>
      <c r="P122" s="30">
        <f t="shared" si="7"/>
        <v>46.9</v>
      </c>
    </row>
    <row r="123" spans="1:16" ht="22.5" customHeight="1" x14ac:dyDescent="0.2">
      <c r="A123" s="23" t="s">
        <v>79</v>
      </c>
      <c r="B123" s="32" t="s">
        <v>155</v>
      </c>
      <c r="C123" s="33" t="s">
        <v>3</v>
      </c>
      <c r="D123" s="32" t="s">
        <v>2</v>
      </c>
      <c r="E123" s="34" t="s">
        <v>162</v>
      </c>
      <c r="F123" s="45">
        <v>600</v>
      </c>
      <c r="G123" s="87">
        <f>G124</f>
        <v>46.9</v>
      </c>
      <c r="H123" s="87">
        <f>H124</f>
        <v>46.9</v>
      </c>
      <c r="I123" s="87"/>
      <c r="J123" s="87"/>
      <c r="K123" s="87">
        <f t="shared" si="5"/>
        <v>46.9</v>
      </c>
      <c r="L123" s="105">
        <f t="shared" si="6"/>
        <v>46.9</v>
      </c>
      <c r="M123" s="57"/>
      <c r="N123" s="57"/>
      <c r="O123" s="30">
        <f t="shared" si="7"/>
        <v>46.9</v>
      </c>
      <c r="P123" s="30">
        <f t="shared" si="7"/>
        <v>46.9</v>
      </c>
    </row>
    <row r="124" spans="1:16" ht="12.75" customHeight="1" x14ac:dyDescent="0.2">
      <c r="A124" s="23" t="s">
        <v>156</v>
      </c>
      <c r="B124" s="32" t="s">
        <v>155</v>
      </c>
      <c r="C124" s="33" t="s">
        <v>3</v>
      </c>
      <c r="D124" s="32" t="s">
        <v>2</v>
      </c>
      <c r="E124" s="34" t="s">
        <v>162</v>
      </c>
      <c r="F124" s="45">
        <v>610</v>
      </c>
      <c r="G124" s="87">
        <v>46.9</v>
      </c>
      <c r="H124" s="87">
        <v>46.9</v>
      </c>
      <c r="I124" s="87"/>
      <c r="J124" s="87"/>
      <c r="K124" s="87">
        <f t="shared" si="5"/>
        <v>46.9</v>
      </c>
      <c r="L124" s="105">
        <f t="shared" si="6"/>
        <v>46.9</v>
      </c>
      <c r="M124" s="57"/>
      <c r="N124" s="57"/>
      <c r="O124" s="30">
        <f t="shared" si="7"/>
        <v>46.9</v>
      </c>
      <c r="P124" s="30">
        <f t="shared" si="7"/>
        <v>46.9</v>
      </c>
    </row>
    <row r="125" spans="1:16" ht="67.5" customHeight="1" x14ac:dyDescent="0.2">
      <c r="A125" s="23" t="s">
        <v>189</v>
      </c>
      <c r="B125" s="32" t="s">
        <v>155</v>
      </c>
      <c r="C125" s="33" t="s">
        <v>3</v>
      </c>
      <c r="D125" s="32" t="s">
        <v>2</v>
      </c>
      <c r="E125" s="34" t="s">
        <v>188</v>
      </c>
      <c r="F125" s="45" t="s">
        <v>7</v>
      </c>
      <c r="G125" s="87">
        <f>G126</f>
        <v>31732</v>
      </c>
      <c r="H125" s="87">
        <f>H126</f>
        <v>31732</v>
      </c>
      <c r="I125" s="87"/>
      <c r="J125" s="87"/>
      <c r="K125" s="87">
        <f t="shared" si="5"/>
        <v>31732</v>
      </c>
      <c r="L125" s="105">
        <f t="shared" si="6"/>
        <v>31732</v>
      </c>
      <c r="M125" s="57"/>
      <c r="N125" s="57"/>
      <c r="O125" s="30">
        <f t="shared" si="7"/>
        <v>31732</v>
      </c>
      <c r="P125" s="30">
        <f t="shared" si="7"/>
        <v>31732</v>
      </c>
    </row>
    <row r="126" spans="1:16" ht="22.5" customHeight="1" x14ac:dyDescent="0.2">
      <c r="A126" s="23" t="s">
        <v>79</v>
      </c>
      <c r="B126" s="32" t="s">
        <v>155</v>
      </c>
      <c r="C126" s="33" t="s">
        <v>3</v>
      </c>
      <c r="D126" s="32" t="s">
        <v>2</v>
      </c>
      <c r="E126" s="34" t="s">
        <v>188</v>
      </c>
      <c r="F126" s="45">
        <v>600</v>
      </c>
      <c r="G126" s="87">
        <f>G127</f>
        <v>31732</v>
      </c>
      <c r="H126" s="87">
        <f>H127</f>
        <v>31732</v>
      </c>
      <c r="I126" s="87"/>
      <c r="J126" s="87"/>
      <c r="K126" s="87">
        <f t="shared" si="5"/>
        <v>31732</v>
      </c>
      <c r="L126" s="105">
        <f t="shared" si="6"/>
        <v>31732</v>
      </c>
      <c r="M126" s="57"/>
      <c r="N126" s="57"/>
      <c r="O126" s="30">
        <f t="shared" si="7"/>
        <v>31732</v>
      </c>
      <c r="P126" s="30">
        <f t="shared" si="7"/>
        <v>31732</v>
      </c>
    </row>
    <row r="127" spans="1:16" ht="12.75" customHeight="1" x14ac:dyDescent="0.2">
      <c r="A127" s="23" t="s">
        <v>156</v>
      </c>
      <c r="B127" s="32" t="s">
        <v>155</v>
      </c>
      <c r="C127" s="33" t="s">
        <v>3</v>
      </c>
      <c r="D127" s="32" t="s">
        <v>2</v>
      </c>
      <c r="E127" s="34" t="s">
        <v>188</v>
      </c>
      <c r="F127" s="45">
        <v>610</v>
      </c>
      <c r="G127" s="87">
        <f>10262.2+20616+124.7+729.1</f>
        <v>31732</v>
      </c>
      <c r="H127" s="87">
        <f>10262.2+20616+124.7+729.1</f>
        <v>31732</v>
      </c>
      <c r="I127" s="87"/>
      <c r="J127" s="87"/>
      <c r="K127" s="87">
        <f t="shared" si="5"/>
        <v>31732</v>
      </c>
      <c r="L127" s="105">
        <f t="shared" si="6"/>
        <v>31732</v>
      </c>
      <c r="M127" s="57"/>
      <c r="N127" s="57"/>
      <c r="O127" s="30">
        <f t="shared" si="7"/>
        <v>31732</v>
      </c>
      <c r="P127" s="30">
        <f t="shared" si="7"/>
        <v>31732</v>
      </c>
    </row>
    <row r="128" spans="1:16" ht="12.75" customHeight="1" x14ac:dyDescent="0.2">
      <c r="A128" s="23" t="s">
        <v>198</v>
      </c>
      <c r="B128" s="32" t="s">
        <v>155</v>
      </c>
      <c r="C128" s="33" t="s">
        <v>3</v>
      </c>
      <c r="D128" s="32" t="s">
        <v>2</v>
      </c>
      <c r="E128" s="34" t="s">
        <v>197</v>
      </c>
      <c r="F128" s="45" t="s">
        <v>7</v>
      </c>
      <c r="G128" s="87">
        <f>G129</f>
        <v>404275.7</v>
      </c>
      <c r="H128" s="87">
        <f>H129</f>
        <v>440655.5</v>
      </c>
      <c r="I128" s="87"/>
      <c r="J128" s="87"/>
      <c r="K128" s="87">
        <f t="shared" si="5"/>
        <v>404275.7</v>
      </c>
      <c r="L128" s="105">
        <f t="shared" si="6"/>
        <v>440655.5</v>
      </c>
      <c r="M128" s="57"/>
      <c r="N128" s="57"/>
      <c r="O128" s="30">
        <f t="shared" si="7"/>
        <v>404275.7</v>
      </c>
      <c r="P128" s="30">
        <f t="shared" si="7"/>
        <v>440655.5</v>
      </c>
    </row>
    <row r="129" spans="1:16" ht="22.5" customHeight="1" x14ac:dyDescent="0.2">
      <c r="A129" s="23" t="s">
        <v>79</v>
      </c>
      <c r="B129" s="32" t="s">
        <v>155</v>
      </c>
      <c r="C129" s="33" t="s">
        <v>3</v>
      </c>
      <c r="D129" s="32" t="s">
        <v>2</v>
      </c>
      <c r="E129" s="34" t="s">
        <v>197</v>
      </c>
      <c r="F129" s="45">
        <v>600</v>
      </c>
      <c r="G129" s="87">
        <f>G130</f>
        <v>404275.7</v>
      </c>
      <c r="H129" s="87">
        <f>H130</f>
        <v>440655.5</v>
      </c>
      <c r="I129" s="87"/>
      <c r="J129" s="87"/>
      <c r="K129" s="87">
        <f t="shared" si="5"/>
        <v>404275.7</v>
      </c>
      <c r="L129" s="105">
        <f t="shared" si="6"/>
        <v>440655.5</v>
      </c>
      <c r="M129" s="57"/>
      <c r="N129" s="57"/>
      <c r="O129" s="30">
        <f t="shared" si="7"/>
        <v>404275.7</v>
      </c>
      <c r="P129" s="30">
        <f t="shared" si="7"/>
        <v>440655.5</v>
      </c>
    </row>
    <row r="130" spans="1:16" ht="12.75" customHeight="1" x14ac:dyDescent="0.2">
      <c r="A130" s="23" t="s">
        <v>156</v>
      </c>
      <c r="B130" s="32" t="s">
        <v>155</v>
      </c>
      <c r="C130" s="33" t="s">
        <v>3</v>
      </c>
      <c r="D130" s="32" t="s">
        <v>2</v>
      </c>
      <c r="E130" s="34" t="s">
        <v>197</v>
      </c>
      <c r="F130" s="45">
        <v>610</v>
      </c>
      <c r="G130" s="87">
        <f>127379+276896.7</f>
        <v>404275.7</v>
      </c>
      <c r="H130" s="87">
        <f>146174.7+294480.8</f>
        <v>440655.5</v>
      </c>
      <c r="I130" s="87"/>
      <c r="J130" s="87"/>
      <c r="K130" s="87">
        <f t="shared" si="5"/>
        <v>404275.7</v>
      </c>
      <c r="L130" s="105">
        <f t="shared" si="6"/>
        <v>440655.5</v>
      </c>
      <c r="M130" s="57"/>
      <c r="N130" s="57"/>
      <c r="O130" s="30">
        <f t="shared" si="7"/>
        <v>404275.7</v>
      </c>
      <c r="P130" s="30">
        <f t="shared" si="7"/>
        <v>440655.5</v>
      </c>
    </row>
    <row r="131" spans="1:16" ht="33.75" customHeight="1" x14ac:dyDescent="0.2">
      <c r="A131" s="23" t="s">
        <v>161</v>
      </c>
      <c r="B131" s="32" t="s">
        <v>155</v>
      </c>
      <c r="C131" s="33" t="s">
        <v>3</v>
      </c>
      <c r="D131" s="32" t="s">
        <v>2</v>
      </c>
      <c r="E131" s="34" t="s">
        <v>160</v>
      </c>
      <c r="F131" s="45" t="s">
        <v>7</v>
      </c>
      <c r="G131" s="87">
        <f>G132</f>
        <v>3822.5</v>
      </c>
      <c r="H131" s="87">
        <f>H132</f>
        <v>4167.6000000000004</v>
      </c>
      <c r="I131" s="87"/>
      <c r="J131" s="87"/>
      <c r="K131" s="87">
        <f t="shared" si="5"/>
        <v>3822.5</v>
      </c>
      <c r="L131" s="105">
        <f t="shared" si="6"/>
        <v>4167.6000000000004</v>
      </c>
      <c r="M131" s="57"/>
      <c r="N131" s="57"/>
      <c r="O131" s="30">
        <f t="shared" si="7"/>
        <v>3822.5</v>
      </c>
      <c r="P131" s="30">
        <f t="shared" si="7"/>
        <v>4167.6000000000004</v>
      </c>
    </row>
    <row r="132" spans="1:16" ht="22.5" customHeight="1" x14ac:dyDescent="0.2">
      <c r="A132" s="23" t="s">
        <v>79</v>
      </c>
      <c r="B132" s="32" t="s">
        <v>155</v>
      </c>
      <c r="C132" s="33" t="s">
        <v>3</v>
      </c>
      <c r="D132" s="32" t="s">
        <v>2</v>
      </c>
      <c r="E132" s="34" t="s">
        <v>160</v>
      </c>
      <c r="F132" s="45">
        <v>600</v>
      </c>
      <c r="G132" s="87">
        <f>G133</f>
        <v>3822.5</v>
      </c>
      <c r="H132" s="87">
        <f>H133</f>
        <v>4167.6000000000004</v>
      </c>
      <c r="I132" s="87"/>
      <c r="J132" s="87"/>
      <c r="K132" s="87">
        <f t="shared" si="5"/>
        <v>3822.5</v>
      </c>
      <c r="L132" s="105">
        <f t="shared" si="6"/>
        <v>4167.6000000000004</v>
      </c>
      <c r="M132" s="57"/>
      <c r="N132" s="57"/>
      <c r="O132" s="30">
        <f t="shared" si="7"/>
        <v>3822.5</v>
      </c>
      <c r="P132" s="30">
        <f t="shared" si="7"/>
        <v>4167.6000000000004</v>
      </c>
    </row>
    <row r="133" spans="1:16" ht="12.75" customHeight="1" x14ac:dyDescent="0.2">
      <c r="A133" s="23" t="s">
        <v>156</v>
      </c>
      <c r="B133" s="32" t="s">
        <v>155</v>
      </c>
      <c r="C133" s="33" t="s">
        <v>3</v>
      </c>
      <c r="D133" s="32" t="s">
        <v>2</v>
      </c>
      <c r="E133" s="34" t="s">
        <v>160</v>
      </c>
      <c r="F133" s="45">
        <v>610</v>
      </c>
      <c r="G133" s="87">
        <v>3822.5</v>
      </c>
      <c r="H133" s="87">
        <v>4167.6000000000004</v>
      </c>
      <c r="I133" s="87"/>
      <c r="J133" s="87"/>
      <c r="K133" s="87">
        <f t="shared" si="5"/>
        <v>3822.5</v>
      </c>
      <c r="L133" s="105">
        <f t="shared" si="6"/>
        <v>4167.6000000000004</v>
      </c>
      <c r="M133" s="57"/>
      <c r="N133" s="57"/>
      <c r="O133" s="30">
        <f t="shared" si="7"/>
        <v>3822.5</v>
      </c>
      <c r="P133" s="30">
        <f t="shared" si="7"/>
        <v>4167.6000000000004</v>
      </c>
    </row>
    <row r="134" spans="1:16" ht="22.5" customHeight="1" x14ac:dyDescent="0.2">
      <c r="A134" s="23" t="s">
        <v>173</v>
      </c>
      <c r="B134" s="32" t="s">
        <v>155</v>
      </c>
      <c r="C134" s="33" t="s">
        <v>3</v>
      </c>
      <c r="D134" s="32" t="s">
        <v>2</v>
      </c>
      <c r="E134" s="34" t="s">
        <v>11</v>
      </c>
      <c r="F134" s="45" t="s">
        <v>7</v>
      </c>
      <c r="G134" s="87">
        <f>G135+G137+G139</f>
        <v>4069.4</v>
      </c>
      <c r="H134" s="87">
        <f>H135+H137+H139</f>
        <v>4069.4</v>
      </c>
      <c r="I134" s="87"/>
      <c r="J134" s="87"/>
      <c r="K134" s="87">
        <f t="shared" si="5"/>
        <v>4069.4</v>
      </c>
      <c r="L134" s="105">
        <f t="shared" si="6"/>
        <v>4069.4</v>
      </c>
      <c r="M134" s="57"/>
      <c r="N134" s="57"/>
      <c r="O134" s="30">
        <f t="shared" si="7"/>
        <v>4069.4</v>
      </c>
      <c r="P134" s="30">
        <f t="shared" si="7"/>
        <v>4069.4</v>
      </c>
    </row>
    <row r="135" spans="1:16" ht="56.25" customHeight="1" x14ac:dyDescent="0.2">
      <c r="A135" s="23" t="s">
        <v>6</v>
      </c>
      <c r="B135" s="32" t="s">
        <v>155</v>
      </c>
      <c r="C135" s="33" t="s">
        <v>3</v>
      </c>
      <c r="D135" s="32" t="s">
        <v>2</v>
      </c>
      <c r="E135" s="34" t="s">
        <v>11</v>
      </c>
      <c r="F135" s="45">
        <v>100</v>
      </c>
      <c r="G135" s="87">
        <f>G136</f>
        <v>4000</v>
      </c>
      <c r="H135" s="87">
        <f>H136</f>
        <v>4000</v>
      </c>
      <c r="I135" s="87"/>
      <c r="J135" s="87"/>
      <c r="K135" s="87">
        <f t="shared" si="5"/>
        <v>4000</v>
      </c>
      <c r="L135" s="105">
        <f t="shared" si="6"/>
        <v>4000</v>
      </c>
      <c r="M135" s="57"/>
      <c r="N135" s="57"/>
      <c r="O135" s="30">
        <f t="shared" si="7"/>
        <v>4000</v>
      </c>
      <c r="P135" s="30">
        <f t="shared" si="7"/>
        <v>4000</v>
      </c>
    </row>
    <row r="136" spans="1:16" ht="22.5" customHeight="1" x14ac:dyDescent="0.2">
      <c r="A136" s="23" t="s">
        <v>5</v>
      </c>
      <c r="B136" s="32" t="s">
        <v>155</v>
      </c>
      <c r="C136" s="33" t="s">
        <v>3</v>
      </c>
      <c r="D136" s="32" t="s">
        <v>2</v>
      </c>
      <c r="E136" s="34" t="s">
        <v>11</v>
      </c>
      <c r="F136" s="45">
        <v>120</v>
      </c>
      <c r="G136" s="87">
        <v>4000</v>
      </c>
      <c r="H136" s="87">
        <v>4000</v>
      </c>
      <c r="I136" s="87"/>
      <c r="J136" s="87"/>
      <c r="K136" s="87">
        <f t="shared" si="5"/>
        <v>4000</v>
      </c>
      <c r="L136" s="105">
        <f t="shared" si="6"/>
        <v>4000</v>
      </c>
      <c r="M136" s="57"/>
      <c r="N136" s="57"/>
      <c r="O136" s="30">
        <f t="shared" si="7"/>
        <v>4000</v>
      </c>
      <c r="P136" s="30">
        <f t="shared" si="7"/>
        <v>4000</v>
      </c>
    </row>
    <row r="137" spans="1:16" ht="22.5" customHeight="1" x14ac:dyDescent="0.2">
      <c r="A137" s="23" t="s">
        <v>14</v>
      </c>
      <c r="B137" s="32" t="s">
        <v>155</v>
      </c>
      <c r="C137" s="33" t="s">
        <v>3</v>
      </c>
      <c r="D137" s="32" t="s">
        <v>2</v>
      </c>
      <c r="E137" s="34" t="s">
        <v>11</v>
      </c>
      <c r="F137" s="45">
        <v>200</v>
      </c>
      <c r="G137" s="87">
        <f>G138</f>
        <v>68.900000000000006</v>
      </c>
      <c r="H137" s="87">
        <f>H138</f>
        <v>68.900000000000006</v>
      </c>
      <c r="I137" s="87"/>
      <c r="J137" s="87"/>
      <c r="K137" s="87">
        <f t="shared" si="5"/>
        <v>68.900000000000006</v>
      </c>
      <c r="L137" s="105">
        <f t="shared" si="6"/>
        <v>68.900000000000006</v>
      </c>
      <c r="M137" s="57"/>
      <c r="N137" s="57"/>
      <c r="O137" s="30">
        <f t="shared" si="7"/>
        <v>68.900000000000006</v>
      </c>
      <c r="P137" s="30">
        <f t="shared" si="7"/>
        <v>68.900000000000006</v>
      </c>
    </row>
    <row r="138" spans="1:16" ht="22.5" customHeight="1" x14ac:dyDescent="0.2">
      <c r="A138" s="23" t="s">
        <v>13</v>
      </c>
      <c r="B138" s="32" t="s">
        <v>155</v>
      </c>
      <c r="C138" s="33" t="s">
        <v>3</v>
      </c>
      <c r="D138" s="32" t="s">
        <v>2</v>
      </c>
      <c r="E138" s="34" t="s">
        <v>11</v>
      </c>
      <c r="F138" s="45">
        <v>240</v>
      </c>
      <c r="G138" s="87">
        <f>42.6+26.3</f>
        <v>68.900000000000006</v>
      </c>
      <c r="H138" s="87">
        <f>42.6+26.3</f>
        <v>68.900000000000006</v>
      </c>
      <c r="I138" s="87"/>
      <c r="J138" s="87"/>
      <c r="K138" s="87">
        <f t="shared" si="5"/>
        <v>68.900000000000006</v>
      </c>
      <c r="L138" s="105">
        <f t="shared" si="6"/>
        <v>68.900000000000006</v>
      </c>
      <c r="M138" s="57"/>
      <c r="N138" s="57"/>
      <c r="O138" s="30">
        <f t="shared" si="7"/>
        <v>68.900000000000006</v>
      </c>
      <c r="P138" s="30">
        <f t="shared" si="7"/>
        <v>68.900000000000006</v>
      </c>
    </row>
    <row r="139" spans="1:16" ht="12.75" customHeight="1" x14ac:dyDescent="0.2">
      <c r="A139" s="23" t="s">
        <v>71</v>
      </c>
      <c r="B139" s="32" t="s">
        <v>155</v>
      </c>
      <c r="C139" s="33" t="s">
        <v>3</v>
      </c>
      <c r="D139" s="32" t="s">
        <v>2</v>
      </c>
      <c r="E139" s="34" t="s">
        <v>11</v>
      </c>
      <c r="F139" s="45">
        <v>800</v>
      </c>
      <c r="G139" s="87">
        <f>G140</f>
        <v>0.5</v>
      </c>
      <c r="H139" s="87">
        <f>H140</f>
        <v>0.5</v>
      </c>
      <c r="I139" s="87"/>
      <c r="J139" s="87"/>
      <c r="K139" s="87">
        <f t="shared" si="5"/>
        <v>0.5</v>
      </c>
      <c r="L139" s="105">
        <f t="shared" si="6"/>
        <v>0.5</v>
      </c>
      <c r="M139" s="57"/>
      <c r="N139" s="57"/>
      <c r="O139" s="30">
        <f t="shared" si="7"/>
        <v>0.5</v>
      </c>
      <c r="P139" s="30">
        <f t="shared" si="7"/>
        <v>0.5</v>
      </c>
    </row>
    <row r="140" spans="1:16" ht="12.75" customHeight="1" x14ac:dyDescent="0.2">
      <c r="A140" s="23" t="s">
        <v>70</v>
      </c>
      <c r="B140" s="32" t="s">
        <v>155</v>
      </c>
      <c r="C140" s="33" t="s">
        <v>3</v>
      </c>
      <c r="D140" s="32" t="s">
        <v>2</v>
      </c>
      <c r="E140" s="34" t="s">
        <v>11</v>
      </c>
      <c r="F140" s="45">
        <v>850</v>
      </c>
      <c r="G140" s="87">
        <v>0.5</v>
      </c>
      <c r="H140" s="87">
        <v>0.5</v>
      </c>
      <c r="I140" s="87"/>
      <c r="J140" s="87"/>
      <c r="K140" s="87">
        <f t="shared" si="5"/>
        <v>0.5</v>
      </c>
      <c r="L140" s="105">
        <f t="shared" si="6"/>
        <v>0.5</v>
      </c>
      <c r="M140" s="57"/>
      <c r="N140" s="57"/>
      <c r="O140" s="30">
        <f t="shared" si="7"/>
        <v>0.5</v>
      </c>
      <c r="P140" s="30">
        <f t="shared" si="7"/>
        <v>0.5</v>
      </c>
    </row>
    <row r="141" spans="1:16" ht="22.5" customHeight="1" x14ac:dyDescent="0.2">
      <c r="A141" s="23" t="s">
        <v>73</v>
      </c>
      <c r="B141" s="32" t="s">
        <v>155</v>
      </c>
      <c r="C141" s="33" t="s">
        <v>3</v>
      </c>
      <c r="D141" s="32" t="s">
        <v>2</v>
      </c>
      <c r="E141" s="34" t="s">
        <v>69</v>
      </c>
      <c r="F141" s="45" t="s">
        <v>7</v>
      </c>
      <c r="G141" s="87">
        <f>G142+G144+G146</f>
        <v>9196.7999999999993</v>
      </c>
      <c r="H141" s="87">
        <f>H142+H144+H146</f>
        <v>9196.7999999999993</v>
      </c>
      <c r="I141" s="87"/>
      <c r="J141" s="87"/>
      <c r="K141" s="87">
        <f t="shared" si="5"/>
        <v>9196.7999999999993</v>
      </c>
      <c r="L141" s="105">
        <f t="shared" si="6"/>
        <v>9196.7999999999993</v>
      </c>
      <c r="M141" s="57"/>
      <c r="N141" s="57"/>
      <c r="O141" s="30">
        <f t="shared" si="7"/>
        <v>9196.7999999999993</v>
      </c>
      <c r="P141" s="30">
        <f t="shared" si="7"/>
        <v>9196.7999999999993</v>
      </c>
    </row>
    <row r="142" spans="1:16" ht="56.25" customHeight="1" x14ac:dyDescent="0.2">
      <c r="A142" s="23" t="s">
        <v>6</v>
      </c>
      <c r="B142" s="32" t="s">
        <v>155</v>
      </c>
      <c r="C142" s="33" t="s">
        <v>3</v>
      </c>
      <c r="D142" s="32" t="s">
        <v>2</v>
      </c>
      <c r="E142" s="34" t="s">
        <v>69</v>
      </c>
      <c r="F142" s="45">
        <v>100</v>
      </c>
      <c r="G142" s="87">
        <f>G143</f>
        <v>8509.5</v>
      </c>
      <c r="H142" s="87">
        <f>H143</f>
        <v>8509.5</v>
      </c>
      <c r="I142" s="87"/>
      <c r="J142" s="87"/>
      <c r="K142" s="87">
        <f t="shared" si="5"/>
        <v>8509.5</v>
      </c>
      <c r="L142" s="105">
        <f t="shared" si="6"/>
        <v>8509.5</v>
      </c>
      <c r="M142" s="57"/>
      <c r="N142" s="57"/>
      <c r="O142" s="30">
        <f t="shared" si="7"/>
        <v>8509.5</v>
      </c>
      <c r="P142" s="30">
        <f t="shared" si="7"/>
        <v>8509.5</v>
      </c>
    </row>
    <row r="143" spans="1:16" ht="12.75" customHeight="1" x14ac:dyDescent="0.2">
      <c r="A143" s="23" t="s">
        <v>72</v>
      </c>
      <c r="B143" s="32" t="s">
        <v>155</v>
      </c>
      <c r="C143" s="33" t="s">
        <v>3</v>
      </c>
      <c r="D143" s="32" t="s">
        <v>2</v>
      </c>
      <c r="E143" s="34" t="s">
        <v>69</v>
      </c>
      <c r="F143" s="45">
        <v>110</v>
      </c>
      <c r="G143" s="87">
        <f>2779.4+4326.1+97.5+1306.5</f>
        <v>8509.5</v>
      </c>
      <c r="H143" s="87">
        <f>2779.4+4326.1+97.5+1306.5</f>
        <v>8509.5</v>
      </c>
      <c r="I143" s="87"/>
      <c r="J143" s="87"/>
      <c r="K143" s="87">
        <f t="shared" si="5"/>
        <v>8509.5</v>
      </c>
      <c r="L143" s="105">
        <f t="shared" si="6"/>
        <v>8509.5</v>
      </c>
      <c r="M143" s="57"/>
      <c r="N143" s="57"/>
      <c r="O143" s="30">
        <f t="shared" si="7"/>
        <v>8509.5</v>
      </c>
      <c r="P143" s="30">
        <f t="shared" si="7"/>
        <v>8509.5</v>
      </c>
    </row>
    <row r="144" spans="1:16" ht="22.5" customHeight="1" x14ac:dyDescent="0.2">
      <c r="A144" s="23" t="s">
        <v>14</v>
      </c>
      <c r="B144" s="32" t="s">
        <v>155</v>
      </c>
      <c r="C144" s="33" t="s">
        <v>3</v>
      </c>
      <c r="D144" s="32" t="s">
        <v>2</v>
      </c>
      <c r="E144" s="34" t="s">
        <v>69</v>
      </c>
      <c r="F144" s="45">
        <v>200</v>
      </c>
      <c r="G144" s="87">
        <f>G145</f>
        <v>664.3</v>
      </c>
      <c r="H144" s="87">
        <f>H145</f>
        <v>664.3</v>
      </c>
      <c r="I144" s="87"/>
      <c r="J144" s="87"/>
      <c r="K144" s="87">
        <f t="shared" si="5"/>
        <v>664.3</v>
      </c>
      <c r="L144" s="105">
        <f t="shared" si="6"/>
        <v>664.3</v>
      </c>
      <c r="M144" s="57"/>
      <c r="N144" s="57"/>
      <c r="O144" s="30">
        <f t="shared" si="7"/>
        <v>664.3</v>
      </c>
      <c r="P144" s="30">
        <f t="shared" si="7"/>
        <v>664.3</v>
      </c>
    </row>
    <row r="145" spans="1:16" ht="22.5" customHeight="1" x14ac:dyDescent="0.2">
      <c r="A145" s="23" t="s">
        <v>13</v>
      </c>
      <c r="B145" s="32" t="s">
        <v>155</v>
      </c>
      <c r="C145" s="33" t="s">
        <v>3</v>
      </c>
      <c r="D145" s="32" t="s">
        <v>2</v>
      </c>
      <c r="E145" s="34" t="s">
        <v>69</v>
      </c>
      <c r="F145" s="45">
        <v>240</v>
      </c>
      <c r="G145" s="87">
        <f>207.6+456.7</f>
        <v>664.3</v>
      </c>
      <c r="H145" s="87">
        <f>207.6+456.7</f>
        <v>664.3</v>
      </c>
      <c r="I145" s="87"/>
      <c r="J145" s="87"/>
      <c r="K145" s="87">
        <f t="shared" si="5"/>
        <v>664.3</v>
      </c>
      <c r="L145" s="105">
        <f t="shared" si="6"/>
        <v>664.3</v>
      </c>
      <c r="M145" s="57"/>
      <c r="N145" s="57"/>
      <c r="O145" s="30">
        <f t="shared" si="7"/>
        <v>664.3</v>
      </c>
      <c r="P145" s="30">
        <f t="shared" si="7"/>
        <v>664.3</v>
      </c>
    </row>
    <row r="146" spans="1:16" ht="12.75" customHeight="1" x14ac:dyDescent="0.2">
      <c r="A146" s="23" t="s">
        <v>71</v>
      </c>
      <c r="B146" s="32" t="s">
        <v>155</v>
      </c>
      <c r="C146" s="33" t="s">
        <v>3</v>
      </c>
      <c r="D146" s="32" t="s">
        <v>2</v>
      </c>
      <c r="E146" s="34" t="s">
        <v>69</v>
      </c>
      <c r="F146" s="45">
        <v>800</v>
      </c>
      <c r="G146" s="87">
        <f>G147</f>
        <v>23</v>
      </c>
      <c r="H146" s="87">
        <f>H147</f>
        <v>23</v>
      </c>
      <c r="I146" s="87"/>
      <c r="J146" s="87"/>
      <c r="K146" s="87">
        <f t="shared" si="5"/>
        <v>23</v>
      </c>
      <c r="L146" s="105">
        <f t="shared" si="6"/>
        <v>23</v>
      </c>
      <c r="M146" s="57"/>
      <c r="N146" s="57"/>
      <c r="O146" s="30">
        <f t="shared" si="7"/>
        <v>23</v>
      </c>
      <c r="P146" s="30">
        <f t="shared" si="7"/>
        <v>23</v>
      </c>
    </row>
    <row r="147" spans="1:16" ht="12.75" customHeight="1" x14ac:dyDescent="0.2">
      <c r="A147" s="23" t="s">
        <v>70</v>
      </c>
      <c r="B147" s="32" t="s">
        <v>155</v>
      </c>
      <c r="C147" s="33" t="s">
        <v>3</v>
      </c>
      <c r="D147" s="32" t="s">
        <v>2</v>
      </c>
      <c r="E147" s="34" t="s">
        <v>69</v>
      </c>
      <c r="F147" s="45">
        <v>850</v>
      </c>
      <c r="G147" s="87">
        <v>23</v>
      </c>
      <c r="H147" s="87">
        <v>23</v>
      </c>
      <c r="I147" s="87"/>
      <c r="J147" s="87"/>
      <c r="K147" s="87">
        <f t="shared" si="5"/>
        <v>23</v>
      </c>
      <c r="L147" s="105">
        <f t="shared" si="6"/>
        <v>23</v>
      </c>
      <c r="M147" s="57"/>
      <c r="N147" s="57"/>
      <c r="O147" s="30">
        <f t="shared" si="7"/>
        <v>23</v>
      </c>
      <c r="P147" s="30">
        <f t="shared" si="7"/>
        <v>23</v>
      </c>
    </row>
    <row r="148" spans="1:16" ht="22.5" customHeight="1" x14ac:dyDescent="0.2">
      <c r="A148" s="23" t="s">
        <v>187</v>
      </c>
      <c r="B148" s="32" t="s">
        <v>155</v>
      </c>
      <c r="C148" s="33" t="s">
        <v>3</v>
      </c>
      <c r="D148" s="32" t="s">
        <v>2</v>
      </c>
      <c r="E148" s="34" t="s">
        <v>186</v>
      </c>
      <c r="F148" s="45" t="s">
        <v>7</v>
      </c>
      <c r="G148" s="87">
        <f>G149</f>
        <v>10155</v>
      </c>
      <c r="H148" s="87">
        <f>H149</f>
        <v>10155</v>
      </c>
      <c r="I148" s="87"/>
      <c r="J148" s="87"/>
      <c r="K148" s="87">
        <f t="shared" si="5"/>
        <v>10155</v>
      </c>
      <c r="L148" s="105">
        <f t="shared" si="6"/>
        <v>10155</v>
      </c>
      <c r="M148" s="57"/>
      <c r="N148" s="57"/>
      <c r="O148" s="30">
        <f t="shared" si="7"/>
        <v>10155</v>
      </c>
      <c r="P148" s="30">
        <f t="shared" si="7"/>
        <v>10155</v>
      </c>
    </row>
    <row r="149" spans="1:16" ht="22.5" customHeight="1" x14ac:dyDescent="0.2">
      <c r="A149" s="23" t="s">
        <v>79</v>
      </c>
      <c r="B149" s="32" t="s">
        <v>155</v>
      </c>
      <c r="C149" s="33" t="s">
        <v>3</v>
      </c>
      <c r="D149" s="32" t="s">
        <v>2</v>
      </c>
      <c r="E149" s="34" t="s">
        <v>186</v>
      </c>
      <c r="F149" s="45">
        <v>600</v>
      </c>
      <c r="G149" s="87">
        <f>G150</f>
        <v>10155</v>
      </c>
      <c r="H149" s="87">
        <f>H150</f>
        <v>10155</v>
      </c>
      <c r="I149" s="87"/>
      <c r="J149" s="87"/>
      <c r="K149" s="87">
        <f t="shared" si="5"/>
        <v>10155</v>
      </c>
      <c r="L149" s="105">
        <f t="shared" si="6"/>
        <v>10155</v>
      </c>
      <c r="M149" s="57"/>
      <c r="N149" s="57"/>
      <c r="O149" s="30">
        <f t="shared" si="7"/>
        <v>10155</v>
      </c>
      <c r="P149" s="30">
        <f t="shared" si="7"/>
        <v>10155</v>
      </c>
    </row>
    <row r="150" spans="1:16" ht="12.75" customHeight="1" x14ac:dyDescent="0.2">
      <c r="A150" s="23" t="s">
        <v>156</v>
      </c>
      <c r="B150" s="32" t="s">
        <v>155</v>
      </c>
      <c r="C150" s="33" t="s">
        <v>3</v>
      </c>
      <c r="D150" s="32" t="s">
        <v>2</v>
      </c>
      <c r="E150" s="34" t="s">
        <v>186</v>
      </c>
      <c r="F150" s="45">
        <v>610</v>
      </c>
      <c r="G150" s="87">
        <f>2755.7+6965.3+77.4-6.5+363.1</f>
        <v>10155</v>
      </c>
      <c r="H150" s="87">
        <f>2755.7+6965.3+77.4-6.5+363.1</f>
        <v>10155</v>
      </c>
      <c r="I150" s="87"/>
      <c r="J150" s="87"/>
      <c r="K150" s="87">
        <f t="shared" si="5"/>
        <v>10155</v>
      </c>
      <c r="L150" s="105">
        <f t="shared" si="6"/>
        <v>10155</v>
      </c>
      <c r="M150" s="57"/>
      <c r="N150" s="57"/>
      <c r="O150" s="30">
        <f t="shared" si="7"/>
        <v>10155</v>
      </c>
      <c r="P150" s="30">
        <f t="shared" si="7"/>
        <v>10155</v>
      </c>
    </row>
    <row r="151" spans="1:16" ht="22.5" customHeight="1" x14ac:dyDescent="0.2">
      <c r="A151" s="23" t="s">
        <v>196</v>
      </c>
      <c r="B151" s="32" t="s">
        <v>155</v>
      </c>
      <c r="C151" s="33" t="s">
        <v>3</v>
      </c>
      <c r="D151" s="32" t="s">
        <v>2</v>
      </c>
      <c r="E151" s="34" t="s">
        <v>195</v>
      </c>
      <c r="F151" s="45" t="s">
        <v>7</v>
      </c>
      <c r="G151" s="87">
        <f>G152</f>
        <v>200</v>
      </c>
      <c r="H151" s="87">
        <f>H152</f>
        <v>200</v>
      </c>
      <c r="I151" s="87"/>
      <c r="J151" s="87"/>
      <c r="K151" s="87">
        <f t="shared" si="5"/>
        <v>200</v>
      </c>
      <c r="L151" s="105">
        <f t="shared" si="6"/>
        <v>200</v>
      </c>
      <c r="M151" s="57"/>
      <c r="N151" s="57"/>
      <c r="O151" s="30">
        <f t="shared" si="7"/>
        <v>200</v>
      </c>
      <c r="P151" s="30">
        <f t="shared" si="7"/>
        <v>200</v>
      </c>
    </row>
    <row r="152" spans="1:16" ht="22.5" customHeight="1" x14ac:dyDescent="0.2">
      <c r="A152" s="23" t="s">
        <v>79</v>
      </c>
      <c r="B152" s="32" t="s">
        <v>155</v>
      </c>
      <c r="C152" s="33" t="s">
        <v>3</v>
      </c>
      <c r="D152" s="32" t="s">
        <v>2</v>
      </c>
      <c r="E152" s="34" t="s">
        <v>195</v>
      </c>
      <c r="F152" s="45">
        <v>600</v>
      </c>
      <c r="G152" s="87">
        <f>G153</f>
        <v>200</v>
      </c>
      <c r="H152" s="87">
        <f>H153</f>
        <v>200</v>
      </c>
      <c r="I152" s="87"/>
      <c r="J152" s="87"/>
      <c r="K152" s="87">
        <f t="shared" ref="K152:K215" si="10">G152+I152</f>
        <v>200</v>
      </c>
      <c r="L152" s="105">
        <f t="shared" ref="L152:L215" si="11">H152+J152</f>
        <v>200</v>
      </c>
      <c r="M152" s="57"/>
      <c r="N152" s="57"/>
      <c r="O152" s="30">
        <f t="shared" si="7"/>
        <v>200</v>
      </c>
      <c r="P152" s="30">
        <f t="shared" si="7"/>
        <v>200</v>
      </c>
    </row>
    <row r="153" spans="1:16" ht="12.75" customHeight="1" x14ac:dyDescent="0.2">
      <c r="A153" s="23" t="s">
        <v>156</v>
      </c>
      <c r="B153" s="32" t="s">
        <v>155</v>
      </c>
      <c r="C153" s="33" t="s">
        <v>3</v>
      </c>
      <c r="D153" s="32" t="s">
        <v>2</v>
      </c>
      <c r="E153" s="34" t="s">
        <v>195</v>
      </c>
      <c r="F153" s="45">
        <v>610</v>
      </c>
      <c r="G153" s="87">
        <f>200</f>
        <v>200</v>
      </c>
      <c r="H153" s="87">
        <f>200</f>
        <v>200</v>
      </c>
      <c r="I153" s="87"/>
      <c r="J153" s="87"/>
      <c r="K153" s="87">
        <f t="shared" si="10"/>
        <v>200</v>
      </c>
      <c r="L153" s="105">
        <f t="shared" si="11"/>
        <v>200</v>
      </c>
      <c r="M153" s="57"/>
      <c r="N153" s="57"/>
      <c r="O153" s="30">
        <f t="shared" si="7"/>
        <v>200</v>
      </c>
      <c r="P153" s="30">
        <f t="shared" si="7"/>
        <v>200</v>
      </c>
    </row>
    <row r="154" spans="1:16" ht="12.75" customHeight="1" x14ac:dyDescent="0.2">
      <c r="A154" s="23" t="s">
        <v>194</v>
      </c>
      <c r="B154" s="32" t="s">
        <v>155</v>
      </c>
      <c r="C154" s="33" t="s">
        <v>3</v>
      </c>
      <c r="D154" s="32" t="s">
        <v>2</v>
      </c>
      <c r="E154" s="34" t="s">
        <v>193</v>
      </c>
      <c r="F154" s="45" t="s">
        <v>7</v>
      </c>
      <c r="G154" s="87">
        <f>G155+G157</f>
        <v>1515.4</v>
      </c>
      <c r="H154" s="87">
        <f>H155+H157</f>
        <v>1515.4</v>
      </c>
      <c r="I154" s="87"/>
      <c r="J154" s="87"/>
      <c r="K154" s="87">
        <f t="shared" si="10"/>
        <v>1515.4</v>
      </c>
      <c r="L154" s="105">
        <f t="shared" si="11"/>
        <v>1515.4</v>
      </c>
      <c r="M154" s="57"/>
      <c r="N154" s="57"/>
      <c r="O154" s="30">
        <f t="shared" si="7"/>
        <v>1515.4</v>
      </c>
      <c r="P154" s="30">
        <f t="shared" si="7"/>
        <v>1515.4</v>
      </c>
    </row>
    <row r="155" spans="1:16" ht="12.75" customHeight="1" x14ac:dyDescent="0.2">
      <c r="A155" s="23" t="s">
        <v>38</v>
      </c>
      <c r="B155" s="32" t="s">
        <v>155</v>
      </c>
      <c r="C155" s="33" t="s">
        <v>3</v>
      </c>
      <c r="D155" s="32" t="s">
        <v>2</v>
      </c>
      <c r="E155" s="34" t="s">
        <v>193</v>
      </c>
      <c r="F155" s="45">
        <v>300</v>
      </c>
      <c r="G155" s="87">
        <f>G156</f>
        <v>100</v>
      </c>
      <c r="H155" s="87">
        <f>H156</f>
        <v>100</v>
      </c>
      <c r="I155" s="87"/>
      <c r="J155" s="87"/>
      <c r="K155" s="87">
        <f t="shared" si="10"/>
        <v>100</v>
      </c>
      <c r="L155" s="105">
        <f t="shared" si="11"/>
        <v>100</v>
      </c>
      <c r="M155" s="57"/>
      <c r="N155" s="57"/>
      <c r="O155" s="30">
        <f t="shared" si="7"/>
        <v>100</v>
      </c>
      <c r="P155" s="30">
        <f t="shared" si="7"/>
        <v>100</v>
      </c>
    </row>
    <row r="156" spans="1:16" ht="22.5" customHeight="1" x14ac:dyDescent="0.2">
      <c r="A156" s="23" t="s">
        <v>36</v>
      </c>
      <c r="B156" s="32" t="s">
        <v>155</v>
      </c>
      <c r="C156" s="33" t="s">
        <v>3</v>
      </c>
      <c r="D156" s="32" t="s">
        <v>2</v>
      </c>
      <c r="E156" s="34" t="s">
        <v>193</v>
      </c>
      <c r="F156" s="45">
        <v>320</v>
      </c>
      <c r="G156" s="87">
        <v>100</v>
      </c>
      <c r="H156" s="87">
        <v>100</v>
      </c>
      <c r="I156" s="87"/>
      <c r="J156" s="87"/>
      <c r="K156" s="87">
        <f t="shared" si="10"/>
        <v>100</v>
      </c>
      <c r="L156" s="105">
        <f t="shared" si="11"/>
        <v>100</v>
      </c>
      <c r="M156" s="57"/>
      <c r="N156" s="57"/>
      <c r="O156" s="30">
        <f t="shared" si="7"/>
        <v>100</v>
      </c>
      <c r="P156" s="30">
        <f t="shared" si="7"/>
        <v>100</v>
      </c>
    </row>
    <row r="157" spans="1:16" ht="22.5" customHeight="1" x14ac:dyDescent="0.2">
      <c r="A157" s="23" t="s">
        <v>79</v>
      </c>
      <c r="B157" s="32" t="s">
        <v>155</v>
      </c>
      <c r="C157" s="33" t="s">
        <v>3</v>
      </c>
      <c r="D157" s="32" t="s">
        <v>2</v>
      </c>
      <c r="E157" s="34" t="s">
        <v>193</v>
      </c>
      <c r="F157" s="45">
        <v>600</v>
      </c>
      <c r="G157" s="87">
        <f>G158</f>
        <v>1415.4</v>
      </c>
      <c r="H157" s="87">
        <f>H158</f>
        <v>1415.4</v>
      </c>
      <c r="I157" s="87"/>
      <c r="J157" s="87"/>
      <c r="K157" s="87">
        <f t="shared" si="10"/>
        <v>1415.4</v>
      </c>
      <c r="L157" s="105">
        <f t="shared" si="11"/>
        <v>1415.4</v>
      </c>
      <c r="M157" s="57"/>
      <c r="N157" s="57"/>
      <c r="O157" s="30">
        <f t="shared" si="7"/>
        <v>1415.4</v>
      </c>
      <c r="P157" s="30">
        <f t="shared" si="7"/>
        <v>1415.4</v>
      </c>
    </row>
    <row r="158" spans="1:16" ht="12.75" customHeight="1" x14ac:dyDescent="0.2">
      <c r="A158" s="23" t="s">
        <v>156</v>
      </c>
      <c r="B158" s="32" t="s">
        <v>155</v>
      </c>
      <c r="C158" s="33" t="s">
        <v>3</v>
      </c>
      <c r="D158" s="32" t="s">
        <v>2</v>
      </c>
      <c r="E158" s="34" t="s">
        <v>193</v>
      </c>
      <c r="F158" s="45">
        <v>610</v>
      </c>
      <c r="G158" s="87">
        <f>1408.9+6.5</f>
        <v>1415.4</v>
      </c>
      <c r="H158" s="87">
        <f>1408.9+6.5</f>
        <v>1415.4</v>
      </c>
      <c r="I158" s="87"/>
      <c r="J158" s="87"/>
      <c r="K158" s="87">
        <f t="shared" si="10"/>
        <v>1415.4</v>
      </c>
      <c r="L158" s="105">
        <f t="shared" si="11"/>
        <v>1415.4</v>
      </c>
      <c r="M158" s="57"/>
      <c r="N158" s="57"/>
      <c r="O158" s="30">
        <f t="shared" si="7"/>
        <v>1415.4</v>
      </c>
      <c r="P158" s="30">
        <f t="shared" si="7"/>
        <v>1415.4</v>
      </c>
    </row>
    <row r="159" spans="1:16" ht="12.75" customHeight="1" x14ac:dyDescent="0.2">
      <c r="A159" s="23" t="s">
        <v>185</v>
      </c>
      <c r="B159" s="32" t="s">
        <v>155</v>
      </c>
      <c r="C159" s="33" t="s">
        <v>3</v>
      </c>
      <c r="D159" s="32" t="s">
        <v>2</v>
      </c>
      <c r="E159" s="34" t="s">
        <v>184</v>
      </c>
      <c r="F159" s="45" t="s">
        <v>7</v>
      </c>
      <c r="G159" s="87">
        <f>G160</f>
        <v>399.8</v>
      </c>
      <c r="H159" s="87">
        <f>H160</f>
        <v>399.8</v>
      </c>
      <c r="I159" s="87"/>
      <c r="J159" s="87"/>
      <c r="K159" s="87">
        <f t="shared" si="10"/>
        <v>399.8</v>
      </c>
      <c r="L159" s="105">
        <f t="shared" si="11"/>
        <v>399.8</v>
      </c>
      <c r="M159" s="57"/>
      <c r="N159" s="57"/>
      <c r="O159" s="30">
        <f t="shared" si="7"/>
        <v>399.8</v>
      </c>
      <c r="P159" s="30">
        <f t="shared" si="7"/>
        <v>399.8</v>
      </c>
    </row>
    <row r="160" spans="1:16" ht="22.5" customHeight="1" x14ac:dyDescent="0.2">
      <c r="A160" s="23" t="s">
        <v>79</v>
      </c>
      <c r="B160" s="32" t="s">
        <v>155</v>
      </c>
      <c r="C160" s="33" t="s">
        <v>3</v>
      </c>
      <c r="D160" s="32" t="s">
        <v>2</v>
      </c>
      <c r="E160" s="34" t="s">
        <v>184</v>
      </c>
      <c r="F160" s="45">
        <v>600</v>
      </c>
      <c r="G160" s="87">
        <f>G161</f>
        <v>399.8</v>
      </c>
      <c r="H160" s="87">
        <f>H161</f>
        <v>399.8</v>
      </c>
      <c r="I160" s="87"/>
      <c r="J160" s="87"/>
      <c r="K160" s="87">
        <f t="shared" si="10"/>
        <v>399.8</v>
      </c>
      <c r="L160" s="105">
        <f t="shared" si="11"/>
        <v>399.8</v>
      </c>
      <c r="M160" s="57"/>
      <c r="N160" s="57"/>
      <c r="O160" s="30">
        <f t="shared" si="7"/>
        <v>399.8</v>
      </c>
      <c r="P160" s="30">
        <f t="shared" si="7"/>
        <v>399.8</v>
      </c>
    </row>
    <row r="161" spans="1:16" ht="12.75" customHeight="1" x14ac:dyDescent="0.2">
      <c r="A161" s="23" t="s">
        <v>156</v>
      </c>
      <c r="B161" s="32" t="s">
        <v>155</v>
      </c>
      <c r="C161" s="33" t="s">
        <v>3</v>
      </c>
      <c r="D161" s="32" t="s">
        <v>2</v>
      </c>
      <c r="E161" s="34" t="s">
        <v>184</v>
      </c>
      <c r="F161" s="45">
        <v>610</v>
      </c>
      <c r="G161" s="87">
        <f>56+331.8+12</f>
        <v>399.8</v>
      </c>
      <c r="H161" s="87">
        <f>56+331.8+12</f>
        <v>399.8</v>
      </c>
      <c r="I161" s="87"/>
      <c r="J161" s="87"/>
      <c r="K161" s="87">
        <f t="shared" si="10"/>
        <v>399.8</v>
      </c>
      <c r="L161" s="105">
        <f t="shared" si="11"/>
        <v>399.8</v>
      </c>
      <c r="M161" s="57"/>
      <c r="N161" s="57"/>
      <c r="O161" s="30">
        <f t="shared" si="7"/>
        <v>399.8</v>
      </c>
      <c r="P161" s="30">
        <f t="shared" si="7"/>
        <v>399.8</v>
      </c>
    </row>
    <row r="162" spans="1:16" ht="12.75" customHeight="1" x14ac:dyDescent="0.2">
      <c r="A162" s="23" t="s">
        <v>203</v>
      </c>
      <c r="B162" s="32" t="s">
        <v>155</v>
      </c>
      <c r="C162" s="33" t="s">
        <v>3</v>
      </c>
      <c r="D162" s="32" t="s">
        <v>2</v>
      </c>
      <c r="E162" s="34" t="s">
        <v>202</v>
      </c>
      <c r="F162" s="45" t="s">
        <v>7</v>
      </c>
      <c r="G162" s="87">
        <f>G163</f>
        <v>151</v>
      </c>
      <c r="H162" s="87">
        <f>H163</f>
        <v>151</v>
      </c>
      <c r="I162" s="87"/>
      <c r="J162" s="87"/>
      <c r="K162" s="87">
        <f t="shared" si="10"/>
        <v>151</v>
      </c>
      <c r="L162" s="105">
        <f t="shared" si="11"/>
        <v>151</v>
      </c>
      <c r="M162" s="57"/>
      <c r="N162" s="57"/>
      <c r="O162" s="30">
        <f t="shared" ref="O162:P225" si="12">K162+M162</f>
        <v>151</v>
      </c>
      <c r="P162" s="30">
        <f t="shared" si="12"/>
        <v>151</v>
      </c>
    </row>
    <row r="163" spans="1:16" ht="22.5" customHeight="1" x14ac:dyDescent="0.2">
      <c r="A163" s="23" t="s">
        <v>79</v>
      </c>
      <c r="B163" s="32" t="s">
        <v>155</v>
      </c>
      <c r="C163" s="33" t="s">
        <v>3</v>
      </c>
      <c r="D163" s="32" t="s">
        <v>2</v>
      </c>
      <c r="E163" s="34" t="s">
        <v>202</v>
      </c>
      <c r="F163" s="45">
        <v>600</v>
      </c>
      <c r="G163" s="87">
        <f>G164</f>
        <v>151</v>
      </c>
      <c r="H163" s="87">
        <f>H164</f>
        <v>151</v>
      </c>
      <c r="I163" s="87"/>
      <c r="J163" s="87"/>
      <c r="K163" s="87">
        <f t="shared" si="10"/>
        <v>151</v>
      </c>
      <c r="L163" s="105">
        <f t="shared" si="11"/>
        <v>151</v>
      </c>
      <c r="M163" s="57"/>
      <c r="N163" s="57"/>
      <c r="O163" s="30">
        <f t="shared" si="12"/>
        <v>151</v>
      </c>
      <c r="P163" s="30">
        <f t="shared" si="12"/>
        <v>151</v>
      </c>
    </row>
    <row r="164" spans="1:16" ht="12.75" customHeight="1" x14ac:dyDescent="0.2">
      <c r="A164" s="23" t="s">
        <v>156</v>
      </c>
      <c r="B164" s="32" t="s">
        <v>155</v>
      </c>
      <c r="C164" s="33" t="s">
        <v>3</v>
      </c>
      <c r="D164" s="32" t="s">
        <v>2</v>
      </c>
      <c r="E164" s="34" t="s">
        <v>202</v>
      </c>
      <c r="F164" s="45">
        <v>610</v>
      </c>
      <c r="G164" s="87">
        <v>151</v>
      </c>
      <c r="H164" s="87">
        <v>151</v>
      </c>
      <c r="I164" s="87"/>
      <c r="J164" s="87"/>
      <c r="K164" s="87">
        <f t="shared" si="10"/>
        <v>151</v>
      </c>
      <c r="L164" s="105">
        <f t="shared" si="11"/>
        <v>151</v>
      </c>
      <c r="M164" s="57"/>
      <c r="N164" s="57"/>
      <c r="O164" s="30">
        <f t="shared" si="12"/>
        <v>151</v>
      </c>
      <c r="P164" s="30">
        <f t="shared" si="12"/>
        <v>151</v>
      </c>
    </row>
    <row r="165" spans="1:16" ht="56.25" customHeight="1" x14ac:dyDescent="0.2">
      <c r="A165" s="23" t="s">
        <v>172</v>
      </c>
      <c r="B165" s="32" t="s">
        <v>155</v>
      </c>
      <c r="C165" s="33" t="s">
        <v>3</v>
      </c>
      <c r="D165" s="32" t="s">
        <v>2</v>
      </c>
      <c r="E165" s="34" t="s">
        <v>171</v>
      </c>
      <c r="F165" s="45" t="s">
        <v>7</v>
      </c>
      <c r="G165" s="87">
        <f>G166</f>
        <v>350</v>
      </c>
      <c r="H165" s="87">
        <f>H166</f>
        <v>350</v>
      </c>
      <c r="I165" s="87"/>
      <c r="J165" s="87"/>
      <c r="K165" s="87">
        <f t="shared" si="10"/>
        <v>350</v>
      </c>
      <c r="L165" s="105">
        <f t="shared" si="11"/>
        <v>350</v>
      </c>
      <c r="M165" s="57"/>
      <c r="N165" s="57"/>
      <c r="O165" s="30">
        <f t="shared" si="12"/>
        <v>350</v>
      </c>
      <c r="P165" s="30">
        <f t="shared" si="12"/>
        <v>350</v>
      </c>
    </row>
    <row r="166" spans="1:16" ht="22.5" customHeight="1" x14ac:dyDescent="0.2">
      <c r="A166" s="23" t="s">
        <v>79</v>
      </c>
      <c r="B166" s="32" t="s">
        <v>155</v>
      </c>
      <c r="C166" s="33" t="s">
        <v>3</v>
      </c>
      <c r="D166" s="32" t="s">
        <v>2</v>
      </c>
      <c r="E166" s="34" t="s">
        <v>171</v>
      </c>
      <c r="F166" s="45">
        <v>600</v>
      </c>
      <c r="G166" s="87">
        <f>G167</f>
        <v>350</v>
      </c>
      <c r="H166" s="87">
        <f>H167</f>
        <v>350</v>
      </c>
      <c r="I166" s="87"/>
      <c r="J166" s="87"/>
      <c r="K166" s="87">
        <f t="shared" si="10"/>
        <v>350</v>
      </c>
      <c r="L166" s="105">
        <f t="shared" si="11"/>
        <v>350</v>
      </c>
      <c r="M166" s="57"/>
      <c r="N166" s="57"/>
      <c r="O166" s="30">
        <f t="shared" si="12"/>
        <v>350</v>
      </c>
      <c r="P166" s="30">
        <f t="shared" si="12"/>
        <v>350</v>
      </c>
    </row>
    <row r="167" spans="1:16" ht="22.5" customHeight="1" x14ac:dyDescent="0.2">
      <c r="A167" s="23" t="s">
        <v>78</v>
      </c>
      <c r="B167" s="32" t="s">
        <v>155</v>
      </c>
      <c r="C167" s="33" t="s">
        <v>3</v>
      </c>
      <c r="D167" s="32" t="s">
        <v>2</v>
      </c>
      <c r="E167" s="34" t="s">
        <v>171</v>
      </c>
      <c r="F167" s="45">
        <v>630</v>
      </c>
      <c r="G167" s="87">
        <v>350</v>
      </c>
      <c r="H167" s="87">
        <v>350</v>
      </c>
      <c r="I167" s="87"/>
      <c r="J167" s="87"/>
      <c r="K167" s="87">
        <f t="shared" si="10"/>
        <v>350</v>
      </c>
      <c r="L167" s="105">
        <f t="shared" si="11"/>
        <v>350</v>
      </c>
      <c r="M167" s="57"/>
      <c r="N167" s="57"/>
      <c r="O167" s="30">
        <f t="shared" si="12"/>
        <v>350</v>
      </c>
      <c r="P167" s="30">
        <f t="shared" si="12"/>
        <v>350</v>
      </c>
    </row>
    <row r="168" spans="1:16" ht="33.75" customHeight="1" x14ac:dyDescent="0.2">
      <c r="A168" s="23" t="s">
        <v>170</v>
      </c>
      <c r="B168" s="32" t="s">
        <v>155</v>
      </c>
      <c r="C168" s="33" t="s">
        <v>3</v>
      </c>
      <c r="D168" s="32" t="s">
        <v>2</v>
      </c>
      <c r="E168" s="34" t="s">
        <v>169</v>
      </c>
      <c r="F168" s="45" t="s">
        <v>7</v>
      </c>
      <c r="G168" s="87">
        <f>G169</f>
        <v>279</v>
      </c>
      <c r="H168" s="87">
        <f>H169</f>
        <v>279</v>
      </c>
      <c r="I168" s="87"/>
      <c r="J168" s="87"/>
      <c r="K168" s="87">
        <f t="shared" si="10"/>
        <v>279</v>
      </c>
      <c r="L168" s="105">
        <f t="shared" si="11"/>
        <v>279</v>
      </c>
      <c r="M168" s="57"/>
      <c r="N168" s="57"/>
      <c r="O168" s="30">
        <f t="shared" si="12"/>
        <v>279</v>
      </c>
      <c r="P168" s="30">
        <f t="shared" si="12"/>
        <v>279</v>
      </c>
    </row>
    <row r="169" spans="1:16" ht="22.5" customHeight="1" x14ac:dyDescent="0.2">
      <c r="A169" s="23" t="s">
        <v>79</v>
      </c>
      <c r="B169" s="32" t="s">
        <v>155</v>
      </c>
      <c r="C169" s="33" t="s">
        <v>3</v>
      </c>
      <c r="D169" s="32" t="s">
        <v>2</v>
      </c>
      <c r="E169" s="34" t="s">
        <v>169</v>
      </c>
      <c r="F169" s="45">
        <v>600</v>
      </c>
      <c r="G169" s="87">
        <f>G170</f>
        <v>279</v>
      </c>
      <c r="H169" s="87">
        <f>H170</f>
        <v>279</v>
      </c>
      <c r="I169" s="87"/>
      <c r="J169" s="87"/>
      <c r="K169" s="87">
        <f t="shared" si="10"/>
        <v>279</v>
      </c>
      <c r="L169" s="105">
        <f t="shared" si="11"/>
        <v>279</v>
      </c>
      <c r="M169" s="57"/>
      <c r="N169" s="57"/>
      <c r="O169" s="30">
        <f t="shared" si="12"/>
        <v>279</v>
      </c>
      <c r="P169" s="30">
        <f t="shared" si="12"/>
        <v>279</v>
      </c>
    </row>
    <row r="170" spans="1:16" ht="12.75" customHeight="1" x14ac:dyDescent="0.2">
      <c r="A170" s="23" t="s">
        <v>156</v>
      </c>
      <c r="B170" s="32" t="s">
        <v>155</v>
      </c>
      <c r="C170" s="33" t="s">
        <v>3</v>
      </c>
      <c r="D170" s="32" t="s">
        <v>2</v>
      </c>
      <c r="E170" s="34" t="s">
        <v>169</v>
      </c>
      <c r="F170" s="45">
        <v>610</v>
      </c>
      <c r="G170" s="87">
        <v>279</v>
      </c>
      <c r="H170" s="87">
        <v>279</v>
      </c>
      <c r="I170" s="87"/>
      <c r="J170" s="87"/>
      <c r="K170" s="87">
        <f t="shared" si="10"/>
        <v>279</v>
      </c>
      <c r="L170" s="105">
        <f t="shared" si="11"/>
        <v>279</v>
      </c>
      <c r="M170" s="57"/>
      <c r="N170" s="57"/>
      <c r="O170" s="30">
        <f t="shared" si="12"/>
        <v>279</v>
      </c>
      <c r="P170" s="30">
        <f t="shared" si="12"/>
        <v>279</v>
      </c>
    </row>
    <row r="171" spans="1:16" ht="33.75" customHeight="1" x14ac:dyDescent="0.2">
      <c r="A171" s="23" t="s">
        <v>168</v>
      </c>
      <c r="B171" s="32" t="s">
        <v>155</v>
      </c>
      <c r="C171" s="33" t="s">
        <v>3</v>
      </c>
      <c r="D171" s="32" t="s">
        <v>2</v>
      </c>
      <c r="E171" s="34" t="s">
        <v>167</v>
      </c>
      <c r="F171" s="45" t="s">
        <v>7</v>
      </c>
      <c r="G171" s="87">
        <f>G172</f>
        <v>216</v>
      </c>
      <c r="H171" s="87">
        <f>H172</f>
        <v>216</v>
      </c>
      <c r="I171" s="87"/>
      <c r="J171" s="87"/>
      <c r="K171" s="87">
        <f t="shared" si="10"/>
        <v>216</v>
      </c>
      <c r="L171" s="105">
        <f t="shared" si="11"/>
        <v>216</v>
      </c>
      <c r="M171" s="57"/>
      <c r="N171" s="57"/>
      <c r="O171" s="30">
        <f t="shared" si="12"/>
        <v>216</v>
      </c>
      <c r="P171" s="30">
        <f t="shared" si="12"/>
        <v>216</v>
      </c>
    </row>
    <row r="172" spans="1:16" ht="12.75" customHeight="1" x14ac:dyDescent="0.2">
      <c r="A172" s="23" t="s">
        <v>38</v>
      </c>
      <c r="B172" s="32" t="s">
        <v>155</v>
      </c>
      <c r="C172" s="33" t="s">
        <v>3</v>
      </c>
      <c r="D172" s="32" t="s">
        <v>2</v>
      </c>
      <c r="E172" s="34" t="s">
        <v>167</v>
      </c>
      <c r="F172" s="45">
        <v>300</v>
      </c>
      <c r="G172" s="87">
        <f>G173</f>
        <v>216</v>
      </c>
      <c r="H172" s="87">
        <f>H173</f>
        <v>216</v>
      </c>
      <c r="I172" s="87"/>
      <c r="J172" s="87"/>
      <c r="K172" s="87">
        <f t="shared" si="10"/>
        <v>216</v>
      </c>
      <c r="L172" s="105">
        <f t="shared" si="11"/>
        <v>216</v>
      </c>
      <c r="M172" s="57"/>
      <c r="N172" s="57"/>
      <c r="O172" s="30">
        <f t="shared" si="12"/>
        <v>216</v>
      </c>
      <c r="P172" s="30">
        <f t="shared" si="12"/>
        <v>216</v>
      </c>
    </row>
    <row r="173" spans="1:16" ht="33.75" customHeight="1" x14ac:dyDescent="0.2">
      <c r="A173" s="23" t="s">
        <v>168</v>
      </c>
      <c r="B173" s="32" t="s">
        <v>155</v>
      </c>
      <c r="C173" s="33" t="s">
        <v>3</v>
      </c>
      <c r="D173" s="32" t="s">
        <v>2</v>
      </c>
      <c r="E173" s="34" t="s">
        <v>167</v>
      </c>
      <c r="F173" s="45">
        <v>340</v>
      </c>
      <c r="G173" s="87">
        <v>216</v>
      </c>
      <c r="H173" s="87">
        <v>216</v>
      </c>
      <c r="I173" s="87"/>
      <c r="J173" s="87"/>
      <c r="K173" s="87">
        <f t="shared" si="10"/>
        <v>216</v>
      </c>
      <c r="L173" s="105">
        <f t="shared" si="11"/>
        <v>216</v>
      </c>
      <c r="M173" s="57"/>
      <c r="N173" s="57"/>
      <c r="O173" s="30">
        <f t="shared" si="12"/>
        <v>216</v>
      </c>
      <c r="P173" s="30">
        <f t="shared" si="12"/>
        <v>216</v>
      </c>
    </row>
    <row r="174" spans="1:16" ht="56.25" customHeight="1" x14ac:dyDescent="0.2">
      <c r="A174" s="23" t="s">
        <v>192</v>
      </c>
      <c r="B174" s="32" t="s">
        <v>155</v>
      </c>
      <c r="C174" s="33" t="s">
        <v>3</v>
      </c>
      <c r="D174" s="32" t="s">
        <v>2</v>
      </c>
      <c r="E174" s="34" t="s">
        <v>191</v>
      </c>
      <c r="F174" s="45" t="s">
        <v>7</v>
      </c>
      <c r="G174" s="87">
        <f>G175</f>
        <v>123731.9</v>
      </c>
      <c r="H174" s="87">
        <f>H175</f>
        <v>123731.9</v>
      </c>
      <c r="I174" s="87"/>
      <c r="J174" s="87"/>
      <c r="K174" s="87">
        <f t="shared" si="10"/>
        <v>123731.9</v>
      </c>
      <c r="L174" s="105">
        <f t="shared" si="11"/>
        <v>123731.9</v>
      </c>
      <c r="M174" s="57"/>
      <c r="N174" s="57"/>
      <c r="O174" s="30">
        <f t="shared" si="12"/>
        <v>123731.9</v>
      </c>
      <c r="P174" s="30">
        <f t="shared" si="12"/>
        <v>123731.9</v>
      </c>
    </row>
    <row r="175" spans="1:16" ht="22.5" customHeight="1" x14ac:dyDescent="0.2">
      <c r="A175" s="23" t="s">
        <v>79</v>
      </c>
      <c r="B175" s="32" t="s">
        <v>155</v>
      </c>
      <c r="C175" s="33" t="s">
        <v>3</v>
      </c>
      <c r="D175" s="32" t="s">
        <v>2</v>
      </c>
      <c r="E175" s="34" t="s">
        <v>191</v>
      </c>
      <c r="F175" s="45">
        <v>600</v>
      </c>
      <c r="G175" s="87">
        <f>G176</f>
        <v>123731.9</v>
      </c>
      <c r="H175" s="87">
        <f>H176</f>
        <v>123731.9</v>
      </c>
      <c r="I175" s="87"/>
      <c r="J175" s="87"/>
      <c r="K175" s="87">
        <f t="shared" si="10"/>
        <v>123731.9</v>
      </c>
      <c r="L175" s="105">
        <f t="shared" si="11"/>
        <v>123731.9</v>
      </c>
      <c r="M175" s="57"/>
      <c r="N175" s="57"/>
      <c r="O175" s="30">
        <f t="shared" si="12"/>
        <v>123731.9</v>
      </c>
      <c r="P175" s="30">
        <f t="shared" si="12"/>
        <v>123731.9</v>
      </c>
    </row>
    <row r="176" spans="1:16" ht="12.75" customHeight="1" x14ac:dyDescent="0.2">
      <c r="A176" s="23" t="s">
        <v>156</v>
      </c>
      <c r="B176" s="32" t="s">
        <v>155</v>
      </c>
      <c r="C176" s="33" t="s">
        <v>3</v>
      </c>
      <c r="D176" s="32" t="s">
        <v>2</v>
      </c>
      <c r="E176" s="34" t="s">
        <v>191</v>
      </c>
      <c r="F176" s="45">
        <v>610</v>
      </c>
      <c r="G176" s="87">
        <v>123731.9</v>
      </c>
      <c r="H176" s="87">
        <v>123731.9</v>
      </c>
      <c r="I176" s="87"/>
      <c r="J176" s="87"/>
      <c r="K176" s="87">
        <f t="shared" si="10"/>
        <v>123731.9</v>
      </c>
      <c r="L176" s="105">
        <f t="shared" si="11"/>
        <v>123731.9</v>
      </c>
      <c r="M176" s="57"/>
      <c r="N176" s="57"/>
      <c r="O176" s="30">
        <f t="shared" si="12"/>
        <v>123731.9</v>
      </c>
      <c r="P176" s="30">
        <f t="shared" si="12"/>
        <v>123731.9</v>
      </c>
    </row>
    <row r="177" spans="1:16" ht="56.25" customHeight="1" x14ac:dyDescent="0.2">
      <c r="A177" s="23" t="s">
        <v>183</v>
      </c>
      <c r="B177" s="32" t="s">
        <v>155</v>
      </c>
      <c r="C177" s="33" t="s">
        <v>3</v>
      </c>
      <c r="D177" s="32" t="s">
        <v>2</v>
      </c>
      <c r="E177" s="34" t="s">
        <v>182</v>
      </c>
      <c r="F177" s="45" t="s">
        <v>7</v>
      </c>
      <c r="G177" s="87">
        <f>G178</f>
        <v>30327</v>
      </c>
      <c r="H177" s="87">
        <f>H178</f>
        <v>30327</v>
      </c>
      <c r="I177" s="87"/>
      <c r="J177" s="87"/>
      <c r="K177" s="87">
        <f t="shared" si="10"/>
        <v>30327</v>
      </c>
      <c r="L177" s="105">
        <f t="shared" si="11"/>
        <v>30327</v>
      </c>
      <c r="M177" s="57"/>
      <c r="N177" s="57"/>
      <c r="O177" s="30">
        <f t="shared" si="12"/>
        <v>30327</v>
      </c>
      <c r="P177" s="30">
        <f t="shared" si="12"/>
        <v>30327</v>
      </c>
    </row>
    <row r="178" spans="1:16" ht="22.5" customHeight="1" x14ac:dyDescent="0.2">
      <c r="A178" s="23" t="s">
        <v>79</v>
      </c>
      <c r="B178" s="32" t="s">
        <v>155</v>
      </c>
      <c r="C178" s="33" t="s">
        <v>3</v>
      </c>
      <c r="D178" s="32" t="s">
        <v>2</v>
      </c>
      <c r="E178" s="34" t="s">
        <v>182</v>
      </c>
      <c r="F178" s="45">
        <v>600</v>
      </c>
      <c r="G178" s="87">
        <f>G179</f>
        <v>30327</v>
      </c>
      <c r="H178" s="87">
        <f>H179</f>
        <v>30327</v>
      </c>
      <c r="I178" s="87"/>
      <c r="J178" s="87"/>
      <c r="K178" s="87">
        <f t="shared" si="10"/>
        <v>30327</v>
      </c>
      <c r="L178" s="105">
        <f t="shared" si="11"/>
        <v>30327</v>
      </c>
      <c r="M178" s="57"/>
      <c r="N178" s="57"/>
      <c r="O178" s="30">
        <f t="shared" si="12"/>
        <v>30327</v>
      </c>
      <c r="P178" s="30">
        <f t="shared" si="12"/>
        <v>30327</v>
      </c>
    </row>
    <row r="179" spans="1:16" ht="12.75" customHeight="1" x14ac:dyDescent="0.2">
      <c r="A179" s="23" t="s">
        <v>156</v>
      </c>
      <c r="B179" s="32" t="s">
        <v>155</v>
      </c>
      <c r="C179" s="33" t="s">
        <v>3</v>
      </c>
      <c r="D179" s="32" t="s">
        <v>2</v>
      </c>
      <c r="E179" s="34" t="s">
        <v>182</v>
      </c>
      <c r="F179" s="45">
        <v>610</v>
      </c>
      <c r="G179" s="87">
        <f>9768.3+20558.7</f>
        <v>30327</v>
      </c>
      <c r="H179" s="87">
        <f>9768.3+20558.7</f>
        <v>30327</v>
      </c>
      <c r="I179" s="87"/>
      <c r="J179" s="87"/>
      <c r="K179" s="87">
        <f t="shared" si="10"/>
        <v>30327</v>
      </c>
      <c r="L179" s="105">
        <f t="shared" si="11"/>
        <v>30327</v>
      </c>
      <c r="M179" s="57"/>
      <c r="N179" s="57"/>
      <c r="O179" s="30">
        <f t="shared" si="12"/>
        <v>30327</v>
      </c>
      <c r="P179" s="30">
        <f t="shared" si="12"/>
        <v>30327</v>
      </c>
    </row>
    <row r="180" spans="1:16" ht="45" customHeight="1" x14ac:dyDescent="0.2">
      <c r="A180" s="23" t="s">
        <v>201</v>
      </c>
      <c r="B180" s="32" t="s">
        <v>155</v>
      </c>
      <c r="C180" s="33" t="s">
        <v>3</v>
      </c>
      <c r="D180" s="32" t="s">
        <v>2</v>
      </c>
      <c r="E180" s="34" t="s">
        <v>200</v>
      </c>
      <c r="F180" s="45" t="s">
        <v>7</v>
      </c>
      <c r="G180" s="87">
        <f>G181</f>
        <v>59989</v>
      </c>
      <c r="H180" s="87">
        <f>H181</f>
        <v>59989</v>
      </c>
      <c r="I180" s="87"/>
      <c r="J180" s="87"/>
      <c r="K180" s="87">
        <f t="shared" si="10"/>
        <v>59989</v>
      </c>
      <c r="L180" s="105">
        <f t="shared" si="11"/>
        <v>59989</v>
      </c>
      <c r="M180" s="57"/>
      <c r="N180" s="57"/>
      <c r="O180" s="30">
        <f t="shared" si="12"/>
        <v>59989</v>
      </c>
      <c r="P180" s="30">
        <f t="shared" si="12"/>
        <v>59989</v>
      </c>
    </row>
    <row r="181" spans="1:16" ht="22.5" customHeight="1" x14ac:dyDescent="0.2">
      <c r="A181" s="23" t="s">
        <v>79</v>
      </c>
      <c r="B181" s="32" t="s">
        <v>155</v>
      </c>
      <c r="C181" s="33" t="s">
        <v>3</v>
      </c>
      <c r="D181" s="32" t="s">
        <v>2</v>
      </c>
      <c r="E181" s="34" t="s">
        <v>200</v>
      </c>
      <c r="F181" s="45">
        <v>600</v>
      </c>
      <c r="G181" s="87">
        <f>G182</f>
        <v>59989</v>
      </c>
      <c r="H181" s="87">
        <f>H182</f>
        <v>59989</v>
      </c>
      <c r="I181" s="87"/>
      <c r="J181" s="87"/>
      <c r="K181" s="87">
        <f t="shared" si="10"/>
        <v>59989</v>
      </c>
      <c r="L181" s="105">
        <f t="shared" si="11"/>
        <v>59989</v>
      </c>
      <c r="M181" s="57"/>
      <c r="N181" s="57"/>
      <c r="O181" s="30">
        <f t="shared" si="12"/>
        <v>59989</v>
      </c>
      <c r="P181" s="30">
        <f t="shared" si="12"/>
        <v>59989</v>
      </c>
    </row>
    <row r="182" spans="1:16" ht="12.75" customHeight="1" x14ac:dyDescent="0.2">
      <c r="A182" s="23" t="s">
        <v>156</v>
      </c>
      <c r="B182" s="32" t="s">
        <v>155</v>
      </c>
      <c r="C182" s="33" t="s">
        <v>3</v>
      </c>
      <c r="D182" s="32" t="s">
        <v>2</v>
      </c>
      <c r="E182" s="34" t="s">
        <v>200</v>
      </c>
      <c r="F182" s="45">
        <v>610</v>
      </c>
      <c r="G182" s="87">
        <v>59989</v>
      </c>
      <c r="H182" s="87">
        <v>59989</v>
      </c>
      <c r="I182" s="87"/>
      <c r="J182" s="87"/>
      <c r="K182" s="87">
        <f t="shared" si="10"/>
        <v>59989</v>
      </c>
      <c r="L182" s="105">
        <f t="shared" si="11"/>
        <v>59989</v>
      </c>
      <c r="M182" s="57"/>
      <c r="N182" s="57"/>
      <c r="O182" s="30">
        <f t="shared" si="12"/>
        <v>59989</v>
      </c>
      <c r="P182" s="30">
        <f t="shared" si="12"/>
        <v>59989</v>
      </c>
    </row>
    <row r="183" spans="1:16" ht="45" customHeight="1" x14ac:dyDescent="0.2">
      <c r="A183" s="23" t="s">
        <v>157</v>
      </c>
      <c r="B183" s="32" t="s">
        <v>155</v>
      </c>
      <c r="C183" s="33" t="s">
        <v>3</v>
      </c>
      <c r="D183" s="32" t="s">
        <v>2</v>
      </c>
      <c r="E183" s="34" t="s">
        <v>154</v>
      </c>
      <c r="F183" s="45" t="s">
        <v>7</v>
      </c>
      <c r="G183" s="87">
        <f>G184</f>
        <v>582.4</v>
      </c>
      <c r="H183" s="87">
        <f>H184</f>
        <v>582.4</v>
      </c>
      <c r="I183" s="87"/>
      <c r="J183" s="87"/>
      <c r="K183" s="87">
        <f t="shared" si="10"/>
        <v>582.4</v>
      </c>
      <c r="L183" s="105">
        <f t="shared" si="11"/>
        <v>582.4</v>
      </c>
      <c r="M183" s="57"/>
      <c r="N183" s="57"/>
      <c r="O183" s="30">
        <f t="shared" si="12"/>
        <v>582.4</v>
      </c>
      <c r="P183" s="30">
        <f t="shared" si="12"/>
        <v>582.4</v>
      </c>
    </row>
    <row r="184" spans="1:16" ht="22.5" customHeight="1" x14ac:dyDescent="0.2">
      <c r="A184" s="23" t="s">
        <v>79</v>
      </c>
      <c r="B184" s="32" t="s">
        <v>155</v>
      </c>
      <c r="C184" s="33" t="s">
        <v>3</v>
      </c>
      <c r="D184" s="32" t="s">
        <v>2</v>
      </c>
      <c r="E184" s="34" t="s">
        <v>154</v>
      </c>
      <c r="F184" s="45">
        <v>600</v>
      </c>
      <c r="G184" s="87">
        <f>G185</f>
        <v>582.4</v>
      </c>
      <c r="H184" s="87">
        <f>H185</f>
        <v>582.4</v>
      </c>
      <c r="I184" s="87"/>
      <c r="J184" s="87"/>
      <c r="K184" s="87">
        <f t="shared" si="10"/>
        <v>582.4</v>
      </c>
      <c r="L184" s="105">
        <f t="shared" si="11"/>
        <v>582.4</v>
      </c>
      <c r="M184" s="57"/>
      <c r="N184" s="57"/>
      <c r="O184" s="30">
        <f t="shared" si="12"/>
        <v>582.4</v>
      </c>
      <c r="P184" s="30">
        <f t="shared" si="12"/>
        <v>582.4</v>
      </c>
    </row>
    <row r="185" spans="1:16" ht="12.75" customHeight="1" x14ac:dyDescent="0.2">
      <c r="A185" s="23" t="s">
        <v>156</v>
      </c>
      <c r="B185" s="32" t="s">
        <v>155</v>
      </c>
      <c r="C185" s="33" t="s">
        <v>3</v>
      </c>
      <c r="D185" s="32" t="s">
        <v>2</v>
      </c>
      <c r="E185" s="34" t="s">
        <v>154</v>
      </c>
      <c r="F185" s="45">
        <v>610</v>
      </c>
      <c r="G185" s="87">
        <v>582.4</v>
      </c>
      <c r="H185" s="87">
        <v>582.4</v>
      </c>
      <c r="I185" s="87"/>
      <c r="J185" s="87"/>
      <c r="K185" s="87">
        <f t="shared" si="10"/>
        <v>582.4</v>
      </c>
      <c r="L185" s="105">
        <f t="shared" si="11"/>
        <v>582.4</v>
      </c>
      <c r="M185" s="57"/>
      <c r="N185" s="57"/>
      <c r="O185" s="30">
        <f t="shared" si="12"/>
        <v>582.4</v>
      </c>
      <c r="P185" s="30">
        <f t="shared" si="12"/>
        <v>582.4</v>
      </c>
    </row>
    <row r="186" spans="1:16" ht="22.5" customHeight="1" x14ac:dyDescent="0.2">
      <c r="A186" s="23" t="s">
        <v>179</v>
      </c>
      <c r="B186" s="32" t="s">
        <v>155</v>
      </c>
      <c r="C186" s="33" t="s">
        <v>3</v>
      </c>
      <c r="D186" s="32" t="s">
        <v>2</v>
      </c>
      <c r="E186" s="34" t="s">
        <v>178</v>
      </c>
      <c r="F186" s="45" t="s">
        <v>7</v>
      </c>
      <c r="G186" s="87">
        <f>G187</f>
        <v>120</v>
      </c>
      <c r="H186" s="87">
        <f>H187</f>
        <v>120</v>
      </c>
      <c r="I186" s="87"/>
      <c r="J186" s="87"/>
      <c r="K186" s="87">
        <f t="shared" si="10"/>
        <v>120</v>
      </c>
      <c r="L186" s="105">
        <f t="shared" si="11"/>
        <v>120</v>
      </c>
      <c r="M186" s="57"/>
      <c r="N186" s="57"/>
      <c r="O186" s="30">
        <f t="shared" si="12"/>
        <v>120</v>
      </c>
      <c r="P186" s="30">
        <f t="shared" si="12"/>
        <v>120</v>
      </c>
    </row>
    <row r="187" spans="1:16" ht="22.5" customHeight="1" x14ac:dyDescent="0.2">
      <c r="A187" s="23" t="s">
        <v>79</v>
      </c>
      <c r="B187" s="32" t="s">
        <v>155</v>
      </c>
      <c r="C187" s="33" t="s">
        <v>3</v>
      </c>
      <c r="D187" s="32" t="s">
        <v>2</v>
      </c>
      <c r="E187" s="34" t="s">
        <v>178</v>
      </c>
      <c r="F187" s="45">
        <v>600</v>
      </c>
      <c r="G187" s="87">
        <f>G188</f>
        <v>120</v>
      </c>
      <c r="H187" s="87">
        <f>H188</f>
        <v>120</v>
      </c>
      <c r="I187" s="87"/>
      <c r="J187" s="87"/>
      <c r="K187" s="87">
        <f t="shared" si="10"/>
        <v>120</v>
      </c>
      <c r="L187" s="105">
        <f t="shared" si="11"/>
        <v>120</v>
      </c>
      <c r="M187" s="57"/>
      <c r="N187" s="57"/>
      <c r="O187" s="30">
        <f t="shared" si="12"/>
        <v>120</v>
      </c>
      <c r="P187" s="30">
        <f t="shared" si="12"/>
        <v>120</v>
      </c>
    </row>
    <row r="188" spans="1:16" ht="12.75" customHeight="1" x14ac:dyDescent="0.2">
      <c r="A188" s="23" t="s">
        <v>156</v>
      </c>
      <c r="B188" s="32" t="s">
        <v>155</v>
      </c>
      <c r="C188" s="33" t="s">
        <v>3</v>
      </c>
      <c r="D188" s="32" t="s">
        <v>2</v>
      </c>
      <c r="E188" s="34" t="s">
        <v>178</v>
      </c>
      <c r="F188" s="45">
        <v>610</v>
      </c>
      <c r="G188" s="87">
        <v>120</v>
      </c>
      <c r="H188" s="87">
        <v>120</v>
      </c>
      <c r="I188" s="87"/>
      <c r="J188" s="87"/>
      <c r="K188" s="87">
        <f t="shared" si="10"/>
        <v>120</v>
      </c>
      <c r="L188" s="105">
        <f t="shared" si="11"/>
        <v>120</v>
      </c>
      <c r="M188" s="57"/>
      <c r="N188" s="57"/>
      <c r="O188" s="30">
        <f t="shared" si="12"/>
        <v>120</v>
      </c>
      <c r="P188" s="30">
        <f t="shared" si="12"/>
        <v>120</v>
      </c>
    </row>
    <row r="189" spans="1:16" ht="45" customHeight="1" x14ac:dyDescent="0.2">
      <c r="A189" s="23" t="s">
        <v>260</v>
      </c>
      <c r="B189" s="32" t="s">
        <v>155</v>
      </c>
      <c r="C189" s="33" t="s">
        <v>3</v>
      </c>
      <c r="D189" s="32" t="s">
        <v>2</v>
      </c>
      <c r="E189" s="34" t="s">
        <v>159</v>
      </c>
      <c r="F189" s="45" t="s">
        <v>7</v>
      </c>
      <c r="G189" s="87">
        <f>G190</f>
        <v>422.3</v>
      </c>
      <c r="H189" s="87">
        <f>H190</f>
        <v>422.3</v>
      </c>
      <c r="I189" s="87"/>
      <c r="J189" s="87"/>
      <c r="K189" s="87">
        <f t="shared" si="10"/>
        <v>422.3</v>
      </c>
      <c r="L189" s="105">
        <f t="shared" si="11"/>
        <v>422.3</v>
      </c>
      <c r="M189" s="57"/>
      <c r="N189" s="57"/>
      <c r="O189" s="30">
        <f t="shared" si="12"/>
        <v>422.3</v>
      </c>
      <c r="P189" s="30">
        <f t="shared" si="12"/>
        <v>422.3</v>
      </c>
    </row>
    <row r="190" spans="1:16" ht="22.5" customHeight="1" x14ac:dyDescent="0.2">
      <c r="A190" s="23" t="s">
        <v>79</v>
      </c>
      <c r="B190" s="32" t="s">
        <v>155</v>
      </c>
      <c r="C190" s="33" t="s">
        <v>3</v>
      </c>
      <c r="D190" s="32" t="s">
        <v>2</v>
      </c>
      <c r="E190" s="34" t="s">
        <v>159</v>
      </c>
      <c r="F190" s="45">
        <v>600</v>
      </c>
      <c r="G190" s="87">
        <f>G191</f>
        <v>422.3</v>
      </c>
      <c r="H190" s="87">
        <f>H191</f>
        <v>422.3</v>
      </c>
      <c r="I190" s="87"/>
      <c r="J190" s="87"/>
      <c r="K190" s="87">
        <f t="shared" si="10"/>
        <v>422.3</v>
      </c>
      <c r="L190" s="105">
        <f t="shared" si="11"/>
        <v>422.3</v>
      </c>
      <c r="M190" s="57"/>
      <c r="N190" s="57"/>
      <c r="O190" s="30">
        <f t="shared" si="12"/>
        <v>422.3</v>
      </c>
      <c r="P190" s="30">
        <f t="shared" si="12"/>
        <v>422.3</v>
      </c>
    </row>
    <row r="191" spans="1:16" ht="12.75" customHeight="1" x14ac:dyDescent="0.2">
      <c r="A191" s="23" t="s">
        <v>156</v>
      </c>
      <c r="B191" s="32" t="s">
        <v>155</v>
      </c>
      <c r="C191" s="33" t="s">
        <v>3</v>
      </c>
      <c r="D191" s="32" t="s">
        <v>2</v>
      </c>
      <c r="E191" s="34" t="s">
        <v>159</v>
      </c>
      <c r="F191" s="45">
        <v>610</v>
      </c>
      <c r="G191" s="87">
        <v>422.3</v>
      </c>
      <c r="H191" s="87">
        <v>422.3</v>
      </c>
      <c r="I191" s="87"/>
      <c r="J191" s="87"/>
      <c r="K191" s="87">
        <f t="shared" si="10"/>
        <v>422.3</v>
      </c>
      <c r="L191" s="105">
        <f t="shared" si="11"/>
        <v>422.3</v>
      </c>
      <c r="M191" s="57"/>
      <c r="N191" s="57"/>
      <c r="O191" s="30">
        <f t="shared" si="12"/>
        <v>422.3</v>
      </c>
      <c r="P191" s="30">
        <f t="shared" si="12"/>
        <v>422.3</v>
      </c>
    </row>
    <row r="192" spans="1:16" ht="22.5" x14ac:dyDescent="0.2">
      <c r="A192" s="44" t="s">
        <v>316</v>
      </c>
      <c r="B192" s="32" t="s">
        <v>155</v>
      </c>
      <c r="C192" s="33" t="s">
        <v>3</v>
      </c>
      <c r="D192" s="32" t="s">
        <v>2</v>
      </c>
      <c r="E192" s="34" t="s">
        <v>317</v>
      </c>
      <c r="F192" s="45" t="s">
        <v>7</v>
      </c>
      <c r="G192" s="87">
        <f>G193</f>
        <v>41</v>
      </c>
      <c r="H192" s="87">
        <f>H193</f>
        <v>41</v>
      </c>
      <c r="I192" s="87"/>
      <c r="J192" s="87"/>
      <c r="K192" s="87">
        <f t="shared" si="10"/>
        <v>41</v>
      </c>
      <c r="L192" s="105">
        <f t="shared" si="11"/>
        <v>41</v>
      </c>
      <c r="M192" s="57"/>
      <c r="N192" s="57"/>
      <c r="O192" s="30">
        <f t="shared" si="12"/>
        <v>41</v>
      </c>
      <c r="P192" s="30">
        <f t="shared" si="12"/>
        <v>41</v>
      </c>
    </row>
    <row r="193" spans="1:16" ht="22.5" customHeight="1" x14ac:dyDescent="0.2">
      <c r="A193" s="23" t="s">
        <v>79</v>
      </c>
      <c r="B193" s="32" t="s">
        <v>155</v>
      </c>
      <c r="C193" s="33" t="s">
        <v>3</v>
      </c>
      <c r="D193" s="32" t="s">
        <v>2</v>
      </c>
      <c r="E193" s="34" t="s">
        <v>317</v>
      </c>
      <c r="F193" s="45">
        <v>600</v>
      </c>
      <c r="G193" s="87">
        <f>G194</f>
        <v>41</v>
      </c>
      <c r="H193" s="87">
        <f>H194</f>
        <v>41</v>
      </c>
      <c r="I193" s="87"/>
      <c r="J193" s="87"/>
      <c r="K193" s="87">
        <f t="shared" si="10"/>
        <v>41</v>
      </c>
      <c r="L193" s="105">
        <f t="shared" si="11"/>
        <v>41</v>
      </c>
      <c r="M193" s="57"/>
      <c r="N193" s="57"/>
      <c r="O193" s="30">
        <f t="shared" si="12"/>
        <v>41</v>
      </c>
      <c r="P193" s="30">
        <f t="shared" si="12"/>
        <v>41</v>
      </c>
    </row>
    <row r="194" spans="1:16" ht="12.75" customHeight="1" x14ac:dyDescent="0.2">
      <c r="A194" s="23" t="s">
        <v>156</v>
      </c>
      <c r="B194" s="32" t="s">
        <v>155</v>
      </c>
      <c r="C194" s="33" t="s">
        <v>3</v>
      </c>
      <c r="D194" s="32" t="s">
        <v>2</v>
      </c>
      <c r="E194" s="34" t="s">
        <v>317</v>
      </c>
      <c r="F194" s="45">
        <v>610</v>
      </c>
      <c r="G194" s="87">
        <v>41</v>
      </c>
      <c r="H194" s="87">
        <v>41</v>
      </c>
      <c r="I194" s="87"/>
      <c r="J194" s="87"/>
      <c r="K194" s="87">
        <f t="shared" si="10"/>
        <v>41</v>
      </c>
      <c r="L194" s="105">
        <f t="shared" si="11"/>
        <v>41</v>
      </c>
      <c r="M194" s="57"/>
      <c r="N194" s="57"/>
      <c r="O194" s="30">
        <f t="shared" si="12"/>
        <v>41</v>
      </c>
      <c r="P194" s="30">
        <f t="shared" si="12"/>
        <v>41</v>
      </c>
    </row>
    <row r="195" spans="1:16" ht="56.25" customHeight="1" x14ac:dyDescent="0.2">
      <c r="A195" s="36" t="s">
        <v>320</v>
      </c>
      <c r="B195" s="83" t="s">
        <v>206</v>
      </c>
      <c r="C195" s="84" t="s">
        <v>3</v>
      </c>
      <c r="D195" s="83" t="s">
        <v>2</v>
      </c>
      <c r="E195" s="85" t="s">
        <v>9</v>
      </c>
      <c r="F195" s="86" t="s">
        <v>7</v>
      </c>
      <c r="G195" s="22">
        <f>G196+G199+G204+G207+G210+G213+G216+G219+G222+G225+G228+G231+G234+G237</f>
        <v>108987.7</v>
      </c>
      <c r="H195" s="22">
        <f>H196+H199+H204+H207+H210+H213+H216+H219+H222+H225+H228+H231+H234+H237</f>
        <v>108482.40000000001</v>
      </c>
      <c r="I195" s="22"/>
      <c r="J195" s="22"/>
      <c r="K195" s="22">
        <f t="shared" si="10"/>
        <v>108987.7</v>
      </c>
      <c r="L195" s="104">
        <f t="shared" si="11"/>
        <v>108482.40000000001</v>
      </c>
      <c r="M195" s="57"/>
      <c r="N195" s="57"/>
      <c r="O195" s="43">
        <f t="shared" si="12"/>
        <v>108987.7</v>
      </c>
      <c r="P195" s="43">
        <f t="shared" si="12"/>
        <v>108482.40000000001</v>
      </c>
    </row>
    <row r="196" spans="1:16" ht="78.75" customHeight="1" x14ac:dyDescent="0.2">
      <c r="A196" s="23" t="s">
        <v>219</v>
      </c>
      <c r="B196" s="32" t="s">
        <v>206</v>
      </c>
      <c r="C196" s="33" t="s">
        <v>3</v>
      </c>
      <c r="D196" s="32" t="s">
        <v>2</v>
      </c>
      <c r="E196" s="34" t="s">
        <v>218</v>
      </c>
      <c r="F196" s="45" t="s">
        <v>7</v>
      </c>
      <c r="G196" s="87">
        <f>G197</f>
        <v>80.099999999999994</v>
      </c>
      <c r="H196" s="87">
        <f>H197</f>
        <v>74.8</v>
      </c>
      <c r="I196" s="87"/>
      <c r="J196" s="87"/>
      <c r="K196" s="87">
        <f t="shared" si="10"/>
        <v>80.099999999999994</v>
      </c>
      <c r="L196" s="105">
        <f t="shared" si="11"/>
        <v>74.8</v>
      </c>
      <c r="M196" s="57"/>
      <c r="N196" s="57"/>
      <c r="O196" s="30">
        <f t="shared" si="12"/>
        <v>80.099999999999994</v>
      </c>
      <c r="P196" s="30">
        <f t="shared" si="12"/>
        <v>74.8</v>
      </c>
    </row>
    <row r="197" spans="1:16" ht="22.5" customHeight="1" x14ac:dyDescent="0.2">
      <c r="A197" s="23" t="s">
        <v>79</v>
      </c>
      <c r="B197" s="32" t="s">
        <v>206</v>
      </c>
      <c r="C197" s="33" t="s">
        <v>3</v>
      </c>
      <c r="D197" s="32" t="s">
        <v>2</v>
      </c>
      <c r="E197" s="34" t="s">
        <v>218</v>
      </c>
      <c r="F197" s="45">
        <v>600</v>
      </c>
      <c r="G197" s="87">
        <f>G198</f>
        <v>80.099999999999994</v>
      </c>
      <c r="H197" s="87">
        <f>H198</f>
        <v>74.8</v>
      </c>
      <c r="I197" s="87"/>
      <c r="J197" s="87"/>
      <c r="K197" s="87">
        <f t="shared" si="10"/>
        <v>80.099999999999994</v>
      </c>
      <c r="L197" s="105">
        <f t="shared" si="11"/>
        <v>74.8</v>
      </c>
      <c r="M197" s="57"/>
      <c r="N197" s="57"/>
      <c r="O197" s="30">
        <f t="shared" si="12"/>
        <v>80.099999999999994</v>
      </c>
      <c r="P197" s="30">
        <f t="shared" si="12"/>
        <v>74.8</v>
      </c>
    </row>
    <row r="198" spans="1:16" ht="12.75" customHeight="1" x14ac:dyDescent="0.2">
      <c r="A198" s="23" t="s">
        <v>156</v>
      </c>
      <c r="B198" s="32" t="s">
        <v>206</v>
      </c>
      <c r="C198" s="33" t="s">
        <v>3</v>
      </c>
      <c r="D198" s="32" t="s">
        <v>2</v>
      </c>
      <c r="E198" s="34" t="s">
        <v>218</v>
      </c>
      <c r="F198" s="45">
        <v>610</v>
      </c>
      <c r="G198" s="87">
        <v>80.099999999999994</v>
      </c>
      <c r="H198" s="87">
        <v>74.8</v>
      </c>
      <c r="I198" s="87"/>
      <c r="J198" s="87"/>
      <c r="K198" s="87">
        <f t="shared" si="10"/>
        <v>80.099999999999994</v>
      </c>
      <c r="L198" s="105">
        <f t="shared" si="11"/>
        <v>74.8</v>
      </c>
      <c r="M198" s="57"/>
      <c r="N198" s="57"/>
      <c r="O198" s="30">
        <f t="shared" si="12"/>
        <v>80.099999999999994</v>
      </c>
      <c r="P198" s="30">
        <f t="shared" si="12"/>
        <v>74.8</v>
      </c>
    </row>
    <row r="199" spans="1:16" ht="22.5" customHeight="1" x14ac:dyDescent="0.2">
      <c r="A199" s="23" t="s">
        <v>15</v>
      </c>
      <c r="B199" s="32" t="s">
        <v>206</v>
      </c>
      <c r="C199" s="33" t="s">
        <v>3</v>
      </c>
      <c r="D199" s="32" t="s">
        <v>2</v>
      </c>
      <c r="E199" s="34" t="s">
        <v>11</v>
      </c>
      <c r="F199" s="45" t="s">
        <v>7</v>
      </c>
      <c r="G199" s="87">
        <f>G200+G202</f>
        <v>1910.3999999999999</v>
      </c>
      <c r="H199" s="87">
        <f>H200+H202</f>
        <v>1910.3999999999999</v>
      </c>
      <c r="I199" s="87"/>
      <c r="J199" s="87"/>
      <c r="K199" s="87">
        <f t="shared" si="10"/>
        <v>1910.3999999999999</v>
      </c>
      <c r="L199" s="105">
        <f t="shared" si="11"/>
        <v>1910.3999999999999</v>
      </c>
      <c r="M199" s="57"/>
      <c r="N199" s="57"/>
      <c r="O199" s="30">
        <f t="shared" si="12"/>
        <v>1910.3999999999999</v>
      </c>
      <c r="P199" s="30">
        <f t="shared" si="12"/>
        <v>1910.3999999999999</v>
      </c>
    </row>
    <row r="200" spans="1:16" ht="56.25" customHeight="1" x14ac:dyDescent="0.2">
      <c r="A200" s="23" t="s">
        <v>6</v>
      </c>
      <c r="B200" s="32" t="s">
        <v>206</v>
      </c>
      <c r="C200" s="33" t="s">
        <v>3</v>
      </c>
      <c r="D200" s="32" t="s">
        <v>2</v>
      </c>
      <c r="E200" s="34" t="s">
        <v>11</v>
      </c>
      <c r="F200" s="45">
        <v>100</v>
      </c>
      <c r="G200" s="87">
        <f>G201</f>
        <v>1862.6999999999998</v>
      </c>
      <c r="H200" s="87">
        <f>H201</f>
        <v>1862.6999999999998</v>
      </c>
      <c r="I200" s="87"/>
      <c r="J200" s="87"/>
      <c r="K200" s="87">
        <f t="shared" si="10"/>
        <v>1862.6999999999998</v>
      </c>
      <c r="L200" s="105">
        <f t="shared" si="11"/>
        <v>1862.6999999999998</v>
      </c>
      <c r="M200" s="57"/>
      <c r="N200" s="57"/>
      <c r="O200" s="30">
        <f t="shared" si="12"/>
        <v>1862.6999999999998</v>
      </c>
      <c r="P200" s="30">
        <f t="shared" si="12"/>
        <v>1862.6999999999998</v>
      </c>
    </row>
    <row r="201" spans="1:16" ht="22.5" customHeight="1" x14ac:dyDescent="0.2">
      <c r="A201" s="23" t="s">
        <v>5</v>
      </c>
      <c r="B201" s="32" t="s">
        <v>206</v>
      </c>
      <c r="C201" s="33" t="s">
        <v>3</v>
      </c>
      <c r="D201" s="32" t="s">
        <v>2</v>
      </c>
      <c r="E201" s="34" t="s">
        <v>11</v>
      </c>
      <c r="F201" s="45">
        <v>120</v>
      </c>
      <c r="G201" s="87">
        <f>1347.3+108.5+406.9</f>
        <v>1862.6999999999998</v>
      </c>
      <c r="H201" s="87">
        <f>1347.3+108.5+406.9</f>
        <v>1862.6999999999998</v>
      </c>
      <c r="I201" s="87"/>
      <c r="J201" s="87"/>
      <c r="K201" s="87">
        <f t="shared" si="10"/>
        <v>1862.6999999999998</v>
      </c>
      <c r="L201" s="105">
        <f t="shared" si="11"/>
        <v>1862.6999999999998</v>
      </c>
      <c r="M201" s="57"/>
      <c r="N201" s="57"/>
      <c r="O201" s="30">
        <f t="shared" si="12"/>
        <v>1862.6999999999998</v>
      </c>
      <c r="P201" s="30">
        <f t="shared" si="12"/>
        <v>1862.6999999999998</v>
      </c>
    </row>
    <row r="202" spans="1:16" ht="22.5" customHeight="1" x14ac:dyDescent="0.2">
      <c r="A202" s="23" t="s">
        <v>14</v>
      </c>
      <c r="B202" s="32" t="s">
        <v>206</v>
      </c>
      <c r="C202" s="33" t="s">
        <v>3</v>
      </c>
      <c r="D202" s="32" t="s">
        <v>2</v>
      </c>
      <c r="E202" s="34" t="s">
        <v>11</v>
      </c>
      <c r="F202" s="45">
        <v>200</v>
      </c>
      <c r="G202" s="87">
        <f>G203</f>
        <v>47.7</v>
      </c>
      <c r="H202" s="87">
        <f>H203</f>
        <v>47.7</v>
      </c>
      <c r="I202" s="87"/>
      <c r="J202" s="87"/>
      <c r="K202" s="87">
        <f t="shared" si="10"/>
        <v>47.7</v>
      </c>
      <c r="L202" s="105">
        <f t="shared" si="11"/>
        <v>47.7</v>
      </c>
      <c r="M202" s="57"/>
      <c r="N202" s="57"/>
      <c r="O202" s="30">
        <f t="shared" si="12"/>
        <v>47.7</v>
      </c>
      <c r="P202" s="30">
        <f t="shared" si="12"/>
        <v>47.7</v>
      </c>
    </row>
    <row r="203" spans="1:16" ht="22.5" customHeight="1" x14ac:dyDescent="0.2">
      <c r="A203" s="23" t="s">
        <v>13</v>
      </c>
      <c r="B203" s="32" t="s">
        <v>206</v>
      </c>
      <c r="C203" s="33" t="s">
        <v>3</v>
      </c>
      <c r="D203" s="32" t="s">
        <v>2</v>
      </c>
      <c r="E203" s="34" t="s">
        <v>11</v>
      </c>
      <c r="F203" s="45">
        <v>240</v>
      </c>
      <c r="G203" s="87">
        <v>47.7</v>
      </c>
      <c r="H203" s="87">
        <v>47.7</v>
      </c>
      <c r="I203" s="87"/>
      <c r="J203" s="87"/>
      <c r="K203" s="87">
        <f t="shared" si="10"/>
        <v>47.7</v>
      </c>
      <c r="L203" s="105">
        <f t="shared" si="11"/>
        <v>47.7</v>
      </c>
      <c r="M203" s="57"/>
      <c r="N203" s="57"/>
      <c r="O203" s="30">
        <f t="shared" si="12"/>
        <v>47.7</v>
      </c>
      <c r="P203" s="30">
        <f t="shared" si="12"/>
        <v>47.7</v>
      </c>
    </row>
    <row r="204" spans="1:16" ht="22.5" customHeight="1" x14ac:dyDescent="0.2">
      <c r="A204" s="23" t="s">
        <v>187</v>
      </c>
      <c r="B204" s="32" t="s">
        <v>206</v>
      </c>
      <c r="C204" s="33" t="s">
        <v>3</v>
      </c>
      <c r="D204" s="32" t="s">
        <v>2</v>
      </c>
      <c r="E204" s="34" t="s">
        <v>186</v>
      </c>
      <c r="F204" s="45" t="s">
        <v>7</v>
      </c>
      <c r="G204" s="87">
        <f>G205</f>
        <v>2493</v>
      </c>
      <c r="H204" s="87">
        <f>H205</f>
        <v>2493</v>
      </c>
      <c r="I204" s="87"/>
      <c r="J204" s="87"/>
      <c r="K204" s="87">
        <f t="shared" si="10"/>
        <v>2493</v>
      </c>
      <c r="L204" s="105">
        <f t="shared" si="11"/>
        <v>2493</v>
      </c>
      <c r="M204" s="57"/>
      <c r="N204" s="57"/>
      <c r="O204" s="30">
        <f t="shared" si="12"/>
        <v>2493</v>
      </c>
      <c r="P204" s="30">
        <f t="shared" si="12"/>
        <v>2493</v>
      </c>
    </row>
    <row r="205" spans="1:16" ht="22.5" customHeight="1" x14ac:dyDescent="0.2">
      <c r="A205" s="23" t="s">
        <v>79</v>
      </c>
      <c r="B205" s="32" t="s">
        <v>206</v>
      </c>
      <c r="C205" s="33" t="s">
        <v>3</v>
      </c>
      <c r="D205" s="32" t="s">
        <v>2</v>
      </c>
      <c r="E205" s="34" t="s">
        <v>186</v>
      </c>
      <c r="F205" s="45">
        <v>600</v>
      </c>
      <c r="G205" s="87">
        <f>G206</f>
        <v>2493</v>
      </c>
      <c r="H205" s="87">
        <f>H206</f>
        <v>2493</v>
      </c>
      <c r="I205" s="87"/>
      <c r="J205" s="87"/>
      <c r="K205" s="87">
        <f t="shared" si="10"/>
        <v>2493</v>
      </c>
      <c r="L205" s="105">
        <f t="shared" si="11"/>
        <v>2493</v>
      </c>
      <c r="M205" s="57"/>
      <c r="N205" s="57"/>
      <c r="O205" s="30">
        <f t="shared" si="12"/>
        <v>2493</v>
      </c>
      <c r="P205" s="30">
        <f t="shared" si="12"/>
        <v>2493</v>
      </c>
    </row>
    <row r="206" spans="1:16" ht="12.75" customHeight="1" x14ac:dyDescent="0.2">
      <c r="A206" s="23" t="s">
        <v>156</v>
      </c>
      <c r="B206" s="32" t="s">
        <v>206</v>
      </c>
      <c r="C206" s="33" t="s">
        <v>3</v>
      </c>
      <c r="D206" s="32" t="s">
        <v>2</v>
      </c>
      <c r="E206" s="34" t="s">
        <v>186</v>
      </c>
      <c r="F206" s="45">
        <v>610</v>
      </c>
      <c r="G206" s="87">
        <v>2493</v>
      </c>
      <c r="H206" s="87">
        <v>2493</v>
      </c>
      <c r="I206" s="87"/>
      <c r="J206" s="87"/>
      <c r="K206" s="87">
        <f t="shared" si="10"/>
        <v>2493</v>
      </c>
      <c r="L206" s="105">
        <f t="shared" si="11"/>
        <v>2493</v>
      </c>
      <c r="M206" s="57"/>
      <c r="N206" s="57"/>
      <c r="O206" s="30">
        <f t="shared" si="12"/>
        <v>2493</v>
      </c>
      <c r="P206" s="30">
        <f t="shared" si="12"/>
        <v>2493</v>
      </c>
    </row>
    <row r="207" spans="1:16" ht="12.75" customHeight="1" x14ac:dyDescent="0.2">
      <c r="A207" s="23" t="s">
        <v>217</v>
      </c>
      <c r="B207" s="32" t="s">
        <v>206</v>
      </c>
      <c r="C207" s="33" t="s">
        <v>3</v>
      </c>
      <c r="D207" s="32" t="s">
        <v>2</v>
      </c>
      <c r="E207" s="34" t="s">
        <v>216</v>
      </c>
      <c r="F207" s="45" t="s">
        <v>7</v>
      </c>
      <c r="G207" s="87">
        <f>G208</f>
        <v>454</v>
      </c>
      <c r="H207" s="87">
        <f>H208</f>
        <v>454</v>
      </c>
      <c r="I207" s="87"/>
      <c r="J207" s="87"/>
      <c r="K207" s="87">
        <f t="shared" si="10"/>
        <v>454</v>
      </c>
      <c r="L207" s="105">
        <f t="shared" si="11"/>
        <v>454</v>
      </c>
      <c r="M207" s="57"/>
      <c r="N207" s="57"/>
      <c r="O207" s="30">
        <f t="shared" si="12"/>
        <v>454</v>
      </c>
      <c r="P207" s="30">
        <f t="shared" si="12"/>
        <v>454</v>
      </c>
    </row>
    <row r="208" spans="1:16" ht="22.5" customHeight="1" x14ac:dyDescent="0.2">
      <c r="A208" s="23" t="s">
        <v>79</v>
      </c>
      <c r="B208" s="32" t="s">
        <v>206</v>
      </c>
      <c r="C208" s="33" t="s">
        <v>3</v>
      </c>
      <c r="D208" s="32" t="s">
        <v>2</v>
      </c>
      <c r="E208" s="34" t="s">
        <v>216</v>
      </c>
      <c r="F208" s="45">
        <v>600</v>
      </c>
      <c r="G208" s="87">
        <f>G209</f>
        <v>454</v>
      </c>
      <c r="H208" s="87">
        <f>H209</f>
        <v>454</v>
      </c>
      <c r="I208" s="87"/>
      <c r="J208" s="87"/>
      <c r="K208" s="87">
        <f t="shared" si="10"/>
        <v>454</v>
      </c>
      <c r="L208" s="105">
        <f t="shared" si="11"/>
        <v>454</v>
      </c>
      <c r="M208" s="57"/>
      <c r="N208" s="57"/>
      <c r="O208" s="30">
        <f t="shared" si="12"/>
        <v>454</v>
      </c>
      <c r="P208" s="30">
        <f t="shared" si="12"/>
        <v>454</v>
      </c>
    </row>
    <row r="209" spans="1:16" ht="12.75" customHeight="1" x14ac:dyDescent="0.2">
      <c r="A209" s="23" t="s">
        <v>156</v>
      </c>
      <c r="B209" s="32" t="s">
        <v>206</v>
      </c>
      <c r="C209" s="33" t="s">
        <v>3</v>
      </c>
      <c r="D209" s="32" t="s">
        <v>2</v>
      </c>
      <c r="E209" s="34" t="s">
        <v>216</v>
      </c>
      <c r="F209" s="45">
        <v>610</v>
      </c>
      <c r="G209" s="87">
        <v>454</v>
      </c>
      <c r="H209" s="87">
        <v>454</v>
      </c>
      <c r="I209" s="87"/>
      <c r="J209" s="87"/>
      <c r="K209" s="87">
        <f t="shared" si="10"/>
        <v>454</v>
      </c>
      <c r="L209" s="105">
        <f t="shared" si="11"/>
        <v>454</v>
      </c>
      <c r="M209" s="57"/>
      <c r="N209" s="57"/>
      <c r="O209" s="30">
        <f t="shared" si="12"/>
        <v>454</v>
      </c>
      <c r="P209" s="30">
        <f t="shared" si="12"/>
        <v>454</v>
      </c>
    </row>
    <row r="210" spans="1:16" ht="22.5" x14ac:dyDescent="0.2">
      <c r="A210" s="23" t="s">
        <v>196</v>
      </c>
      <c r="B210" s="32" t="s">
        <v>206</v>
      </c>
      <c r="C210" s="33" t="s">
        <v>3</v>
      </c>
      <c r="D210" s="32" t="s">
        <v>2</v>
      </c>
      <c r="E210" s="34" t="s">
        <v>195</v>
      </c>
      <c r="F210" s="45" t="s">
        <v>7</v>
      </c>
      <c r="G210" s="87">
        <f>G211</f>
        <v>500</v>
      </c>
      <c r="H210" s="87">
        <f>H211</f>
        <v>0</v>
      </c>
      <c r="I210" s="87"/>
      <c r="J210" s="87"/>
      <c r="K210" s="87">
        <f t="shared" si="10"/>
        <v>500</v>
      </c>
      <c r="L210" s="105">
        <f t="shared" si="11"/>
        <v>0</v>
      </c>
      <c r="M210" s="57"/>
      <c r="N210" s="57"/>
      <c r="O210" s="30">
        <f t="shared" si="12"/>
        <v>500</v>
      </c>
      <c r="P210" s="30">
        <f t="shared" si="12"/>
        <v>0</v>
      </c>
    </row>
    <row r="211" spans="1:16" ht="22.5" customHeight="1" x14ac:dyDescent="0.2">
      <c r="A211" s="23" t="s">
        <v>79</v>
      </c>
      <c r="B211" s="32" t="s">
        <v>206</v>
      </c>
      <c r="C211" s="33" t="s">
        <v>3</v>
      </c>
      <c r="D211" s="32" t="s">
        <v>2</v>
      </c>
      <c r="E211" s="34" t="s">
        <v>195</v>
      </c>
      <c r="F211" s="45">
        <v>600</v>
      </c>
      <c r="G211" s="87">
        <f>G212</f>
        <v>500</v>
      </c>
      <c r="H211" s="87">
        <f>H212</f>
        <v>0</v>
      </c>
      <c r="I211" s="87"/>
      <c r="J211" s="87"/>
      <c r="K211" s="87">
        <f t="shared" si="10"/>
        <v>500</v>
      </c>
      <c r="L211" s="105">
        <f t="shared" si="11"/>
        <v>0</v>
      </c>
      <c r="M211" s="57"/>
      <c r="N211" s="57"/>
      <c r="O211" s="30">
        <f t="shared" si="12"/>
        <v>500</v>
      </c>
      <c r="P211" s="30">
        <f t="shared" si="12"/>
        <v>0</v>
      </c>
    </row>
    <row r="212" spans="1:16" ht="12.75" customHeight="1" x14ac:dyDescent="0.2">
      <c r="A212" s="23" t="s">
        <v>156</v>
      </c>
      <c r="B212" s="32" t="s">
        <v>206</v>
      </c>
      <c r="C212" s="33" t="s">
        <v>3</v>
      </c>
      <c r="D212" s="32" t="s">
        <v>2</v>
      </c>
      <c r="E212" s="34" t="s">
        <v>195</v>
      </c>
      <c r="F212" s="45">
        <v>610</v>
      </c>
      <c r="G212" s="87">
        <v>500</v>
      </c>
      <c r="H212" s="87">
        <v>0</v>
      </c>
      <c r="I212" s="87"/>
      <c r="J212" s="87"/>
      <c r="K212" s="87">
        <f t="shared" si="10"/>
        <v>500</v>
      </c>
      <c r="L212" s="105">
        <f t="shared" si="11"/>
        <v>0</v>
      </c>
      <c r="M212" s="57"/>
      <c r="N212" s="57"/>
      <c r="O212" s="30">
        <f t="shared" si="12"/>
        <v>500</v>
      </c>
      <c r="P212" s="30">
        <f t="shared" si="12"/>
        <v>0</v>
      </c>
    </row>
    <row r="213" spans="1:16" ht="45" customHeight="1" x14ac:dyDescent="0.2">
      <c r="A213" s="23" t="s">
        <v>215</v>
      </c>
      <c r="B213" s="32" t="s">
        <v>206</v>
      </c>
      <c r="C213" s="33" t="s">
        <v>3</v>
      </c>
      <c r="D213" s="32" t="s">
        <v>2</v>
      </c>
      <c r="E213" s="34" t="s">
        <v>214</v>
      </c>
      <c r="F213" s="45" t="s">
        <v>7</v>
      </c>
      <c r="G213" s="87">
        <f>G214</f>
        <v>72936.7</v>
      </c>
      <c r="H213" s="87">
        <f>H214</f>
        <v>72936.7</v>
      </c>
      <c r="I213" s="87"/>
      <c r="J213" s="87"/>
      <c r="K213" s="87">
        <f t="shared" si="10"/>
        <v>72936.7</v>
      </c>
      <c r="L213" s="105">
        <f t="shared" si="11"/>
        <v>72936.7</v>
      </c>
      <c r="M213" s="57"/>
      <c r="N213" s="57"/>
      <c r="O213" s="30">
        <f t="shared" si="12"/>
        <v>72936.7</v>
      </c>
      <c r="P213" s="30">
        <f t="shared" si="12"/>
        <v>72936.7</v>
      </c>
    </row>
    <row r="214" spans="1:16" ht="22.5" customHeight="1" x14ac:dyDescent="0.2">
      <c r="A214" s="23" t="s">
        <v>79</v>
      </c>
      <c r="B214" s="32" t="s">
        <v>206</v>
      </c>
      <c r="C214" s="33" t="s">
        <v>3</v>
      </c>
      <c r="D214" s="32" t="s">
        <v>2</v>
      </c>
      <c r="E214" s="34" t="s">
        <v>214</v>
      </c>
      <c r="F214" s="45">
        <v>600</v>
      </c>
      <c r="G214" s="87">
        <f>G215</f>
        <v>72936.7</v>
      </c>
      <c r="H214" s="87">
        <f>H215</f>
        <v>72936.7</v>
      </c>
      <c r="I214" s="87"/>
      <c r="J214" s="87"/>
      <c r="K214" s="87">
        <f t="shared" si="10"/>
        <v>72936.7</v>
      </c>
      <c r="L214" s="105">
        <f t="shared" si="11"/>
        <v>72936.7</v>
      </c>
      <c r="M214" s="57"/>
      <c r="N214" s="57"/>
      <c r="O214" s="30">
        <f t="shared" si="12"/>
        <v>72936.7</v>
      </c>
      <c r="P214" s="30">
        <f t="shared" si="12"/>
        <v>72936.7</v>
      </c>
    </row>
    <row r="215" spans="1:16" ht="12.75" customHeight="1" x14ac:dyDescent="0.2">
      <c r="A215" s="23" t="s">
        <v>156</v>
      </c>
      <c r="B215" s="32" t="s">
        <v>206</v>
      </c>
      <c r="C215" s="33" t="s">
        <v>3</v>
      </c>
      <c r="D215" s="32" t="s">
        <v>2</v>
      </c>
      <c r="E215" s="34" t="s">
        <v>214</v>
      </c>
      <c r="F215" s="45">
        <v>610</v>
      </c>
      <c r="G215" s="87">
        <v>72936.7</v>
      </c>
      <c r="H215" s="87">
        <v>72936.7</v>
      </c>
      <c r="I215" s="87"/>
      <c r="J215" s="87"/>
      <c r="K215" s="87">
        <f t="shared" si="10"/>
        <v>72936.7</v>
      </c>
      <c r="L215" s="105">
        <f t="shared" si="11"/>
        <v>72936.7</v>
      </c>
      <c r="M215" s="57"/>
      <c r="N215" s="57"/>
      <c r="O215" s="30">
        <f t="shared" si="12"/>
        <v>72936.7</v>
      </c>
      <c r="P215" s="30">
        <f t="shared" si="12"/>
        <v>72936.7</v>
      </c>
    </row>
    <row r="216" spans="1:16" ht="45" customHeight="1" x14ac:dyDescent="0.2">
      <c r="A216" s="23" t="s">
        <v>213</v>
      </c>
      <c r="B216" s="32" t="s">
        <v>206</v>
      </c>
      <c r="C216" s="33" t="s">
        <v>3</v>
      </c>
      <c r="D216" s="32" t="s">
        <v>2</v>
      </c>
      <c r="E216" s="34" t="s">
        <v>212</v>
      </c>
      <c r="F216" s="45" t="s">
        <v>7</v>
      </c>
      <c r="G216" s="87">
        <f>G217</f>
        <v>6298.1</v>
      </c>
      <c r="H216" s="87">
        <f>H217</f>
        <v>6298.1</v>
      </c>
      <c r="I216" s="87"/>
      <c r="J216" s="87"/>
      <c r="K216" s="87">
        <f t="shared" ref="K216:K279" si="13">G216+I216</f>
        <v>6298.1</v>
      </c>
      <c r="L216" s="105">
        <f t="shared" ref="L216:L279" si="14">H216+J216</f>
        <v>6298.1</v>
      </c>
      <c r="M216" s="57"/>
      <c r="N216" s="57"/>
      <c r="O216" s="30">
        <f t="shared" si="12"/>
        <v>6298.1</v>
      </c>
      <c r="P216" s="30">
        <f t="shared" si="12"/>
        <v>6298.1</v>
      </c>
    </row>
    <row r="217" spans="1:16" ht="22.5" customHeight="1" x14ac:dyDescent="0.2">
      <c r="A217" s="23" t="s">
        <v>79</v>
      </c>
      <c r="B217" s="32" t="s">
        <v>206</v>
      </c>
      <c r="C217" s="33" t="s">
        <v>3</v>
      </c>
      <c r="D217" s="32" t="s">
        <v>2</v>
      </c>
      <c r="E217" s="34" t="s">
        <v>212</v>
      </c>
      <c r="F217" s="45">
        <v>600</v>
      </c>
      <c r="G217" s="87">
        <f>G218</f>
        <v>6298.1</v>
      </c>
      <c r="H217" s="87">
        <f>H218</f>
        <v>6298.1</v>
      </c>
      <c r="I217" s="87"/>
      <c r="J217" s="87"/>
      <c r="K217" s="87">
        <f t="shared" si="13"/>
        <v>6298.1</v>
      </c>
      <c r="L217" s="105">
        <f t="shared" si="14"/>
        <v>6298.1</v>
      </c>
      <c r="M217" s="57"/>
      <c r="N217" s="57"/>
      <c r="O217" s="30">
        <f t="shared" si="12"/>
        <v>6298.1</v>
      </c>
      <c r="P217" s="30">
        <f t="shared" si="12"/>
        <v>6298.1</v>
      </c>
    </row>
    <row r="218" spans="1:16" ht="12.75" customHeight="1" x14ac:dyDescent="0.2">
      <c r="A218" s="23" t="s">
        <v>156</v>
      </c>
      <c r="B218" s="32" t="s">
        <v>206</v>
      </c>
      <c r="C218" s="33" t="s">
        <v>3</v>
      </c>
      <c r="D218" s="32" t="s">
        <v>2</v>
      </c>
      <c r="E218" s="34" t="s">
        <v>212</v>
      </c>
      <c r="F218" s="45">
        <v>610</v>
      </c>
      <c r="G218" s="87">
        <v>6298.1</v>
      </c>
      <c r="H218" s="87">
        <v>6298.1</v>
      </c>
      <c r="I218" s="87"/>
      <c r="J218" s="87"/>
      <c r="K218" s="87">
        <f t="shared" si="13"/>
        <v>6298.1</v>
      </c>
      <c r="L218" s="105">
        <f t="shared" si="14"/>
        <v>6298.1</v>
      </c>
      <c r="M218" s="57"/>
      <c r="N218" s="57"/>
      <c r="O218" s="30">
        <f t="shared" si="12"/>
        <v>6298.1</v>
      </c>
      <c r="P218" s="30">
        <f t="shared" si="12"/>
        <v>6298.1</v>
      </c>
    </row>
    <row r="219" spans="1:16" ht="45" customHeight="1" x14ac:dyDescent="0.2">
      <c r="A219" s="23" t="s">
        <v>211</v>
      </c>
      <c r="B219" s="32" t="s">
        <v>206</v>
      </c>
      <c r="C219" s="33" t="s">
        <v>3</v>
      </c>
      <c r="D219" s="32" t="s">
        <v>2</v>
      </c>
      <c r="E219" s="34" t="s">
        <v>210</v>
      </c>
      <c r="F219" s="45" t="s">
        <v>7</v>
      </c>
      <c r="G219" s="87">
        <f>G220</f>
        <v>21959.599999999999</v>
      </c>
      <c r="H219" s="87">
        <f>H220</f>
        <v>21959.599999999999</v>
      </c>
      <c r="I219" s="87"/>
      <c r="J219" s="87"/>
      <c r="K219" s="87">
        <f t="shared" si="13"/>
        <v>21959.599999999999</v>
      </c>
      <c r="L219" s="105">
        <f t="shared" si="14"/>
        <v>21959.599999999999</v>
      </c>
      <c r="M219" s="57"/>
      <c r="N219" s="57"/>
      <c r="O219" s="30">
        <f t="shared" si="12"/>
        <v>21959.599999999999</v>
      </c>
      <c r="P219" s="30">
        <f t="shared" si="12"/>
        <v>21959.599999999999</v>
      </c>
    </row>
    <row r="220" spans="1:16" ht="22.5" customHeight="1" x14ac:dyDescent="0.2">
      <c r="A220" s="23" t="s">
        <v>79</v>
      </c>
      <c r="B220" s="32" t="s">
        <v>206</v>
      </c>
      <c r="C220" s="33" t="s">
        <v>3</v>
      </c>
      <c r="D220" s="32" t="s">
        <v>2</v>
      </c>
      <c r="E220" s="34" t="s">
        <v>210</v>
      </c>
      <c r="F220" s="45">
        <v>600</v>
      </c>
      <c r="G220" s="87">
        <f>G221</f>
        <v>21959.599999999999</v>
      </c>
      <c r="H220" s="87">
        <f>H221</f>
        <v>21959.599999999999</v>
      </c>
      <c r="I220" s="87"/>
      <c r="J220" s="87"/>
      <c r="K220" s="87">
        <f t="shared" si="13"/>
        <v>21959.599999999999</v>
      </c>
      <c r="L220" s="105">
        <f t="shared" si="14"/>
        <v>21959.599999999999</v>
      </c>
      <c r="M220" s="57"/>
      <c r="N220" s="57"/>
      <c r="O220" s="30">
        <f t="shared" si="12"/>
        <v>21959.599999999999</v>
      </c>
      <c r="P220" s="30">
        <f t="shared" si="12"/>
        <v>21959.599999999999</v>
      </c>
    </row>
    <row r="221" spans="1:16" ht="12.75" customHeight="1" x14ac:dyDescent="0.2">
      <c r="A221" s="23" t="s">
        <v>156</v>
      </c>
      <c r="B221" s="32" t="s">
        <v>206</v>
      </c>
      <c r="C221" s="33" t="s">
        <v>3</v>
      </c>
      <c r="D221" s="32" t="s">
        <v>2</v>
      </c>
      <c r="E221" s="34" t="s">
        <v>210</v>
      </c>
      <c r="F221" s="45">
        <v>610</v>
      </c>
      <c r="G221" s="87">
        <v>21959.599999999999</v>
      </c>
      <c r="H221" s="87">
        <v>21959.599999999999</v>
      </c>
      <c r="I221" s="87"/>
      <c r="J221" s="87"/>
      <c r="K221" s="87">
        <f t="shared" si="13"/>
        <v>21959.599999999999</v>
      </c>
      <c r="L221" s="105">
        <f t="shared" si="14"/>
        <v>21959.599999999999</v>
      </c>
      <c r="M221" s="57"/>
      <c r="N221" s="57"/>
      <c r="O221" s="30">
        <f t="shared" si="12"/>
        <v>21959.599999999999</v>
      </c>
      <c r="P221" s="30">
        <f t="shared" si="12"/>
        <v>21959.599999999999</v>
      </c>
    </row>
    <row r="222" spans="1:16" ht="45" customHeight="1" x14ac:dyDescent="0.2">
      <c r="A222" s="23" t="s">
        <v>223</v>
      </c>
      <c r="B222" s="32" t="s">
        <v>206</v>
      </c>
      <c r="C222" s="33" t="s">
        <v>3</v>
      </c>
      <c r="D222" s="32" t="s">
        <v>2</v>
      </c>
      <c r="E222" s="34" t="s">
        <v>222</v>
      </c>
      <c r="F222" s="45" t="s">
        <v>7</v>
      </c>
      <c r="G222" s="87">
        <f>G223</f>
        <v>858.8</v>
      </c>
      <c r="H222" s="87">
        <f>H223</f>
        <v>858.8</v>
      </c>
      <c r="I222" s="87"/>
      <c r="J222" s="87"/>
      <c r="K222" s="87">
        <f t="shared" si="13"/>
        <v>858.8</v>
      </c>
      <c r="L222" s="105">
        <f t="shared" si="14"/>
        <v>858.8</v>
      </c>
      <c r="M222" s="57"/>
      <c r="N222" s="57"/>
      <c r="O222" s="30">
        <f t="shared" si="12"/>
        <v>858.8</v>
      </c>
      <c r="P222" s="30">
        <f t="shared" si="12"/>
        <v>858.8</v>
      </c>
    </row>
    <row r="223" spans="1:16" ht="22.5" customHeight="1" x14ac:dyDescent="0.2">
      <c r="A223" s="23" t="s">
        <v>79</v>
      </c>
      <c r="B223" s="32" t="s">
        <v>206</v>
      </c>
      <c r="C223" s="33" t="s">
        <v>3</v>
      </c>
      <c r="D223" s="32" t="s">
        <v>2</v>
      </c>
      <c r="E223" s="34" t="s">
        <v>222</v>
      </c>
      <c r="F223" s="45">
        <v>600</v>
      </c>
      <c r="G223" s="87">
        <f>G224</f>
        <v>858.8</v>
      </c>
      <c r="H223" s="87">
        <f>H224</f>
        <v>858.8</v>
      </c>
      <c r="I223" s="87"/>
      <c r="J223" s="87"/>
      <c r="K223" s="87">
        <f t="shared" si="13"/>
        <v>858.8</v>
      </c>
      <c r="L223" s="105">
        <f t="shared" si="14"/>
        <v>858.8</v>
      </c>
      <c r="M223" s="57"/>
      <c r="N223" s="57"/>
      <c r="O223" s="30">
        <f t="shared" si="12"/>
        <v>858.8</v>
      </c>
      <c r="P223" s="30">
        <f t="shared" si="12"/>
        <v>858.8</v>
      </c>
    </row>
    <row r="224" spans="1:16" ht="12.75" customHeight="1" x14ac:dyDescent="0.2">
      <c r="A224" s="23" t="s">
        <v>156</v>
      </c>
      <c r="B224" s="32" t="s">
        <v>206</v>
      </c>
      <c r="C224" s="33" t="s">
        <v>3</v>
      </c>
      <c r="D224" s="32" t="s">
        <v>2</v>
      </c>
      <c r="E224" s="34" t="s">
        <v>222</v>
      </c>
      <c r="F224" s="45">
        <v>610</v>
      </c>
      <c r="G224" s="87">
        <v>858.8</v>
      </c>
      <c r="H224" s="87">
        <v>858.8</v>
      </c>
      <c r="I224" s="87"/>
      <c r="J224" s="87"/>
      <c r="K224" s="87">
        <f t="shared" si="13"/>
        <v>858.8</v>
      </c>
      <c r="L224" s="105">
        <f t="shared" si="14"/>
        <v>858.8</v>
      </c>
      <c r="M224" s="57"/>
      <c r="N224" s="57"/>
      <c r="O224" s="30">
        <f t="shared" si="12"/>
        <v>858.8</v>
      </c>
      <c r="P224" s="30">
        <f t="shared" si="12"/>
        <v>858.8</v>
      </c>
    </row>
    <row r="225" spans="1:16" ht="33.75" customHeight="1" x14ac:dyDescent="0.2">
      <c r="A225" s="23" t="s">
        <v>311</v>
      </c>
      <c r="B225" s="32" t="s">
        <v>206</v>
      </c>
      <c r="C225" s="33" t="s">
        <v>3</v>
      </c>
      <c r="D225" s="32" t="s">
        <v>2</v>
      </c>
      <c r="E225" s="34" t="s">
        <v>276</v>
      </c>
      <c r="F225" s="45" t="s">
        <v>7</v>
      </c>
      <c r="G225" s="88">
        <f>G226</f>
        <v>300</v>
      </c>
      <c r="H225" s="87">
        <f>H226</f>
        <v>300</v>
      </c>
      <c r="I225" s="88"/>
      <c r="J225" s="87"/>
      <c r="K225" s="88">
        <f t="shared" si="13"/>
        <v>300</v>
      </c>
      <c r="L225" s="105">
        <f t="shared" si="14"/>
        <v>300</v>
      </c>
      <c r="M225" s="57"/>
      <c r="N225" s="57"/>
      <c r="O225" s="30">
        <f t="shared" si="12"/>
        <v>300</v>
      </c>
      <c r="P225" s="30">
        <f t="shared" si="12"/>
        <v>300</v>
      </c>
    </row>
    <row r="226" spans="1:16" ht="22.5" customHeight="1" x14ac:dyDescent="0.2">
      <c r="A226" s="23" t="s">
        <v>79</v>
      </c>
      <c r="B226" s="32" t="s">
        <v>206</v>
      </c>
      <c r="C226" s="33" t="s">
        <v>3</v>
      </c>
      <c r="D226" s="32" t="s">
        <v>2</v>
      </c>
      <c r="E226" s="34" t="s">
        <v>276</v>
      </c>
      <c r="F226" s="45">
        <v>600</v>
      </c>
      <c r="G226" s="88">
        <f>G227</f>
        <v>300</v>
      </c>
      <c r="H226" s="87">
        <f>H227</f>
        <v>300</v>
      </c>
      <c r="I226" s="88"/>
      <c r="J226" s="87"/>
      <c r="K226" s="88">
        <f t="shared" si="13"/>
        <v>300</v>
      </c>
      <c r="L226" s="105">
        <f t="shared" si="14"/>
        <v>300</v>
      </c>
      <c r="M226" s="57"/>
      <c r="N226" s="57"/>
      <c r="O226" s="30">
        <f t="shared" ref="O226:P289" si="15">K226+M226</f>
        <v>300</v>
      </c>
      <c r="P226" s="30">
        <f t="shared" si="15"/>
        <v>300</v>
      </c>
    </row>
    <row r="227" spans="1:16" ht="12.75" customHeight="1" x14ac:dyDescent="0.2">
      <c r="A227" s="23" t="s">
        <v>156</v>
      </c>
      <c r="B227" s="32" t="s">
        <v>206</v>
      </c>
      <c r="C227" s="33" t="s">
        <v>3</v>
      </c>
      <c r="D227" s="32" t="s">
        <v>2</v>
      </c>
      <c r="E227" s="34" t="s">
        <v>276</v>
      </c>
      <c r="F227" s="45">
        <v>610</v>
      </c>
      <c r="G227" s="88">
        <v>300</v>
      </c>
      <c r="H227" s="87">
        <v>300</v>
      </c>
      <c r="I227" s="88"/>
      <c r="J227" s="87"/>
      <c r="K227" s="88">
        <f t="shared" si="13"/>
        <v>300</v>
      </c>
      <c r="L227" s="105">
        <f t="shared" si="14"/>
        <v>300</v>
      </c>
      <c r="M227" s="57"/>
      <c r="N227" s="57"/>
      <c r="O227" s="30">
        <f t="shared" si="15"/>
        <v>300</v>
      </c>
      <c r="P227" s="30">
        <f t="shared" si="15"/>
        <v>300</v>
      </c>
    </row>
    <row r="228" spans="1:16" ht="12.75" customHeight="1" x14ac:dyDescent="0.2">
      <c r="A228" s="23" t="s">
        <v>308</v>
      </c>
      <c r="B228" s="32" t="s">
        <v>206</v>
      </c>
      <c r="C228" s="33" t="s">
        <v>3</v>
      </c>
      <c r="D228" s="32" t="s">
        <v>2</v>
      </c>
      <c r="E228" s="34" t="s">
        <v>209</v>
      </c>
      <c r="F228" s="45" t="s">
        <v>7</v>
      </c>
      <c r="G228" s="87">
        <f>G229</f>
        <v>752</v>
      </c>
      <c r="H228" s="87">
        <f>H229</f>
        <v>752</v>
      </c>
      <c r="I228" s="87"/>
      <c r="J228" s="87"/>
      <c r="K228" s="87">
        <f t="shared" si="13"/>
        <v>752</v>
      </c>
      <c r="L228" s="105">
        <f t="shared" si="14"/>
        <v>752</v>
      </c>
      <c r="M228" s="57"/>
      <c r="N228" s="57"/>
      <c r="O228" s="30">
        <f t="shared" si="15"/>
        <v>752</v>
      </c>
      <c r="P228" s="30">
        <f t="shared" si="15"/>
        <v>752</v>
      </c>
    </row>
    <row r="229" spans="1:16" ht="22.5" customHeight="1" x14ac:dyDescent="0.2">
      <c r="A229" s="23" t="s">
        <v>79</v>
      </c>
      <c r="B229" s="32" t="s">
        <v>206</v>
      </c>
      <c r="C229" s="33" t="s">
        <v>3</v>
      </c>
      <c r="D229" s="32" t="s">
        <v>2</v>
      </c>
      <c r="E229" s="34" t="s">
        <v>209</v>
      </c>
      <c r="F229" s="45">
        <v>600</v>
      </c>
      <c r="G229" s="87">
        <f>G230</f>
        <v>752</v>
      </c>
      <c r="H229" s="87">
        <f>H230</f>
        <v>752</v>
      </c>
      <c r="I229" s="87"/>
      <c r="J229" s="87"/>
      <c r="K229" s="87">
        <f t="shared" si="13"/>
        <v>752</v>
      </c>
      <c r="L229" s="105">
        <f t="shared" si="14"/>
        <v>752</v>
      </c>
      <c r="M229" s="57"/>
      <c r="N229" s="57"/>
      <c r="O229" s="30">
        <f t="shared" si="15"/>
        <v>752</v>
      </c>
      <c r="P229" s="30">
        <f t="shared" si="15"/>
        <v>752</v>
      </c>
    </row>
    <row r="230" spans="1:16" ht="12.75" customHeight="1" x14ac:dyDescent="0.2">
      <c r="A230" s="23" t="s">
        <v>156</v>
      </c>
      <c r="B230" s="32" t="s">
        <v>206</v>
      </c>
      <c r="C230" s="33" t="s">
        <v>3</v>
      </c>
      <c r="D230" s="32" t="s">
        <v>2</v>
      </c>
      <c r="E230" s="34" t="s">
        <v>209</v>
      </c>
      <c r="F230" s="45">
        <v>610</v>
      </c>
      <c r="G230" s="87">
        <f>50+702</f>
        <v>752</v>
      </c>
      <c r="H230" s="87">
        <f>50+702</f>
        <v>752</v>
      </c>
      <c r="I230" s="87"/>
      <c r="J230" s="87"/>
      <c r="K230" s="87">
        <f t="shared" si="13"/>
        <v>752</v>
      </c>
      <c r="L230" s="105">
        <f t="shared" si="14"/>
        <v>752</v>
      </c>
      <c r="M230" s="57"/>
      <c r="N230" s="57"/>
      <c r="O230" s="30">
        <f t="shared" si="15"/>
        <v>752</v>
      </c>
      <c r="P230" s="30">
        <f t="shared" si="15"/>
        <v>752</v>
      </c>
    </row>
    <row r="231" spans="1:16" ht="22.5" customHeight="1" x14ac:dyDescent="0.2">
      <c r="A231" s="23" t="s">
        <v>269</v>
      </c>
      <c r="B231" s="32" t="s">
        <v>206</v>
      </c>
      <c r="C231" s="33" t="s">
        <v>3</v>
      </c>
      <c r="D231" s="32" t="s">
        <v>2</v>
      </c>
      <c r="E231" s="34" t="s">
        <v>208</v>
      </c>
      <c r="F231" s="45" t="s">
        <v>7</v>
      </c>
      <c r="G231" s="87">
        <f>G232</f>
        <v>215</v>
      </c>
      <c r="H231" s="87">
        <f>H232</f>
        <v>215</v>
      </c>
      <c r="I231" s="87"/>
      <c r="J231" s="87"/>
      <c r="K231" s="87">
        <f t="shared" si="13"/>
        <v>215</v>
      </c>
      <c r="L231" s="105">
        <f t="shared" si="14"/>
        <v>215</v>
      </c>
      <c r="M231" s="57"/>
      <c r="N231" s="57"/>
      <c r="O231" s="30">
        <f t="shared" si="15"/>
        <v>215</v>
      </c>
      <c r="P231" s="30">
        <f t="shared" si="15"/>
        <v>215</v>
      </c>
    </row>
    <row r="232" spans="1:16" ht="22.5" customHeight="1" x14ac:dyDescent="0.2">
      <c r="A232" s="23" t="s">
        <v>79</v>
      </c>
      <c r="B232" s="32" t="s">
        <v>206</v>
      </c>
      <c r="C232" s="33" t="s">
        <v>3</v>
      </c>
      <c r="D232" s="32" t="s">
        <v>2</v>
      </c>
      <c r="E232" s="34" t="s">
        <v>208</v>
      </c>
      <c r="F232" s="45">
        <v>600</v>
      </c>
      <c r="G232" s="87">
        <f>G233</f>
        <v>215</v>
      </c>
      <c r="H232" s="87">
        <f>H233</f>
        <v>215</v>
      </c>
      <c r="I232" s="87"/>
      <c r="J232" s="87"/>
      <c r="K232" s="87">
        <f t="shared" si="13"/>
        <v>215</v>
      </c>
      <c r="L232" s="105">
        <f t="shared" si="14"/>
        <v>215</v>
      </c>
      <c r="M232" s="57"/>
      <c r="N232" s="57"/>
      <c r="O232" s="30">
        <f t="shared" si="15"/>
        <v>215</v>
      </c>
      <c r="P232" s="30">
        <f t="shared" si="15"/>
        <v>215</v>
      </c>
    </row>
    <row r="233" spans="1:16" ht="12.75" customHeight="1" x14ac:dyDescent="0.2">
      <c r="A233" s="23" t="s">
        <v>156</v>
      </c>
      <c r="B233" s="32" t="s">
        <v>206</v>
      </c>
      <c r="C233" s="33" t="s">
        <v>3</v>
      </c>
      <c r="D233" s="32" t="s">
        <v>2</v>
      </c>
      <c r="E233" s="34" t="s">
        <v>208</v>
      </c>
      <c r="F233" s="45">
        <v>610</v>
      </c>
      <c r="G233" s="87">
        <f>215</f>
        <v>215</v>
      </c>
      <c r="H233" s="87">
        <v>215</v>
      </c>
      <c r="I233" s="87"/>
      <c r="J233" s="87"/>
      <c r="K233" s="87">
        <f t="shared" si="13"/>
        <v>215</v>
      </c>
      <c r="L233" s="105">
        <f t="shared" si="14"/>
        <v>215</v>
      </c>
      <c r="M233" s="57"/>
      <c r="N233" s="57"/>
      <c r="O233" s="30">
        <f t="shared" si="15"/>
        <v>215</v>
      </c>
      <c r="P233" s="30">
        <f t="shared" si="15"/>
        <v>215</v>
      </c>
    </row>
    <row r="234" spans="1:16" ht="22.5" x14ac:dyDescent="0.2">
      <c r="A234" s="44" t="s">
        <v>316</v>
      </c>
      <c r="B234" s="32" t="s">
        <v>206</v>
      </c>
      <c r="C234" s="33" t="s">
        <v>3</v>
      </c>
      <c r="D234" s="32" t="s">
        <v>2</v>
      </c>
      <c r="E234" s="34" t="s">
        <v>317</v>
      </c>
      <c r="F234" s="45" t="s">
        <v>7</v>
      </c>
      <c r="G234" s="88">
        <f>G235</f>
        <v>200</v>
      </c>
      <c r="H234" s="87">
        <f>H235</f>
        <v>200</v>
      </c>
      <c r="I234" s="88"/>
      <c r="J234" s="87"/>
      <c r="K234" s="88">
        <f t="shared" si="13"/>
        <v>200</v>
      </c>
      <c r="L234" s="105">
        <f t="shared" si="14"/>
        <v>200</v>
      </c>
      <c r="M234" s="57"/>
      <c r="N234" s="57"/>
      <c r="O234" s="30">
        <f t="shared" si="15"/>
        <v>200</v>
      </c>
      <c r="P234" s="30">
        <f t="shared" si="15"/>
        <v>200</v>
      </c>
    </row>
    <row r="235" spans="1:16" ht="22.5" customHeight="1" x14ac:dyDescent="0.2">
      <c r="A235" s="23" t="s">
        <v>79</v>
      </c>
      <c r="B235" s="32" t="s">
        <v>206</v>
      </c>
      <c r="C235" s="33" t="s">
        <v>3</v>
      </c>
      <c r="D235" s="32" t="s">
        <v>2</v>
      </c>
      <c r="E235" s="34" t="s">
        <v>317</v>
      </c>
      <c r="F235" s="45">
        <v>600</v>
      </c>
      <c r="G235" s="88">
        <f>G236</f>
        <v>200</v>
      </c>
      <c r="H235" s="87">
        <f>H236</f>
        <v>200</v>
      </c>
      <c r="I235" s="88"/>
      <c r="J235" s="87"/>
      <c r="K235" s="88">
        <f t="shared" si="13"/>
        <v>200</v>
      </c>
      <c r="L235" s="105">
        <f t="shared" si="14"/>
        <v>200</v>
      </c>
      <c r="M235" s="57"/>
      <c r="N235" s="57"/>
      <c r="O235" s="30">
        <f t="shared" si="15"/>
        <v>200</v>
      </c>
      <c r="P235" s="30">
        <f t="shared" si="15"/>
        <v>200</v>
      </c>
    </row>
    <row r="236" spans="1:16" ht="12.75" customHeight="1" x14ac:dyDescent="0.2">
      <c r="A236" s="23" t="s">
        <v>156</v>
      </c>
      <c r="B236" s="32" t="s">
        <v>206</v>
      </c>
      <c r="C236" s="33" t="s">
        <v>3</v>
      </c>
      <c r="D236" s="32" t="s">
        <v>2</v>
      </c>
      <c r="E236" s="34" t="s">
        <v>317</v>
      </c>
      <c r="F236" s="45">
        <v>610</v>
      </c>
      <c r="G236" s="88">
        <v>200</v>
      </c>
      <c r="H236" s="87">
        <v>200</v>
      </c>
      <c r="I236" s="88"/>
      <c r="J236" s="87"/>
      <c r="K236" s="88">
        <f t="shared" si="13"/>
        <v>200</v>
      </c>
      <c r="L236" s="105">
        <f t="shared" si="14"/>
        <v>200</v>
      </c>
      <c r="M236" s="57"/>
      <c r="N236" s="57"/>
      <c r="O236" s="30">
        <f t="shared" si="15"/>
        <v>200</v>
      </c>
      <c r="P236" s="30">
        <f t="shared" si="15"/>
        <v>200</v>
      </c>
    </row>
    <row r="237" spans="1:16" ht="22.5" customHeight="1" x14ac:dyDescent="0.2">
      <c r="A237" s="1" t="s">
        <v>307</v>
      </c>
      <c r="B237" s="32">
        <v>5</v>
      </c>
      <c r="C237" s="33">
        <v>0</v>
      </c>
      <c r="D237" s="32">
        <v>0</v>
      </c>
      <c r="E237" s="34" t="s">
        <v>275</v>
      </c>
      <c r="F237" s="45"/>
      <c r="G237" s="88">
        <f>G238</f>
        <v>30</v>
      </c>
      <c r="H237" s="87">
        <f>H238</f>
        <v>30</v>
      </c>
      <c r="I237" s="88"/>
      <c r="J237" s="87"/>
      <c r="K237" s="88">
        <f t="shared" si="13"/>
        <v>30</v>
      </c>
      <c r="L237" s="105">
        <f t="shared" si="14"/>
        <v>30</v>
      </c>
      <c r="M237" s="57"/>
      <c r="N237" s="57"/>
      <c r="O237" s="30">
        <f t="shared" si="15"/>
        <v>30</v>
      </c>
      <c r="P237" s="30">
        <f t="shared" si="15"/>
        <v>30</v>
      </c>
    </row>
    <row r="238" spans="1:16" ht="22.5" customHeight="1" x14ac:dyDescent="0.2">
      <c r="A238" s="23" t="s">
        <v>79</v>
      </c>
      <c r="B238" s="32" t="s">
        <v>206</v>
      </c>
      <c r="C238" s="33" t="s">
        <v>3</v>
      </c>
      <c r="D238" s="32" t="s">
        <v>2</v>
      </c>
      <c r="E238" s="34" t="s">
        <v>275</v>
      </c>
      <c r="F238" s="45">
        <v>600</v>
      </c>
      <c r="G238" s="88">
        <f>G239</f>
        <v>30</v>
      </c>
      <c r="H238" s="87">
        <f>H239</f>
        <v>30</v>
      </c>
      <c r="I238" s="88"/>
      <c r="J238" s="87"/>
      <c r="K238" s="88">
        <f t="shared" si="13"/>
        <v>30</v>
      </c>
      <c r="L238" s="105">
        <f t="shared" si="14"/>
        <v>30</v>
      </c>
      <c r="M238" s="57"/>
      <c r="N238" s="57"/>
      <c r="O238" s="30">
        <f t="shared" si="15"/>
        <v>30</v>
      </c>
      <c r="P238" s="30">
        <f t="shared" si="15"/>
        <v>30</v>
      </c>
    </row>
    <row r="239" spans="1:16" ht="12.75" customHeight="1" x14ac:dyDescent="0.2">
      <c r="A239" s="23" t="s">
        <v>156</v>
      </c>
      <c r="B239" s="32" t="s">
        <v>206</v>
      </c>
      <c r="C239" s="33" t="s">
        <v>3</v>
      </c>
      <c r="D239" s="32" t="s">
        <v>2</v>
      </c>
      <c r="E239" s="34" t="s">
        <v>275</v>
      </c>
      <c r="F239" s="45">
        <v>610</v>
      </c>
      <c r="G239" s="88">
        <v>30</v>
      </c>
      <c r="H239" s="87">
        <v>30</v>
      </c>
      <c r="I239" s="88"/>
      <c r="J239" s="87"/>
      <c r="K239" s="88">
        <f t="shared" si="13"/>
        <v>30</v>
      </c>
      <c r="L239" s="105">
        <f t="shared" si="14"/>
        <v>30</v>
      </c>
      <c r="M239" s="57"/>
      <c r="N239" s="57"/>
      <c r="O239" s="30">
        <f t="shared" si="15"/>
        <v>30</v>
      </c>
      <c r="P239" s="30">
        <f t="shared" si="15"/>
        <v>30</v>
      </c>
    </row>
    <row r="240" spans="1:16" ht="78.75" customHeight="1" x14ac:dyDescent="0.2">
      <c r="A240" s="36" t="s">
        <v>299</v>
      </c>
      <c r="B240" s="83" t="s">
        <v>30</v>
      </c>
      <c r="C240" s="84" t="s">
        <v>3</v>
      </c>
      <c r="D240" s="83" t="s">
        <v>2</v>
      </c>
      <c r="E240" s="85" t="s">
        <v>9</v>
      </c>
      <c r="F240" s="86" t="s">
        <v>7</v>
      </c>
      <c r="G240" s="22">
        <f>G241+G244+G247+G250+G253+G258+G261+G266+G269+G272+G275</f>
        <v>6484.7</v>
      </c>
      <c r="H240" s="22">
        <f>H241+H244+H247+H250+H253+H258+H261+H266+H269+H275+H272</f>
        <v>6384.7</v>
      </c>
      <c r="I240" s="22"/>
      <c r="J240" s="22"/>
      <c r="K240" s="22">
        <f t="shared" si="13"/>
        <v>6484.7</v>
      </c>
      <c r="L240" s="104">
        <f t="shared" si="14"/>
        <v>6384.7</v>
      </c>
      <c r="M240" s="57"/>
      <c r="N240" s="57"/>
      <c r="O240" s="43">
        <f t="shared" si="15"/>
        <v>6484.7</v>
      </c>
      <c r="P240" s="43">
        <f t="shared" si="15"/>
        <v>6384.7</v>
      </c>
    </row>
    <row r="241" spans="1:16" ht="22.5" customHeight="1" x14ac:dyDescent="0.2">
      <c r="A241" s="1" t="s">
        <v>279</v>
      </c>
      <c r="B241" s="32">
        <v>6</v>
      </c>
      <c r="C241" s="33">
        <v>0</v>
      </c>
      <c r="D241" s="32">
        <v>0</v>
      </c>
      <c r="E241" s="34">
        <v>78730</v>
      </c>
      <c r="F241" s="45"/>
      <c r="G241" s="88">
        <f>G242</f>
        <v>91.3</v>
      </c>
      <c r="H241" s="88">
        <f>H242</f>
        <v>91.3</v>
      </c>
      <c r="I241" s="88"/>
      <c r="J241" s="88"/>
      <c r="K241" s="88">
        <f t="shared" si="13"/>
        <v>91.3</v>
      </c>
      <c r="L241" s="107">
        <f t="shared" si="14"/>
        <v>91.3</v>
      </c>
      <c r="M241" s="57"/>
      <c r="N241" s="57"/>
      <c r="O241" s="30">
        <f t="shared" si="15"/>
        <v>91.3</v>
      </c>
      <c r="P241" s="30">
        <f t="shared" si="15"/>
        <v>91.3</v>
      </c>
    </row>
    <row r="242" spans="1:16" ht="12.75" customHeight="1" x14ac:dyDescent="0.2">
      <c r="A242" s="1" t="s">
        <v>38</v>
      </c>
      <c r="B242" s="32">
        <v>6</v>
      </c>
      <c r="C242" s="33">
        <v>0</v>
      </c>
      <c r="D242" s="32">
        <v>0</v>
      </c>
      <c r="E242" s="34">
        <v>78730</v>
      </c>
      <c r="F242" s="45">
        <v>300</v>
      </c>
      <c r="G242" s="88">
        <f>G243</f>
        <v>91.3</v>
      </c>
      <c r="H242" s="88">
        <f>H243</f>
        <v>91.3</v>
      </c>
      <c r="I242" s="88"/>
      <c r="J242" s="88"/>
      <c r="K242" s="88">
        <f t="shared" si="13"/>
        <v>91.3</v>
      </c>
      <c r="L242" s="107">
        <f t="shared" si="14"/>
        <v>91.3</v>
      </c>
      <c r="M242" s="57"/>
      <c r="N242" s="57"/>
      <c r="O242" s="30">
        <f t="shared" si="15"/>
        <v>91.3</v>
      </c>
      <c r="P242" s="30">
        <f t="shared" si="15"/>
        <v>91.3</v>
      </c>
    </row>
    <row r="243" spans="1:16" ht="22.5" customHeight="1" x14ac:dyDescent="0.2">
      <c r="A243" s="1" t="s">
        <v>36</v>
      </c>
      <c r="B243" s="32">
        <v>6</v>
      </c>
      <c r="C243" s="33">
        <v>0</v>
      </c>
      <c r="D243" s="32">
        <v>0</v>
      </c>
      <c r="E243" s="34">
        <v>78730</v>
      </c>
      <c r="F243" s="45">
        <v>320</v>
      </c>
      <c r="G243" s="88">
        <v>91.3</v>
      </c>
      <c r="H243" s="88">
        <v>91.3</v>
      </c>
      <c r="I243" s="88"/>
      <c r="J243" s="88"/>
      <c r="K243" s="88">
        <f t="shared" si="13"/>
        <v>91.3</v>
      </c>
      <c r="L243" s="107">
        <f t="shared" si="14"/>
        <v>91.3</v>
      </c>
      <c r="M243" s="57"/>
      <c r="N243" s="57"/>
      <c r="O243" s="30">
        <f t="shared" si="15"/>
        <v>91.3</v>
      </c>
      <c r="P243" s="30">
        <f t="shared" si="15"/>
        <v>91.3</v>
      </c>
    </row>
    <row r="244" spans="1:16" ht="45" customHeight="1" x14ac:dyDescent="0.2">
      <c r="A244" s="1" t="s">
        <v>100</v>
      </c>
      <c r="B244" s="32" t="s">
        <v>30</v>
      </c>
      <c r="C244" s="33" t="s">
        <v>3</v>
      </c>
      <c r="D244" s="32" t="s">
        <v>2</v>
      </c>
      <c r="E244" s="34" t="s">
        <v>101</v>
      </c>
      <c r="F244" s="45" t="s">
        <v>7</v>
      </c>
      <c r="G244" s="87">
        <f>G245</f>
        <v>846.4</v>
      </c>
      <c r="H244" s="87">
        <f>H245</f>
        <v>846.4</v>
      </c>
      <c r="I244" s="87"/>
      <c r="J244" s="87"/>
      <c r="K244" s="87">
        <f t="shared" si="13"/>
        <v>846.4</v>
      </c>
      <c r="L244" s="105">
        <f t="shared" si="14"/>
        <v>846.4</v>
      </c>
      <c r="M244" s="57"/>
      <c r="N244" s="57"/>
      <c r="O244" s="30">
        <f t="shared" si="15"/>
        <v>846.4</v>
      </c>
      <c r="P244" s="30">
        <f t="shared" si="15"/>
        <v>846.4</v>
      </c>
    </row>
    <row r="245" spans="1:16" ht="22.5" customHeight="1" x14ac:dyDescent="0.2">
      <c r="A245" s="23" t="s">
        <v>99</v>
      </c>
      <c r="B245" s="32" t="s">
        <v>30</v>
      </c>
      <c r="C245" s="33" t="s">
        <v>3</v>
      </c>
      <c r="D245" s="32" t="s">
        <v>2</v>
      </c>
      <c r="E245" s="34" t="s">
        <v>101</v>
      </c>
      <c r="F245" s="45">
        <v>400</v>
      </c>
      <c r="G245" s="87">
        <f>G246</f>
        <v>846.4</v>
      </c>
      <c r="H245" s="87">
        <f>H246</f>
        <v>846.4</v>
      </c>
      <c r="I245" s="87"/>
      <c r="J245" s="87"/>
      <c r="K245" s="87">
        <f t="shared" si="13"/>
        <v>846.4</v>
      </c>
      <c r="L245" s="105">
        <f t="shared" si="14"/>
        <v>846.4</v>
      </c>
      <c r="M245" s="57"/>
      <c r="N245" s="57"/>
      <c r="O245" s="30">
        <f t="shared" si="15"/>
        <v>846.4</v>
      </c>
      <c r="P245" s="30">
        <f t="shared" si="15"/>
        <v>846.4</v>
      </c>
    </row>
    <row r="246" spans="1:16" ht="12.75" customHeight="1" x14ac:dyDescent="0.2">
      <c r="A246" s="23" t="s">
        <v>98</v>
      </c>
      <c r="B246" s="32" t="s">
        <v>30</v>
      </c>
      <c r="C246" s="33" t="s">
        <v>3</v>
      </c>
      <c r="D246" s="32" t="s">
        <v>2</v>
      </c>
      <c r="E246" s="34" t="s">
        <v>101</v>
      </c>
      <c r="F246" s="45">
        <v>410</v>
      </c>
      <c r="G246" s="87">
        <v>846.4</v>
      </c>
      <c r="H246" s="87">
        <v>846.4</v>
      </c>
      <c r="I246" s="87"/>
      <c r="J246" s="87"/>
      <c r="K246" s="87">
        <f t="shared" si="13"/>
        <v>846.4</v>
      </c>
      <c r="L246" s="105">
        <f t="shared" si="14"/>
        <v>846.4</v>
      </c>
      <c r="M246" s="57"/>
      <c r="N246" s="57"/>
      <c r="O246" s="30">
        <f t="shared" si="15"/>
        <v>846.4</v>
      </c>
      <c r="P246" s="30">
        <f t="shared" si="15"/>
        <v>846.4</v>
      </c>
    </row>
    <row r="247" spans="1:16" ht="45" customHeight="1" x14ac:dyDescent="0.2">
      <c r="A247" s="23" t="s">
        <v>46</v>
      </c>
      <c r="B247" s="32" t="s">
        <v>30</v>
      </c>
      <c r="C247" s="33" t="s">
        <v>3</v>
      </c>
      <c r="D247" s="32" t="s">
        <v>2</v>
      </c>
      <c r="E247" s="34" t="s">
        <v>45</v>
      </c>
      <c r="F247" s="45" t="s">
        <v>7</v>
      </c>
      <c r="G247" s="87">
        <f>G248</f>
        <v>44.9</v>
      </c>
      <c r="H247" s="87">
        <f>H248</f>
        <v>44.9</v>
      </c>
      <c r="I247" s="87"/>
      <c r="J247" s="87"/>
      <c r="K247" s="87">
        <f t="shared" si="13"/>
        <v>44.9</v>
      </c>
      <c r="L247" s="105">
        <f t="shared" si="14"/>
        <v>44.9</v>
      </c>
      <c r="M247" s="57"/>
      <c r="N247" s="57"/>
      <c r="O247" s="30">
        <f t="shared" si="15"/>
        <v>44.9</v>
      </c>
      <c r="P247" s="30">
        <f t="shared" si="15"/>
        <v>44.9</v>
      </c>
    </row>
    <row r="248" spans="1:16" ht="12.75" customHeight="1" x14ac:dyDescent="0.2">
      <c r="A248" s="23" t="s">
        <v>38</v>
      </c>
      <c r="B248" s="32" t="s">
        <v>30</v>
      </c>
      <c r="C248" s="33" t="s">
        <v>3</v>
      </c>
      <c r="D248" s="32" t="s">
        <v>2</v>
      </c>
      <c r="E248" s="34" t="s">
        <v>45</v>
      </c>
      <c r="F248" s="45">
        <v>300</v>
      </c>
      <c r="G248" s="87">
        <f>G249</f>
        <v>44.9</v>
      </c>
      <c r="H248" s="87">
        <f>H249</f>
        <v>44.9</v>
      </c>
      <c r="I248" s="87"/>
      <c r="J248" s="87"/>
      <c r="K248" s="87">
        <f t="shared" si="13"/>
        <v>44.9</v>
      </c>
      <c r="L248" s="105">
        <f t="shared" si="14"/>
        <v>44.9</v>
      </c>
      <c r="M248" s="57"/>
      <c r="N248" s="57"/>
      <c r="O248" s="30">
        <f t="shared" si="15"/>
        <v>44.9</v>
      </c>
      <c r="P248" s="30">
        <f t="shared" si="15"/>
        <v>44.9</v>
      </c>
    </row>
    <row r="249" spans="1:16" ht="22.5" customHeight="1" x14ac:dyDescent="0.2">
      <c r="A249" s="23" t="s">
        <v>36</v>
      </c>
      <c r="B249" s="32" t="s">
        <v>30</v>
      </c>
      <c r="C249" s="33" t="s">
        <v>3</v>
      </c>
      <c r="D249" s="32" t="s">
        <v>2</v>
      </c>
      <c r="E249" s="34" t="s">
        <v>45</v>
      </c>
      <c r="F249" s="45">
        <v>320</v>
      </c>
      <c r="G249" s="87">
        <v>44.9</v>
      </c>
      <c r="H249" s="87">
        <v>44.9</v>
      </c>
      <c r="I249" s="87"/>
      <c r="J249" s="87"/>
      <c r="K249" s="87">
        <f t="shared" si="13"/>
        <v>44.9</v>
      </c>
      <c r="L249" s="105">
        <f t="shared" si="14"/>
        <v>44.9</v>
      </c>
      <c r="M249" s="57"/>
      <c r="N249" s="57"/>
      <c r="O249" s="30">
        <f t="shared" si="15"/>
        <v>44.9</v>
      </c>
      <c r="P249" s="30">
        <f t="shared" si="15"/>
        <v>44.9</v>
      </c>
    </row>
    <row r="250" spans="1:16" ht="12.75" customHeight="1" x14ac:dyDescent="0.2">
      <c r="A250" s="23" t="s">
        <v>56</v>
      </c>
      <c r="B250" s="32" t="s">
        <v>30</v>
      </c>
      <c r="C250" s="33" t="s">
        <v>3</v>
      </c>
      <c r="D250" s="32" t="s">
        <v>2</v>
      </c>
      <c r="E250" s="34" t="s">
        <v>55</v>
      </c>
      <c r="F250" s="45" t="s">
        <v>7</v>
      </c>
      <c r="G250" s="87">
        <f>G251</f>
        <v>157</v>
      </c>
      <c r="H250" s="87">
        <f>H251</f>
        <v>157</v>
      </c>
      <c r="I250" s="87"/>
      <c r="J250" s="87"/>
      <c r="K250" s="87">
        <f t="shared" si="13"/>
        <v>157</v>
      </c>
      <c r="L250" s="105">
        <f t="shared" si="14"/>
        <v>157</v>
      </c>
      <c r="M250" s="57"/>
      <c r="N250" s="57"/>
      <c r="O250" s="30">
        <f t="shared" si="15"/>
        <v>157</v>
      </c>
      <c r="P250" s="30">
        <f t="shared" si="15"/>
        <v>157</v>
      </c>
    </row>
    <row r="251" spans="1:16" ht="22.5" customHeight="1" x14ac:dyDescent="0.2">
      <c r="A251" s="23" t="s">
        <v>14</v>
      </c>
      <c r="B251" s="32" t="s">
        <v>30</v>
      </c>
      <c r="C251" s="33" t="s">
        <v>3</v>
      </c>
      <c r="D251" s="32" t="s">
        <v>2</v>
      </c>
      <c r="E251" s="34" t="s">
        <v>55</v>
      </c>
      <c r="F251" s="45">
        <v>200</v>
      </c>
      <c r="G251" s="87">
        <f>G252</f>
        <v>157</v>
      </c>
      <c r="H251" s="87">
        <f>H252</f>
        <v>157</v>
      </c>
      <c r="I251" s="87"/>
      <c r="J251" s="87"/>
      <c r="K251" s="87">
        <f t="shared" si="13"/>
        <v>157</v>
      </c>
      <c r="L251" s="105">
        <f t="shared" si="14"/>
        <v>157</v>
      </c>
      <c r="M251" s="57"/>
      <c r="N251" s="57"/>
      <c r="O251" s="30">
        <f t="shared" si="15"/>
        <v>157</v>
      </c>
      <c r="P251" s="30">
        <f t="shared" si="15"/>
        <v>157</v>
      </c>
    </row>
    <row r="252" spans="1:16" ht="22.5" customHeight="1" x14ac:dyDescent="0.2">
      <c r="A252" s="23" t="s">
        <v>13</v>
      </c>
      <c r="B252" s="32" t="s">
        <v>30</v>
      </c>
      <c r="C252" s="33" t="s">
        <v>3</v>
      </c>
      <c r="D252" s="32" t="s">
        <v>2</v>
      </c>
      <c r="E252" s="34" t="s">
        <v>55</v>
      </c>
      <c r="F252" s="45">
        <v>240</v>
      </c>
      <c r="G252" s="87">
        <v>157</v>
      </c>
      <c r="H252" s="87">
        <v>157</v>
      </c>
      <c r="I252" s="87"/>
      <c r="J252" s="87"/>
      <c r="K252" s="87">
        <f t="shared" si="13"/>
        <v>157</v>
      </c>
      <c r="L252" s="105">
        <f t="shared" si="14"/>
        <v>157</v>
      </c>
      <c r="M252" s="57"/>
      <c r="N252" s="57"/>
      <c r="O252" s="30">
        <f t="shared" si="15"/>
        <v>157</v>
      </c>
      <c r="P252" s="30">
        <f t="shared" si="15"/>
        <v>157</v>
      </c>
    </row>
    <row r="253" spans="1:16" ht="12.75" customHeight="1" x14ac:dyDescent="0.2">
      <c r="A253" s="23" t="s">
        <v>31</v>
      </c>
      <c r="B253" s="32" t="s">
        <v>30</v>
      </c>
      <c r="C253" s="33" t="s">
        <v>3</v>
      </c>
      <c r="D253" s="32" t="s">
        <v>2</v>
      </c>
      <c r="E253" s="34" t="s">
        <v>29</v>
      </c>
      <c r="F253" s="45" t="s">
        <v>7</v>
      </c>
      <c r="G253" s="87">
        <f>G254+G256</f>
        <v>680</v>
      </c>
      <c r="H253" s="87">
        <f>H254+H256</f>
        <v>680</v>
      </c>
      <c r="I253" s="87"/>
      <c r="J253" s="87"/>
      <c r="K253" s="87">
        <f t="shared" si="13"/>
        <v>680</v>
      </c>
      <c r="L253" s="105">
        <f t="shared" si="14"/>
        <v>680</v>
      </c>
      <c r="M253" s="57"/>
      <c r="N253" s="57"/>
      <c r="O253" s="30">
        <f t="shared" si="15"/>
        <v>680</v>
      </c>
      <c r="P253" s="30">
        <f t="shared" si="15"/>
        <v>680</v>
      </c>
    </row>
    <row r="254" spans="1:16" ht="56.25" customHeight="1" x14ac:dyDescent="0.2">
      <c r="A254" s="23" t="s">
        <v>6</v>
      </c>
      <c r="B254" s="32" t="s">
        <v>30</v>
      </c>
      <c r="C254" s="33" t="s">
        <v>3</v>
      </c>
      <c r="D254" s="32" t="s">
        <v>2</v>
      </c>
      <c r="E254" s="34" t="s">
        <v>29</v>
      </c>
      <c r="F254" s="45">
        <v>100</v>
      </c>
      <c r="G254" s="87">
        <f>G255</f>
        <v>435.7</v>
      </c>
      <c r="H254" s="87">
        <f>H255</f>
        <v>435.7</v>
      </c>
      <c r="I254" s="87"/>
      <c r="J254" s="87"/>
      <c r="K254" s="87">
        <f t="shared" si="13"/>
        <v>435.7</v>
      </c>
      <c r="L254" s="105">
        <f t="shared" si="14"/>
        <v>435.7</v>
      </c>
      <c r="M254" s="57"/>
      <c r="N254" s="57"/>
      <c r="O254" s="30">
        <f t="shared" si="15"/>
        <v>435.7</v>
      </c>
      <c r="P254" s="30">
        <f t="shared" si="15"/>
        <v>435.7</v>
      </c>
    </row>
    <row r="255" spans="1:16" ht="22.5" customHeight="1" x14ac:dyDescent="0.2">
      <c r="A255" s="23" t="s">
        <v>5</v>
      </c>
      <c r="B255" s="32" t="s">
        <v>30</v>
      </c>
      <c r="C255" s="33" t="s">
        <v>3</v>
      </c>
      <c r="D255" s="32" t="s">
        <v>2</v>
      </c>
      <c r="E255" s="34" t="s">
        <v>29</v>
      </c>
      <c r="F255" s="45">
        <v>120</v>
      </c>
      <c r="G255" s="87">
        <v>435.7</v>
      </c>
      <c r="H255" s="87">
        <v>435.7</v>
      </c>
      <c r="I255" s="87"/>
      <c r="J255" s="87"/>
      <c r="K255" s="87">
        <f t="shared" si="13"/>
        <v>435.7</v>
      </c>
      <c r="L255" s="105">
        <f t="shared" si="14"/>
        <v>435.7</v>
      </c>
      <c r="M255" s="57"/>
      <c r="N255" s="57"/>
      <c r="O255" s="30">
        <f t="shared" si="15"/>
        <v>435.7</v>
      </c>
      <c r="P255" s="30">
        <f t="shared" si="15"/>
        <v>435.7</v>
      </c>
    </row>
    <row r="256" spans="1:16" ht="22.5" customHeight="1" x14ac:dyDescent="0.2">
      <c r="A256" s="23" t="s">
        <v>14</v>
      </c>
      <c r="B256" s="32" t="s">
        <v>30</v>
      </c>
      <c r="C256" s="33" t="s">
        <v>3</v>
      </c>
      <c r="D256" s="32" t="s">
        <v>2</v>
      </c>
      <c r="E256" s="34" t="s">
        <v>29</v>
      </c>
      <c r="F256" s="45">
        <v>200</v>
      </c>
      <c r="G256" s="87">
        <f>G257</f>
        <v>244.3</v>
      </c>
      <c r="H256" s="87">
        <f>H257</f>
        <v>244.3</v>
      </c>
      <c r="I256" s="87"/>
      <c r="J256" s="87"/>
      <c r="K256" s="87">
        <f t="shared" si="13"/>
        <v>244.3</v>
      </c>
      <c r="L256" s="105">
        <f t="shared" si="14"/>
        <v>244.3</v>
      </c>
      <c r="M256" s="57"/>
      <c r="N256" s="57"/>
      <c r="O256" s="30">
        <f t="shared" si="15"/>
        <v>244.3</v>
      </c>
      <c r="P256" s="30">
        <f t="shared" si="15"/>
        <v>244.3</v>
      </c>
    </row>
    <row r="257" spans="1:16" ht="22.5" customHeight="1" x14ac:dyDescent="0.2">
      <c r="A257" s="23" t="s">
        <v>13</v>
      </c>
      <c r="B257" s="32" t="s">
        <v>30</v>
      </c>
      <c r="C257" s="33" t="s">
        <v>3</v>
      </c>
      <c r="D257" s="32" t="s">
        <v>2</v>
      </c>
      <c r="E257" s="34" t="s">
        <v>29</v>
      </c>
      <c r="F257" s="45">
        <v>240</v>
      </c>
      <c r="G257" s="87">
        <v>244.3</v>
      </c>
      <c r="H257" s="87">
        <v>244.3</v>
      </c>
      <c r="I257" s="87"/>
      <c r="J257" s="87"/>
      <c r="K257" s="87">
        <f t="shared" si="13"/>
        <v>244.3</v>
      </c>
      <c r="L257" s="105">
        <f t="shared" si="14"/>
        <v>244.3</v>
      </c>
      <c r="M257" s="57"/>
      <c r="N257" s="57"/>
      <c r="O257" s="30">
        <f t="shared" si="15"/>
        <v>244.3</v>
      </c>
      <c r="P257" s="30">
        <f t="shared" si="15"/>
        <v>244.3</v>
      </c>
    </row>
    <row r="258" spans="1:16" ht="22.5" customHeight="1" x14ac:dyDescent="0.2">
      <c r="A258" s="23" t="s">
        <v>85</v>
      </c>
      <c r="B258" s="32" t="s">
        <v>30</v>
      </c>
      <c r="C258" s="33" t="s">
        <v>3</v>
      </c>
      <c r="D258" s="32" t="s">
        <v>2</v>
      </c>
      <c r="E258" s="34" t="s">
        <v>84</v>
      </c>
      <c r="F258" s="45" t="s">
        <v>7</v>
      </c>
      <c r="G258" s="87">
        <f>G259</f>
        <v>65</v>
      </c>
      <c r="H258" s="87">
        <f>H259</f>
        <v>65</v>
      </c>
      <c r="I258" s="87"/>
      <c r="J258" s="87"/>
      <c r="K258" s="87">
        <f t="shared" si="13"/>
        <v>65</v>
      </c>
      <c r="L258" s="105">
        <f t="shared" si="14"/>
        <v>65</v>
      </c>
      <c r="M258" s="57"/>
      <c r="N258" s="57"/>
      <c r="O258" s="30">
        <f t="shared" si="15"/>
        <v>65</v>
      </c>
      <c r="P258" s="30">
        <f t="shared" si="15"/>
        <v>65</v>
      </c>
    </row>
    <row r="259" spans="1:16" ht="12.75" customHeight="1" x14ac:dyDescent="0.2">
      <c r="A259" s="23" t="s">
        <v>71</v>
      </c>
      <c r="B259" s="32" t="s">
        <v>30</v>
      </c>
      <c r="C259" s="33" t="s">
        <v>3</v>
      </c>
      <c r="D259" s="32" t="s">
        <v>2</v>
      </c>
      <c r="E259" s="34" t="s">
        <v>84</v>
      </c>
      <c r="F259" s="45">
        <v>800</v>
      </c>
      <c r="G259" s="87">
        <f>G260</f>
        <v>65</v>
      </c>
      <c r="H259" s="87">
        <f>H260</f>
        <v>65</v>
      </c>
      <c r="I259" s="87"/>
      <c r="J259" s="87"/>
      <c r="K259" s="87">
        <f t="shared" si="13"/>
        <v>65</v>
      </c>
      <c r="L259" s="105">
        <f t="shared" si="14"/>
        <v>65</v>
      </c>
      <c r="M259" s="57"/>
      <c r="N259" s="57"/>
      <c r="O259" s="30">
        <f t="shared" si="15"/>
        <v>65</v>
      </c>
      <c r="P259" s="30">
        <f t="shared" si="15"/>
        <v>65</v>
      </c>
    </row>
    <row r="260" spans="1:16" ht="12.75" customHeight="1" x14ac:dyDescent="0.2">
      <c r="A260" s="23" t="s">
        <v>70</v>
      </c>
      <c r="B260" s="32" t="s">
        <v>30</v>
      </c>
      <c r="C260" s="33" t="s">
        <v>3</v>
      </c>
      <c r="D260" s="32" t="s">
        <v>2</v>
      </c>
      <c r="E260" s="34" t="s">
        <v>84</v>
      </c>
      <c r="F260" s="45">
        <v>850</v>
      </c>
      <c r="G260" s="87">
        <v>65</v>
      </c>
      <c r="H260" s="87">
        <v>65</v>
      </c>
      <c r="I260" s="87"/>
      <c r="J260" s="87"/>
      <c r="K260" s="87">
        <f t="shared" si="13"/>
        <v>65</v>
      </c>
      <c r="L260" s="105">
        <f t="shared" si="14"/>
        <v>65</v>
      </c>
      <c r="M260" s="57"/>
      <c r="N260" s="57"/>
      <c r="O260" s="30">
        <f t="shared" si="15"/>
        <v>65</v>
      </c>
      <c r="P260" s="30">
        <f t="shared" si="15"/>
        <v>65</v>
      </c>
    </row>
    <row r="261" spans="1:16" ht="12.75" customHeight="1" x14ac:dyDescent="0.2">
      <c r="A261" s="23" t="s">
        <v>43</v>
      </c>
      <c r="B261" s="32" t="s">
        <v>30</v>
      </c>
      <c r="C261" s="33" t="s">
        <v>3</v>
      </c>
      <c r="D261" s="32" t="s">
        <v>2</v>
      </c>
      <c r="E261" s="34" t="s">
        <v>42</v>
      </c>
      <c r="F261" s="45" t="s">
        <v>7</v>
      </c>
      <c r="G261" s="87">
        <f>G262+G264</f>
        <v>89.9</v>
      </c>
      <c r="H261" s="87">
        <f>H262+H264</f>
        <v>89.9</v>
      </c>
      <c r="I261" s="87"/>
      <c r="J261" s="87"/>
      <c r="K261" s="87">
        <f t="shared" si="13"/>
        <v>89.9</v>
      </c>
      <c r="L261" s="105">
        <f t="shared" si="14"/>
        <v>89.9</v>
      </c>
      <c r="M261" s="57"/>
      <c r="N261" s="57"/>
      <c r="O261" s="30">
        <f t="shared" si="15"/>
        <v>89.9</v>
      </c>
      <c r="P261" s="30">
        <f t="shared" si="15"/>
        <v>89.9</v>
      </c>
    </row>
    <row r="262" spans="1:16" ht="22.5" customHeight="1" x14ac:dyDescent="0.2">
      <c r="A262" s="23" t="s">
        <v>14</v>
      </c>
      <c r="B262" s="32" t="s">
        <v>30</v>
      </c>
      <c r="C262" s="33" t="s">
        <v>3</v>
      </c>
      <c r="D262" s="32" t="s">
        <v>2</v>
      </c>
      <c r="E262" s="34" t="s">
        <v>42</v>
      </c>
      <c r="F262" s="45">
        <v>200</v>
      </c>
      <c r="G262" s="87">
        <f>G263</f>
        <v>79</v>
      </c>
      <c r="H262" s="87">
        <f>H263</f>
        <v>79</v>
      </c>
      <c r="I262" s="87"/>
      <c r="J262" s="87"/>
      <c r="K262" s="87">
        <f t="shared" si="13"/>
        <v>79</v>
      </c>
      <c r="L262" s="105">
        <f t="shared" si="14"/>
        <v>79</v>
      </c>
      <c r="M262" s="57"/>
      <c r="N262" s="57"/>
      <c r="O262" s="30">
        <f t="shared" si="15"/>
        <v>79</v>
      </c>
      <c r="P262" s="30">
        <f t="shared" si="15"/>
        <v>79</v>
      </c>
    </row>
    <row r="263" spans="1:16" ht="22.5" customHeight="1" x14ac:dyDescent="0.2">
      <c r="A263" s="23" t="s">
        <v>13</v>
      </c>
      <c r="B263" s="32" t="s">
        <v>30</v>
      </c>
      <c r="C263" s="33" t="s">
        <v>3</v>
      </c>
      <c r="D263" s="32" t="s">
        <v>2</v>
      </c>
      <c r="E263" s="34" t="s">
        <v>42</v>
      </c>
      <c r="F263" s="45">
        <v>240</v>
      </c>
      <c r="G263" s="87">
        <v>79</v>
      </c>
      <c r="H263" s="87">
        <v>79</v>
      </c>
      <c r="I263" s="87"/>
      <c r="J263" s="87"/>
      <c r="K263" s="87">
        <f t="shared" si="13"/>
        <v>79</v>
      </c>
      <c r="L263" s="105">
        <f t="shared" si="14"/>
        <v>79</v>
      </c>
      <c r="M263" s="57"/>
      <c r="N263" s="57"/>
      <c r="O263" s="30">
        <f t="shared" si="15"/>
        <v>79</v>
      </c>
      <c r="P263" s="30">
        <f t="shared" si="15"/>
        <v>79</v>
      </c>
    </row>
    <row r="264" spans="1:16" ht="12.75" customHeight="1" x14ac:dyDescent="0.2">
      <c r="A264" s="23" t="s">
        <v>38</v>
      </c>
      <c r="B264" s="32" t="s">
        <v>30</v>
      </c>
      <c r="C264" s="33" t="s">
        <v>3</v>
      </c>
      <c r="D264" s="32" t="s">
        <v>2</v>
      </c>
      <c r="E264" s="34" t="s">
        <v>42</v>
      </c>
      <c r="F264" s="45">
        <v>300</v>
      </c>
      <c r="G264" s="87">
        <f>G265</f>
        <v>10.9</v>
      </c>
      <c r="H264" s="87">
        <f>H265</f>
        <v>10.9</v>
      </c>
      <c r="I264" s="87"/>
      <c r="J264" s="87"/>
      <c r="K264" s="87">
        <f t="shared" si="13"/>
        <v>10.9</v>
      </c>
      <c r="L264" s="105">
        <f t="shared" si="14"/>
        <v>10.9</v>
      </c>
      <c r="M264" s="57"/>
      <c r="N264" s="57"/>
      <c r="O264" s="30">
        <f t="shared" si="15"/>
        <v>10.9</v>
      </c>
      <c r="P264" s="30">
        <f t="shared" si="15"/>
        <v>10.9</v>
      </c>
    </row>
    <row r="265" spans="1:16" ht="22.5" customHeight="1" x14ac:dyDescent="0.2">
      <c r="A265" s="23" t="s">
        <v>36</v>
      </c>
      <c r="B265" s="32" t="s">
        <v>30</v>
      </c>
      <c r="C265" s="33" t="s">
        <v>3</v>
      </c>
      <c r="D265" s="32" t="s">
        <v>2</v>
      </c>
      <c r="E265" s="34" t="s">
        <v>42</v>
      </c>
      <c r="F265" s="45">
        <v>320</v>
      </c>
      <c r="G265" s="87">
        <v>10.9</v>
      </c>
      <c r="H265" s="87">
        <v>10.9</v>
      </c>
      <c r="I265" s="87"/>
      <c r="J265" s="87"/>
      <c r="K265" s="87">
        <f t="shared" si="13"/>
        <v>10.9</v>
      </c>
      <c r="L265" s="105">
        <f t="shared" si="14"/>
        <v>10.9</v>
      </c>
      <c r="M265" s="57"/>
      <c r="N265" s="57"/>
      <c r="O265" s="30">
        <f t="shared" si="15"/>
        <v>10.9</v>
      </c>
      <c r="P265" s="30">
        <f t="shared" si="15"/>
        <v>10.9</v>
      </c>
    </row>
    <row r="266" spans="1:16" ht="56.25" x14ac:dyDescent="0.2">
      <c r="A266" s="23" t="s">
        <v>41</v>
      </c>
      <c r="B266" s="32" t="s">
        <v>30</v>
      </c>
      <c r="C266" s="33" t="s">
        <v>3</v>
      </c>
      <c r="D266" s="32" t="s">
        <v>2</v>
      </c>
      <c r="E266" s="34" t="s">
        <v>40</v>
      </c>
      <c r="F266" s="45" t="s">
        <v>7</v>
      </c>
      <c r="G266" s="87">
        <f>G267</f>
        <v>100</v>
      </c>
      <c r="H266" s="87">
        <f>H267</f>
        <v>0</v>
      </c>
      <c r="I266" s="87"/>
      <c r="J266" s="87"/>
      <c r="K266" s="87">
        <f t="shared" si="13"/>
        <v>100</v>
      </c>
      <c r="L266" s="105">
        <f t="shared" si="14"/>
        <v>0</v>
      </c>
      <c r="M266" s="57"/>
      <c r="N266" s="57"/>
      <c r="O266" s="30">
        <f t="shared" si="15"/>
        <v>100</v>
      </c>
      <c r="P266" s="30">
        <f t="shared" si="15"/>
        <v>0</v>
      </c>
    </row>
    <row r="267" spans="1:16" ht="12.75" customHeight="1" x14ac:dyDescent="0.2">
      <c r="A267" s="23" t="s">
        <v>38</v>
      </c>
      <c r="B267" s="32" t="s">
        <v>30</v>
      </c>
      <c r="C267" s="33" t="s">
        <v>3</v>
      </c>
      <c r="D267" s="32" t="s">
        <v>2</v>
      </c>
      <c r="E267" s="34" t="s">
        <v>40</v>
      </c>
      <c r="F267" s="45">
        <v>300</v>
      </c>
      <c r="G267" s="87">
        <f>G268</f>
        <v>100</v>
      </c>
      <c r="H267" s="87">
        <f>H268</f>
        <v>0</v>
      </c>
      <c r="I267" s="87"/>
      <c r="J267" s="87"/>
      <c r="K267" s="87">
        <f t="shared" si="13"/>
        <v>100</v>
      </c>
      <c r="L267" s="105">
        <f t="shared" si="14"/>
        <v>0</v>
      </c>
      <c r="M267" s="57"/>
      <c r="N267" s="57"/>
      <c r="O267" s="30">
        <f t="shared" si="15"/>
        <v>100</v>
      </c>
      <c r="P267" s="30">
        <f t="shared" si="15"/>
        <v>0</v>
      </c>
    </row>
    <row r="268" spans="1:16" ht="12.75" customHeight="1" x14ac:dyDescent="0.2">
      <c r="A268" s="23" t="s">
        <v>37</v>
      </c>
      <c r="B268" s="32" t="s">
        <v>30</v>
      </c>
      <c r="C268" s="33" t="s">
        <v>3</v>
      </c>
      <c r="D268" s="32" t="s">
        <v>2</v>
      </c>
      <c r="E268" s="34" t="s">
        <v>40</v>
      </c>
      <c r="F268" s="45">
        <v>310</v>
      </c>
      <c r="G268" s="87">
        <v>100</v>
      </c>
      <c r="H268" s="87">
        <v>0</v>
      </c>
      <c r="I268" s="87"/>
      <c r="J268" s="87"/>
      <c r="K268" s="87">
        <f t="shared" si="13"/>
        <v>100</v>
      </c>
      <c r="L268" s="105">
        <f t="shared" si="14"/>
        <v>0</v>
      </c>
      <c r="M268" s="57"/>
      <c r="N268" s="57"/>
      <c r="O268" s="30">
        <f t="shared" si="15"/>
        <v>100</v>
      </c>
      <c r="P268" s="30">
        <f t="shared" si="15"/>
        <v>0</v>
      </c>
    </row>
    <row r="269" spans="1:16" ht="67.5" customHeight="1" x14ac:dyDescent="0.2">
      <c r="A269" s="23" t="s">
        <v>39</v>
      </c>
      <c r="B269" s="32" t="s">
        <v>30</v>
      </c>
      <c r="C269" s="33" t="s">
        <v>3</v>
      </c>
      <c r="D269" s="32" t="s">
        <v>2</v>
      </c>
      <c r="E269" s="34" t="s">
        <v>35</v>
      </c>
      <c r="F269" s="45" t="s">
        <v>7</v>
      </c>
      <c r="G269" s="87">
        <f>G270</f>
        <v>65</v>
      </c>
      <c r="H269" s="87">
        <f>H270</f>
        <v>65</v>
      </c>
      <c r="I269" s="87"/>
      <c r="J269" s="87"/>
      <c r="K269" s="87">
        <f t="shared" si="13"/>
        <v>65</v>
      </c>
      <c r="L269" s="105">
        <f t="shared" si="14"/>
        <v>65</v>
      </c>
      <c r="M269" s="57"/>
      <c r="N269" s="57"/>
      <c r="O269" s="30">
        <f t="shared" si="15"/>
        <v>65</v>
      </c>
      <c r="P269" s="30">
        <f t="shared" si="15"/>
        <v>65</v>
      </c>
    </row>
    <row r="270" spans="1:16" ht="12.75" customHeight="1" x14ac:dyDescent="0.2">
      <c r="A270" s="23" t="s">
        <v>38</v>
      </c>
      <c r="B270" s="32" t="s">
        <v>30</v>
      </c>
      <c r="C270" s="33" t="s">
        <v>3</v>
      </c>
      <c r="D270" s="32" t="s">
        <v>2</v>
      </c>
      <c r="E270" s="34" t="s">
        <v>35</v>
      </c>
      <c r="F270" s="45">
        <v>300</v>
      </c>
      <c r="G270" s="87">
        <f>G271</f>
        <v>65</v>
      </c>
      <c r="H270" s="87">
        <f>H271</f>
        <v>65</v>
      </c>
      <c r="I270" s="87"/>
      <c r="J270" s="87"/>
      <c r="K270" s="87">
        <f t="shared" si="13"/>
        <v>65</v>
      </c>
      <c r="L270" s="105">
        <f t="shared" si="14"/>
        <v>65</v>
      </c>
      <c r="M270" s="57"/>
      <c r="N270" s="57"/>
      <c r="O270" s="30">
        <f t="shared" si="15"/>
        <v>65</v>
      </c>
      <c r="P270" s="30">
        <f t="shared" si="15"/>
        <v>65</v>
      </c>
    </row>
    <row r="271" spans="1:16" ht="12.75" customHeight="1" x14ac:dyDescent="0.2">
      <c r="A271" s="23" t="s">
        <v>37</v>
      </c>
      <c r="B271" s="32" t="s">
        <v>30</v>
      </c>
      <c r="C271" s="33" t="s">
        <v>3</v>
      </c>
      <c r="D271" s="32" t="s">
        <v>2</v>
      </c>
      <c r="E271" s="34" t="s">
        <v>35</v>
      </c>
      <c r="F271" s="45">
        <v>310</v>
      </c>
      <c r="G271" s="87">
        <v>65</v>
      </c>
      <c r="H271" s="87">
        <v>65</v>
      </c>
      <c r="I271" s="87"/>
      <c r="J271" s="87"/>
      <c r="K271" s="87">
        <f t="shared" si="13"/>
        <v>65</v>
      </c>
      <c r="L271" s="105">
        <f t="shared" si="14"/>
        <v>65</v>
      </c>
      <c r="M271" s="57"/>
      <c r="N271" s="57"/>
      <c r="O271" s="30">
        <f t="shared" si="15"/>
        <v>65</v>
      </c>
      <c r="P271" s="30">
        <f t="shared" si="15"/>
        <v>65</v>
      </c>
    </row>
    <row r="272" spans="1:16" ht="12.75" customHeight="1" x14ac:dyDescent="0.2">
      <c r="A272" s="23" t="s">
        <v>49</v>
      </c>
      <c r="B272" s="32" t="s">
        <v>30</v>
      </c>
      <c r="C272" s="33" t="s">
        <v>3</v>
      </c>
      <c r="D272" s="32" t="s">
        <v>2</v>
      </c>
      <c r="E272" s="34" t="s">
        <v>48</v>
      </c>
      <c r="F272" s="45" t="s">
        <v>7</v>
      </c>
      <c r="G272" s="87">
        <f>G273</f>
        <v>2000</v>
      </c>
      <c r="H272" s="87">
        <f>H273</f>
        <v>2000</v>
      </c>
      <c r="I272" s="87"/>
      <c r="J272" s="87"/>
      <c r="K272" s="87">
        <f t="shared" si="13"/>
        <v>2000</v>
      </c>
      <c r="L272" s="105">
        <f t="shared" si="14"/>
        <v>2000</v>
      </c>
      <c r="M272" s="57"/>
      <c r="N272" s="57"/>
      <c r="O272" s="30">
        <f t="shared" si="15"/>
        <v>2000</v>
      </c>
      <c r="P272" s="30">
        <f t="shared" si="15"/>
        <v>2000</v>
      </c>
    </row>
    <row r="273" spans="1:16" ht="12.75" customHeight="1" x14ac:dyDescent="0.2">
      <c r="A273" s="23" t="s">
        <v>38</v>
      </c>
      <c r="B273" s="32" t="s">
        <v>30</v>
      </c>
      <c r="C273" s="33" t="s">
        <v>3</v>
      </c>
      <c r="D273" s="32" t="s">
        <v>2</v>
      </c>
      <c r="E273" s="34" t="s">
        <v>48</v>
      </c>
      <c r="F273" s="45">
        <v>300</v>
      </c>
      <c r="G273" s="87">
        <f>G274</f>
        <v>2000</v>
      </c>
      <c r="H273" s="87">
        <f>H274</f>
        <v>2000</v>
      </c>
      <c r="I273" s="87"/>
      <c r="J273" s="87"/>
      <c r="K273" s="87">
        <f t="shared" si="13"/>
        <v>2000</v>
      </c>
      <c r="L273" s="105">
        <f t="shared" si="14"/>
        <v>2000</v>
      </c>
      <c r="M273" s="57"/>
      <c r="N273" s="57"/>
      <c r="O273" s="30">
        <f t="shared" si="15"/>
        <v>2000</v>
      </c>
      <c r="P273" s="30">
        <f t="shared" si="15"/>
        <v>2000</v>
      </c>
    </row>
    <row r="274" spans="1:16" ht="22.5" customHeight="1" x14ac:dyDescent="0.2">
      <c r="A274" s="23" t="s">
        <v>36</v>
      </c>
      <c r="B274" s="32" t="s">
        <v>30</v>
      </c>
      <c r="C274" s="33" t="s">
        <v>3</v>
      </c>
      <c r="D274" s="32" t="s">
        <v>2</v>
      </c>
      <c r="E274" s="34" t="s">
        <v>48</v>
      </c>
      <c r="F274" s="45">
        <v>320</v>
      </c>
      <c r="G274" s="87">
        <v>2000</v>
      </c>
      <c r="H274" s="87">
        <v>2000</v>
      </c>
      <c r="I274" s="87"/>
      <c r="J274" s="87"/>
      <c r="K274" s="87">
        <f t="shared" si="13"/>
        <v>2000</v>
      </c>
      <c r="L274" s="105">
        <f t="shared" si="14"/>
        <v>2000</v>
      </c>
      <c r="M274" s="57"/>
      <c r="N274" s="57"/>
      <c r="O274" s="30">
        <f t="shared" si="15"/>
        <v>2000</v>
      </c>
      <c r="P274" s="30">
        <f t="shared" si="15"/>
        <v>2000</v>
      </c>
    </row>
    <row r="275" spans="1:16" ht="45" customHeight="1" x14ac:dyDescent="0.2">
      <c r="A275" s="23" t="s">
        <v>261</v>
      </c>
      <c r="B275" s="32" t="s">
        <v>30</v>
      </c>
      <c r="C275" s="33" t="s">
        <v>3</v>
      </c>
      <c r="D275" s="32" t="s">
        <v>2</v>
      </c>
      <c r="E275" s="34" t="s">
        <v>97</v>
      </c>
      <c r="F275" s="45" t="s">
        <v>7</v>
      </c>
      <c r="G275" s="87">
        <f>G276</f>
        <v>2345.1999999999998</v>
      </c>
      <c r="H275" s="87">
        <f>H276</f>
        <v>2345.1999999999998</v>
      </c>
      <c r="I275" s="87"/>
      <c r="J275" s="87"/>
      <c r="K275" s="87">
        <f t="shared" si="13"/>
        <v>2345.1999999999998</v>
      </c>
      <c r="L275" s="105">
        <f t="shared" si="14"/>
        <v>2345.1999999999998</v>
      </c>
      <c r="M275" s="57"/>
      <c r="N275" s="57"/>
      <c r="O275" s="30">
        <f t="shared" si="15"/>
        <v>2345.1999999999998</v>
      </c>
      <c r="P275" s="30">
        <f t="shared" si="15"/>
        <v>2345.1999999999998</v>
      </c>
    </row>
    <row r="276" spans="1:16" ht="22.5" customHeight="1" x14ac:dyDescent="0.2">
      <c r="A276" s="23" t="s">
        <v>99</v>
      </c>
      <c r="B276" s="32" t="s">
        <v>30</v>
      </c>
      <c r="C276" s="33" t="s">
        <v>3</v>
      </c>
      <c r="D276" s="32" t="s">
        <v>2</v>
      </c>
      <c r="E276" s="34" t="s">
        <v>97</v>
      </c>
      <c r="F276" s="45">
        <v>400</v>
      </c>
      <c r="G276" s="87">
        <f>G277</f>
        <v>2345.1999999999998</v>
      </c>
      <c r="H276" s="87">
        <f>H277</f>
        <v>2345.1999999999998</v>
      </c>
      <c r="I276" s="87"/>
      <c r="J276" s="87"/>
      <c r="K276" s="87">
        <f t="shared" si="13"/>
        <v>2345.1999999999998</v>
      </c>
      <c r="L276" s="105">
        <f t="shared" si="14"/>
        <v>2345.1999999999998</v>
      </c>
      <c r="M276" s="57"/>
      <c r="N276" s="57"/>
      <c r="O276" s="30">
        <f t="shared" si="15"/>
        <v>2345.1999999999998</v>
      </c>
      <c r="P276" s="30">
        <f t="shared" si="15"/>
        <v>2345.1999999999998</v>
      </c>
    </row>
    <row r="277" spans="1:16" ht="12.75" customHeight="1" x14ac:dyDescent="0.2">
      <c r="A277" s="23" t="s">
        <v>98</v>
      </c>
      <c r="B277" s="32" t="s">
        <v>30</v>
      </c>
      <c r="C277" s="33" t="s">
        <v>3</v>
      </c>
      <c r="D277" s="32" t="s">
        <v>2</v>
      </c>
      <c r="E277" s="34" t="s">
        <v>97</v>
      </c>
      <c r="F277" s="45">
        <v>410</v>
      </c>
      <c r="G277" s="87">
        <v>2345.1999999999998</v>
      </c>
      <c r="H277" s="87">
        <v>2345.1999999999998</v>
      </c>
      <c r="I277" s="87"/>
      <c r="J277" s="87"/>
      <c r="K277" s="87">
        <f t="shared" si="13"/>
        <v>2345.1999999999998</v>
      </c>
      <c r="L277" s="105">
        <f t="shared" si="14"/>
        <v>2345.1999999999998</v>
      </c>
      <c r="M277" s="57"/>
      <c r="N277" s="57"/>
      <c r="O277" s="30">
        <f t="shared" si="15"/>
        <v>2345.1999999999998</v>
      </c>
      <c r="P277" s="30">
        <f t="shared" si="15"/>
        <v>2345.1999999999998</v>
      </c>
    </row>
    <row r="278" spans="1:16" ht="56.25" customHeight="1" x14ac:dyDescent="0.2">
      <c r="A278" s="36" t="s">
        <v>300</v>
      </c>
      <c r="B278" s="83" t="s">
        <v>34</v>
      </c>
      <c r="C278" s="84" t="s">
        <v>3</v>
      </c>
      <c r="D278" s="83" t="s">
        <v>2</v>
      </c>
      <c r="E278" s="85" t="s">
        <v>9</v>
      </c>
      <c r="F278" s="86" t="s">
        <v>7</v>
      </c>
      <c r="G278" s="22">
        <f>G279+G282+G287+G292+G297+G304+G307+G310+G313+G316</f>
        <v>33739</v>
      </c>
      <c r="H278" s="22">
        <f>H279+H282+H287+H292+H297+H304+H307+H310+H313+H316</f>
        <v>33978.300000000003</v>
      </c>
      <c r="I278" s="22"/>
      <c r="J278" s="22"/>
      <c r="K278" s="22">
        <f t="shared" si="13"/>
        <v>33739</v>
      </c>
      <c r="L278" s="104">
        <f t="shared" si="14"/>
        <v>33978.300000000003</v>
      </c>
      <c r="M278" s="57"/>
      <c r="N278" s="57"/>
      <c r="O278" s="43">
        <f t="shared" si="15"/>
        <v>33739</v>
      </c>
      <c r="P278" s="43">
        <f t="shared" si="15"/>
        <v>33978.300000000003</v>
      </c>
    </row>
    <row r="279" spans="1:16" ht="45" customHeight="1" x14ac:dyDescent="0.2">
      <c r="A279" s="23" t="s">
        <v>88</v>
      </c>
      <c r="B279" s="32" t="s">
        <v>34</v>
      </c>
      <c r="C279" s="33" t="s">
        <v>3</v>
      </c>
      <c r="D279" s="32" t="s">
        <v>2</v>
      </c>
      <c r="E279" s="34" t="s">
        <v>87</v>
      </c>
      <c r="F279" s="45" t="s">
        <v>7</v>
      </c>
      <c r="G279" s="87">
        <f>G280</f>
        <v>10.1</v>
      </c>
      <c r="H279" s="87">
        <f>H280</f>
        <v>13.2</v>
      </c>
      <c r="I279" s="87"/>
      <c r="J279" s="87"/>
      <c r="K279" s="87">
        <f t="shared" si="13"/>
        <v>10.1</v>
      </c>
      <c r="L279" s="105">
        <f t="shared" si="14"/>
        <v>13.2</v>
      </c>
      <c r="M279" s="57"/>
      <c r="N279" s="57"/>
      <c r="O279" s="30">
        <f t="shared" si="15"/>
        <v>10.1</v>
      </c>
      <c r="P279" s="30">
        <f t="shared" si="15"/>
        <v>13.2</v>
      </c>
    </row>
    <row r="280" spans="1:16" ht="22.5" customHeight="1" x14ac:dyDescent="0.2">
      <c r="A280" s="23" t="s">
        <v>14</v>
      </c>
      <c r="B280" s="32" t="s">
        <v>34</v>
      </c>
      <c r="C280" s="33" t="s">
        <v>3</v>
      </c>
      <c r="D280" s="32" t="s">
        <v>2</v>
      </c>
      <c r="E280" s="34" t="s">
        <v>87</v>
      </c>
      <c r="F280" s="45">
        <v>200</v>
      </c>
      <c r="G280" s="87">
        <f>G281</f>
        <v>10.1</v>
      </c>
      <c r="H280" s="87">
        <f>H281</f>
        <v>13.2</v>
      </c>
      <c r="I280" s="87"/>
      <c r="J280" s="87"/>
      <c r="K280" s="87">
        <f t="shared" ref="K280:K343" si="16">G280+I280</f>
        <v>10.1</v>
      </c>
      <c r="L280" s="105">
        <f t="shared" ref="L280:L343" si="17">H280+J280</f>
        <v>13.2</v>
      </c>
      <c r="M280" s="57"/>
      <c r="N280" s="57"/>
      <c r="O280" s="30">
        <f t="shared" si="15"/>
        <v>10.1</v>
      </c>
      <c r="P280" s="30">
        <f t="shared" si="15"/>
        <v>13.2</v>
      </c>
    </row>
    <row r="281" spans="1:16" ht="22.5" customHeight="1" x14ac:dyDescent="0.2">
      <c r="A281" s="23" t="s">
        <v>13</v>
      </c>
      <c r="B281" s="32" t="s">
        <v>34</v>
      </c>
      <c r="C281" s="33" t="s">
        <v>3</v>
      </c>
      <c r="D281" s="32" t="s">
        <v>2</v>
      </c>
      <c r="E281" s="34" t="s">
        <v>87</v>
      </c>
      <c r="F281" s="45">
        <v>240</v>
      </c>
      <c r="G281" s="87">
        <v>10.1</v>
      </c>
      <c r="H281" s="87">
        <v>13.2</v>
      </c>
      <c r="I281" s="87"/>
      <c r="J281" s="87"/>
      <c r="K281" s="87">
        <f t="shared" si="16"/>
        <v>10.1</v>
      </c>
      <c r="L281" s="105">
        <f t="shared" si="17"/>
        <v>13.2</v>
      </c>
      <c r="M281" s="57"/>
      <c r="N281" s="57"/>
      <c r="O281" s="30">
        <f t="shared" si="15"/>
        <v>10.1</v>
      </c>
      <c r="P281" s="30">
        <f t="shared" si="15"/>
        <v>13.2</v>
      </c>
    </row>
    <row r="282" spans="1:16" ht="56.25" x14ac:dyDescent="0.2">
      <c r="A282" s="1" t="s">
        <v>277</v>
      </c>
      <c r="B282" s="32" t="s">
        <v>34</v>
      </c>
      <c r="C282" s="33" t="s">
        <v>3</v>
      </c>
      <c r="D282" s="32" t="s">
        <v>2</v>
      </c>
      <c r="E282" s="34">
        <v>78791</v>
      </c>
      <c r="F282" s="45" t="s">
        <v>7</v>
      </c>
      <c r="G282" s="87">
        <f>G283+G285</f>
        <v>1167.3</v>
      </c>
      <c r="H282" s="87">
        <f>H283+H285</f>
        <v>1207.3999999999999</v>
      </c>
      <c r="I282" s="87"/>
      <c r="J282" s="87"/>
      <c r="K282" s="87">
        <f t="shared" si="16"/>
        <v>1167.3</v>
      </c>
      <c r="L282" s="105">
        <f t="shared" si="17"/>
        <v>1207.3999999999999</v>
      </c>
      <c r="M282" s="57"/>
      <c r="N282" s="57"/>
      <c r="O282" s="30">
        <f t="shared" si="15"/>
        <v>1167.3</v>
      </c>
      <c r="P282" s="30">
        <f t="shared" si="15"/>
        <v>1207.3999999999999</v>
      </c>
    </row>
    <row r="283" spans="1:16" ht="56.25" customHeight="1" x14ac:dyDescent="0.2">
      <c r="A283" s="23" t="s">
        <v>6</v>
      </c>
      <c r="B283" s="32" t="s">
        <v>34</v>
      </c>
      <c r="C283" s="33" t="s">
        <v>3</v>
      </c>
      <c r="D283" s="32" t="s">
        <v>2</v>
      </c>
      <c r="E283" s="34">
        <v>78791</v>
      </c>
      <c r="F283" s="45">
        <v>100</v>
      </c>
      <c r="G283" s="87">
        <f>G284</f>
        <v>1068.5999999999999</v>
      </c>
      <c r="H283" s="87">
        <f>H284</f>
        <v>1068.5999999999999</v>
      </c>
      <c r="I283" s="87"/>
      <c r="J283" s="87"/>
      <c r="K283" s="87">
        <f t="shared" si="16"/>
        <v>1068.5999999999999</v>
      </c>
      <c r="L283" s="105">
        <f t="shared" si="17"/>
        <v>1068.5999999999999</v>
      </c>
      <c r="M283" s="57"/>
      <c r="N283" s="57"/>
      <c r="O283" s="30">
        <f t="shared" si="15"/>
        <v>1068.5999999999999</v>
      </c>
      <c r="P283" s="30">
        <f t="shared" si="15"/>
        <v>1068.5999999999999</v>
      </c>
    </row>
    <row r="284" spans="1:16" ht="22.5" customHeight="1" x14ac:dyDescent="0.2">
      <c r="A284" s="23" t="s">
        <v>5</v>
      </c>
      <c r="B284" s="32" t="s">
        <v>34</v>
      </c>
      <c r="C284" s="33" t="s">
        <v>3</v>
      </c>
      <c r="D284" s="32" t="s">
        <v>2</v>
      </c>
      <c r="E284" s="34">
        <v>78791</v>
      </c>
      <c r="F284" s="45">
        <v>120</v>
      </c>
      <c r="G284" s="87">
        <f>790+40+238.6</f>
        <v>1068.5999999999999</v>
      </c>
      <c r="H284" s="87">
        <f>790+40+238.6</f>
        <v>1068.5999999999999</v>
      </c>
      <c r="I284" s="87"/>
      <c r="J284" s="87"/>
      <c r="K284" s="87">
        <f t="shared" si="16"/>
        <v>1068.5999999999999</v>
      </c>
      <c r="L284" s="105">
        <f t="shared" si="17"/>
        <v>1068.5999999999999</v>
      </c>
      <c r="M284" s="57"/>
      <c r="N284" s="57"/>
      <c r="O284" s="30">
        <f t="shared" si="15"/>
        <v>1068.5999999999999</v>
      </c>
      <c r="P284" s="30">
        <f t="shared" si="15"/>
        <v>1068.5999999999999</v>
      </c>
    </row>
    <row r="285" spans="1:16" ht="22.5" customHeight="1" x14ac:dyDescent="0.2">
      <c r="A285" s="23" t="s">
        <v>14</v>
      </c>
      <c r="B285" s="32" t="s">
        <v>34</v>
      </c>
      <c r="C285" s="33" t="s">
        <v>3</v>
      </c>
      <c r="D285" s="32" t="s">
        <v>2</v>
      </c>
      <c r="E285" s="34">
        <v>78791</v>
      </c>
      <c r="F285" s="45">
        <v>200</v>
      </c>
      <c r="G285" s="87">
        <f>G286</f>
        <v>98.7</v>
      </c>
      <c r="H285" s="87">
        <f>H286</f>
        <v>138.80000000000001</v>
      </c>
      <c r="I285" s="87"/>
      <c r="J285" s="87"/>
      <c r="K285" s="87">
        <f t="shared" si="16"/>
        <v>98.7</v>
      </c>
      <c r="L285" s="105">
        <f t="shared" si="17"/>
        <v>138.80000000000001</v>
      </c>
      <c r="M285" s="57"/>
      <c r="N285" s="57"/>
      <c r="O285" s="30">
        <f t="shared" si="15"/>
        <v>98.7</v>
      </c>
      <c r="P285" s="30">
        <f t="shared" si="15"/>
        <v>138.80000000000001</v>
      </c>
    </row>
    <row r="286" spans="1:16" ht="22.5" customHeight="1" x14ac:dyDescent="0.2">
      <c r="A286" s="23" t="s">
        <v>13</v>
      </c>
      <c r="B286" s="32" t="s">
        <v>34</v>
      </c>
      <c r="C286" s="33" t="s">
        <v>3</v>
      </c>
      <c r="D286" s="32" t="s">
        <v>2</v>
      </c>
      <c r="E286" s="34">
        <v>78791</v>
      </c>
      <c r="F286" s="45">
        <v>240</v>
      </c>
      <c r="G286" s="87">
        <v>98.7</v>
      </c>
      <c r="H286" s="87">
        <v>138.80000000000001</v>
      </c>
      <c r="I286" s="87"/>
      <c r="J286" s="87"/>
      <c r="K286" s="87">
        <f t="shared" si="16"/>
        <v>98.7</v>
      </c>
      <c r="L286" s="105">
        <f t="shared" si="17"/>
        <v>138.80000000000001</v>
      </c>
      <c r="M286" s="57"/>
      <c r="N286" s="57"/>
      <c r="O286" s="30">
        <f t="shared" si="15"/>
        <v>98.7</v>
      </c>
      <c r="P286" s="30">
        <f t="shared" si="15"/>
        <v>138.80000000000001</v>
      </c>
    </row>
    <row r="287" spans="1:16" ht="56.25" customHeight="1" x14ac:dyDescent="0.2">
      <c r="A287" s="1" t="s">
        <v>280</v>
      </c>
      <c r="B287" s="32">
        <v>7</v>
      </c>
      <c r="C287" s="33">
        <v>0</v>
      </c>
      <c r="D287" s="32">
        <v>0</v>
      </c>
      <c r="E287" s="34">
        <v>78792</v>
      </c>
      <c r="F287" s="45"/>
      <c r="G287" s="88">
        <f>G288+G290</f>
        <v>5837</v>
      </c>
      <c r="H287" s="88">
        <f>H288+H290</f>
        <v>6037.3</v>
      </c>
      <c r="I287" s="88"/>
      <c r="J287" s="88"/>
      <c r="K287" s="88">
        <f t="shared" si="16"/>
        <v>5837</v>
      </c>
      <c r="L287" s="107">
        <f t="shared" si="17"/>
        <v>6037.3</v>
      </c>
      <c r="M287" s="57"/>
      <c r="N287" s="57"/>
      <c r="O287" s="30">
        <f t="shared" si="15"/>
        <v>5837</v>
      </c>
      <c r="P287" s="30">
        <f t="shared" si="15"/>
        <v>6037.3</v>
      </c>
    </row>
    <row r="288" spans="1:16" ht="56.25" customHeight="1" x14ac:dyDescent="0.2">
      <c r="A288" s="1" t="s">
        <v>6</v>
      </c>
      <c r="B288" s="32" t="s">
        <v>34</v>
      </c>
      <c r="C288" s="33" t="s">
        <v>3</v>
      </c>
      <c r="D288" s="32" t="s">
        <v>2</v>
      </c>
      <c r="E288" s="34">
        <v>78792</v>
      </c>
      <c r="F288" s="45">
        <v>100</v>
      </c>
      <c r="G288" s="88">
        <f>G289</f>
        <v>5053.8</v>
      </c>
      <c r="H288" s="88">
        <f>H289</f>
        <v>5053.8</v>
      </c>
      <c r="I288" s="88"/>
      <c r="J288" s="88"/>
      <c r="K288" s="88">
        <f t="shared" si="16"/>
        <v>5053.8</v>
      </c>
      <c r="L288" s="107">
        <f t="shared" si="17"/>
        <v>5053.8</v>
      </c>
      <c r="M288" s="57"/>
      <c r="N288" s="57"/>
      <c r="O288" s="30">
        <f t="shared" si="15"/>
        <v>5053.8</v>
      </c>
      <c r="P288" s="30">
        <f t="shared" si="15"/>
        <v>5053.8</v>
      </c>
    </row>
    <row r="289" spans="1:16" ht="22.5" customHeight="1" x14ac:dyDescent="0.2">
      <c r="A289" s="1" t="s">
        <v>5</v>
      </c>
      <c r="B289" s="32" t="s">
        <v>34</v>
      </c>
      <c r="C289" s="33" t="s">
        <v>3</v>
      </c>
      <c r="D289" s="32" t="s">
        <v>2</v>
      </c>
      <c r="E289" s="34">
        <v>78792</v>
      </c>
      <c r="F289" s="45">
        <v>120</v>
      </c>
      <c r="G289" s="88">
        <f>3615.3+346.7+1091.8</f>
        <v>5053.8</v>
      </c>
      <c r="H289" s="88">
        <f>1091.8+3615.3+346.7</f>
        <v>5053.8</v>
      </c>
      <c r="I289" s="88"/>
      <c r="J289" s="88"/>
      <c r="K289" s="88">
        <f t="shared" si="16"/>
        <v>5053.8</v>
      </c>
      <c r="L289" s="107">
        <f t="shared" si="17"/>
        <v>5053.8</v>
      </c>
      <c r="M289" s="57"/>
      <c r="N289" s="57"/>
      <c r="O289" s="30">
        <f t="shared" si="15"/>
        <v>5053.8</v>
      </c>
      <c r="P289" s="30">
        <f t="shared" si="15"/>
        <v>5053.8</v>
      </c>
    </row>
    <row r="290" spans="1:16" ht="22.5" customHeight="1" x14ac:dyDescent="0.2">
      <c r="A290" s="1" t="s">
        <v>14</v>
      </c>
      <c r="B290" s="32" t="s">
        <v>34</v>
      </c>
      <c r="C290" s="33" t="s">
        <v>3</v>
      </c>
      <c r="D290" s="32" t="s">
        <v>2</v>
      </c>
      <c r="E290" s="34">
        <v>78792</v>
      </c>
      <c r="F290" s="45">
        <v>200</v>
      </c>
      <c r="G290" s="88">
        <f>G291</f>
        <v>783.2</v>
      </c>
      <c r="H290" s="88">
        <f>H291</f>
        <v>983.5</v>
      </c>
      <c r="I290" s="88"/>
      <c r="J290" s="88"/>
      <c r="K290" s="88">
        <f t="shared" si="16"/>
        <v>783.2</v>
      </c>
      <c r="L290" s="107">
        <f t="shared" si="17"/>
        <v>983.5</v>
      </c>
      <c r="M290" s="57"/>
      <c r="N290" s="57"/>
      <c r="O290" s="30">
        <f t="shared" ref="O290:P353" si="18">K290+M290</f>
        <v>783.2</v>
      </c>
      <c r="P290" s="30">
        <f t="shared" si="18"/>
        <v>983.5</v>
      </c>
    </row>
    <row r="291" spans="1:16" ht="22.5" customHeight="1" x14ac:dyDescent="0.2">
      <c r="A291" s="1" t="s">
        <v>13</v>
      </c>
      <c r="B291" s="32" t="s">
        <v>34</v>
      </c>
      <c r="C291" s="33" t="s">
        <v>3</v>
      </c>
      <c r="D291" s="32" t="s">
        <v>2</v>
      </c>
      <c r="E291" s="34">
        <v>78792</v>
      </c>
      <c r="F291" s="45">
        <v>240</v>
      </c>
      <c r="G291" s="88">
        <v>783.2</v>
      </c>
      <c r="H291" s="88">
        <v>983.5</v>
      </c>
      <c r="I291" s="88"/>
      <c r="J291" s="88"/>
      <c r="K291" s="88">
        <f t="shared" si="16"/>
        <v>783.2</v>
      </c>
      <c r="L291" s="107">
        <f t="shared" si="17"/>
        <v>983.5</v>
      </c>
      <c r="M291" s="57"/>
      <c r="N291" s="57"/>
      <c r="O291" s="30">
        <f t="shared" si="18"/>
        <v>783.2</v>
      </c>
      <c r="P291" s="30">
        <f t="shared" si="18"/>
        <v>983.5</v>
      </c>
    </row>
    <row r="292" spans="1:16" ht="22.5" customHeight="1" x14ac:dyDescent="0.2">
      <c r="A292" s="23" t="s">
        <v>91</v>
      </c>
      <c r="B292" s="32" t="s">
        <v>34</v>
      </c>
      <c r="C292" s="33" t="s">
        <v>3</v>
      </c>
      <c r="D292" s="32" t="s">
        <v>2</v>
      </c>
      <c r="E292" s="34" t="s">
        <v>90</v>
      </c>
      <c r="F292" s="45" t="s">
        <v>7</v>
      </c>
      <c r="G292" s="87">
        <f>G293+G295</f>
        <v>583.70000000000005</v>
      </c>
      <c r="H292" s="87">
        <f>H293+H295</f>
        <v>603.70000000000005</v>
      </c>
      <c r="I292" s="87"/>
      <c r="J292" s="87"/>
      <c r="K292" s="87">
        <f t="shared" si="16"/>
        <v>583.70000000000005</v>
      </c>
      <c r="L292" s="105">
        <f t="shared" si="17"/>
        <v>603.70000000000005</v>
      </c>
      <c r="M292" s="57"/>
      <c r="N292" s="57"/>
      <c r="O292" s="30">
        <f t="shared" si="18"/>
        <v>583.70000000000005</v>
      </c>
      <c r="P292" s="30">
        <f t="shared" si="18"/>
        <v>603.70000000000005</v>
      </c>
    </row>
    <row r="293" spans="1:16" ht="56.25" customHeight="1" x14ac:dyDescent="0.2">
      <c r="A293" s="23" t="s">
        <v>6</v>
      </c>
      <c r="B293" s="32" t="s">
        <v>34</v>
      </c>
      <c r="C293" s="33" t="s">
        <v>3</v>
      </c>
      <c r="D293" s="32" t="s">
        <v>2</v>
      </c>
      <c r="E293" s="34" t="s">
        <v>90</v>
      </c>
      <c r="F293" s="45">
        <v>100</v>
      </c>
      <c r="G293" s="87">
        <f>G294</f>
        <v>465.70000000000005</v>
      </c>
      <c r="H293" s="87">
        <f>H294</f>
        <v>465.70000000000005</v>
      </c>
      <c r="I293" s="87"/>
      <c r="J293" s="87"/>
      <c r="K293" s="87">
        <f t="shared" si="16"/>
        <v>465.70000000000005</v>
      </c>
      <c r="L293" s="105">
        <f t="shared" si="17"/>
        <v>465.70000000000005</v>
      </c>
      <c r="M293" s="57"/>
      <c r="N293" s="57"/>
      <c r="O293" s="30">
        <f t="shared" si="18"/>
        <v>465.70000000000005</v>
      </c>
      <c r="P293" s="30">
        <f t="shared" si="18"/>
        <v>465.70000000000005</v>
      </c>
    </row>
    <row r="294" spans="1:16" ht="22.5" customHeight="1" x14ac:dyDescent="0.2">
      <c r="A294" s="23" t="s">
        <v>5</v>
      </c>
      <c r="B294" s="32" t="s">
        <v>34</v>
      </c>
      <c r="C294" s="33" t="s">
        <v>3</v>
      </c>
      <c r="D294" s="32" t="s">
        <v>2</v>
      </c>
      <c r="E294" s="34" t="s">
        <v>90</v>
      </c>
      <c r="F294" s="45">
        <v>120</v>
      </c>
      <c r="G294" s="87">
        <f>345.7+15.6+104.4</f>
        <v>465.70000000000005</v>
      </c>
      <c r="H294" s="87">
        <f>345.7+15.6+104.4</f>
        <v>465.70000000000005</v>
      </c>
      <c r="I294" s="87"/>
      <c r="J294" s="87"/>
      <c r="K294" s="87">
        <f t="shared" si="16"/>
        <v>465.70000000000005</v>
      </c>
      <c r="L294" s="105">
        <f t="shared" si="17"/>
        <v>465.70000000000005</v>
      </c>
      <c r="M294" s="57"/>
      <c r="N294" s="57"/>
      <c r="O294" s="30">
        <f t="shared" si="18"/>
        <v>465.70000000000005</v>
      </c>
      <c r="P294" s="30">
        <f t="shared" si="18"/>
        <v>465.70000000000005</v>
      </c>
    </row>
    <row r="295" spans="1:16" ht="22.5" customHeight="1" x14ac:dyDescent="0.2">
      <c r="A295" s="23" t="s">
        <v>14</v>
      </c>
      <c r="B295" s="32" t="s">
        <v>34</v>
      </c>
      <c r="C295" s="33" t="s">
        <v>3</v>
      </c>
      <c r="D295" s="32" t="s">
        <v>2</v>
      </c>
      <c r="E295" s="34" t="s">
        <v>90</v>
      </c>
      <c r="F295" s="45">
        <v>200</v>
      </c>
      <c r="G295" s="87">
        <f>G296</f>
        <v>118</v>
      </c>
      <c r="H295" s="87">
        <f>H296</f>
        <v>138</v>
      </c>
      <c r="I295" s="87"/>
      <c r="J295" s="87"/>
      <c r="K295" s="87">
        <f t="shared" si="16"/>
        <v>118</v>
      </c>
      <c r="L295" s="105">
        <f t="shared" si="17"/>
        <v>138</v>
      </c>
      <c r="M295" s="57"/>
      <c r="N295" s="57"/>
      <c r="O295" s="30">
        <f t="shared" si="18"/>
        <v>118</v>
      </c>
      <c r="P295" s="30">
        <f t="shared" si="18"/>
        <v>138</v>
      </c>
    </row>
    <row r="296" spans="1:16" ht="22.5" customHeight="1" x14ac:dyDescent="0.2">
      <c r="A296" s="23" t="s">
        <v>13</v>
      </c>
      <c r="B296" s="32" t="s">
        <v>34</v>
      </c>
      <c r="C296" s="33" t="s">
        <v>3</v>
      </c>
      <c r="D296" s="32" t="s">
        <v>2</v>
      </c>
      <c r="E296" s="34" t="s">
        <v>90</v>
      </c>
      <c r="F296" s="45">
        <v>240</v>
      </c>
      <c r="G296" s="87">
        <v>118</v>
      </c>
      <c r="H296" s="87">
        <v>138</v>
      </c>
      <c r="I296" s="87"/>
      <c r="J296" s="87"/>
      <c r="K296" s="87">
        <f t="shared" si="16"/>
        <v>118</v>
      </c>
      <c r="L296" s="105">
        <f t="shared" si="17"/>
        <v>138</v>
      </c>
      <c r="M296" s="57"/>
      <c r="N296" s="57"/>
      <c r="O296" s="30">
        <f t="shared" si="18"/>
        <v>118</v>
      </c>
      <c r="P296" s="30">
        <f t="shared" si="18"/>
        <v>138</v>
      </c>
    </row>
    <row r="297" spans="1:16" ht="22.5" customHeight="1" x14ac:dyDescent="0.2">
      <c r="A297" s="23" t="s">
        <v>15</v>
      </c>
      <c r="B297" s="32" t="s">
        <v>34</v>
      </c>
      <c r="C297" s="33" t="s">
        <v>3</v>
      </c>
      <c r="D297" s="32" t="s">
        <v>2</v>
      </c>
      <c r="E297" s="34" t="s">
        <v>11</v>
      </c>
      <c r="F297" s="45" t="s">
        <v>7</v>
      </c>
      <c r="G297" s="87">
        <f>G298+G300+G302</f>
        <v>18298.3</v>
      </c>
      <c r="H297" s="87">
        <f>H298+H300+H302</f>
        <v>18298.3</v>
      </c>
      <c r="I297" s="87"/>
      <c r="J297" s="87"/>
      <c r="K297" s="87">
        <f t="shared" si="16"/>
        <v>18298.3</v>
      </c>
      <c r="L297" s="105">
        <f t="shared" si="17"/>
        <v>18298.3</v>
      </c>
      <c r="M297" s="57"/>
      <c r="N297" s="57"/>
      <c r="O297" s="30">
        <f t="shared" si="18"/>
        <v>18298.3</v>
      </c>
      <c r="P297" s="30">
        <f t="shared" si="18"/>
        <v>18298.3</v>
      </c>
    </row>
    <row r="298" spans="1:16" ht="56.25" customHeight="1" x14ac:dyDescent="0.2">
      <c r="A298" s="23" t="s">
        <v>6</v>
      </c>
      <c r="B298" s="32" t="s">
        <v>34</v>
      </c>
      <c r="C298" s="33" t="s">
        <v>3</v>
      </c>
      <c r="D298" s="32" t="s">
        <v>2</v>
      </c>
      <c r="E298" s="34" t="s">
        <v>11</v>
      </c>
      <c r="F298" s="45">
        <v>100</v>
      </c>
      <c r="G298" s="87">
        <f>G299</f>
        <v>17194.8</v>
      </c>
      <c r="H298" s="87">
        <f>H299</f>
        <v>17194.8</v>
      </c>
      <c r="I298" s="87"/>
      <c r="J298" s="87"/>
      <c r="K298" s="87">
        <f t="shared" si="16"/>
        <v>17194.8</v>
      </c>
      <c r="L298" s="105">
        <f t="shared" si="17"/>
        <v>17194.8</v>
      </c>
      <c r="M298" s="57"/>
      <c r="N298" s="57"/>
      <c r="O298" s="30">
        <f t="shared" si="18"/>
        <v>17194.8</v>
      </c>
      <c r="P298" s="30">
        <f t="shared" si="18"/>
        <v>17194.8</v>
      </c>
    </row>
    <row r="299" spans="1:16" ht="22.5" customHeight="1" x14ac:dyDescent="0.2">
      <c r="A299" s="23" t="s">
        <v>5</v>
      </c>
      <c r="B299" s="32" t="s">
        <v>34</v>
      </c>
      <c r="C299" s="33" t="s">
        <v>3</v>
      </c>
      <c r="D299" s="32" t="s">
        <v>2</v>
      </c>
      <c r="E299" s="34" t="s">
        <v>11</v>
      </c>
      <c r="F299" s="45">
        <v>120</v>
      </c>
      <c r="G299" s="87">
        <f>12845.4+470+3879.4</f>
        <v>17194.8</v>
      </c>
      <c r="H299" s="87">
        <f>12845.4+470+3879.4</f>
        <v>17194.8</v>
      </c>
      <c r="I299" s="87"/>
      <c r="J299" s="87"/>
      <c r="K299" s="87">
        <f t="shared" si="16"/>
        <v>17194.8</v>
      </c>
      <c r="L299" s="105">
        <f t="shared" si="17"/>
        <v>17194.8</v>
      </c>
      <c r="M299" s="57"/>
      <c r="N299" s="57"/>
      <c r="O299" s="30">
        <f t="shared" si="18"/>
        <v>17194.8</v>
      </c>
      <c r="P299" s="30">
        <f t="shared" si="18"/>
        <v>17194.8</v>
      </c>
    </row>
    <row r="300" spans="1:16" ht="22.5" customHeight="1" x14ac:dyDescent="0.2">
      <c r="A300" s="23" t="s">
        <v>14</v>
      </c>
      <c r="B300" s="32" t="s">
        <v>34</v>
      </c>
      <c r="C300" s="33" t="s">
        <v>3</v>
      </c>
      <c r="D300" s="32" t="s">
        <v>2</v>
      </c>
      <c r="E300" s="34" t="s">
        <v>11</v>
      </c>
      <c r="F300" s="45">
        <v>200</v>
      </c>
      <c r="G300" s="87">
        <f>G301</f>
        <v>1094.5</v>
      </c>
      <c r="H300" s="87">
        <f>H301</f>
        <v>1094.5</v>
      </c>
      <c r="I300" s="87"/>
      <c r="J300" s="87"/>
      <c r="K300" s="87">
        <f t="shared" si="16"/>
        <v>1094.5</v>
      </c>
      <c r="L300" s="105">
        <f t="shared" si="17"/>
        <v>1094.5</v>
      </c>
      <c r="M300" s="57"/>
      <c r="N300" s="57"/>
      <c r="O300" s="30">
        <f t="shared" si="18"/>
        <v>1094.5</v>
      </c>
      <c r="P300" s="30">
        <f t="shared" si="18"/>
        <v>1094.5</v>
      </c>
    </row>
    <row r="301" spans="1:16" ht="22.5" customHeight="1" x14ac:dyDescent="0.2">
      <c r="A301" s="23" t="s">
        <v>13</v>
      </c>
      <c r="B301" s="32" t="s">
        <v>34</v>
      </c>
      <c r="C301" s="33" t="s">
        <v>3</v>
      </c>
      <c r="D301" s="32" t="s">
        <v>2</v>
      </c>
      <c r="E301" s="34" t="s">
        <v>11</v>
      </c>
      <c r="F301" s="45">
        <v>240</v>
      </c>
      <c r="G301" s="87">
        <f>991+103.5</f>
        <v>1094.5</v>
      </c>
      <c r="H301" s="87">
        <f>991+103.5</f>
        <v>1094.5</v>
      </c>
      <c r="I301" s="87"/>
      <c r="J301" s="87"/>
      <c r="K301" s="87">
        <f t="shared" si="16"/>
        <v>1094.5</v>
      </c>
      <c r="L301" s="105">
        <f t="shared" si="17"/>
        <v>1094.5</v>
      </c>
      <c r="M301" s="57"/>
      <c r="N301" s="57"/>
      <c r="O301" s="30">
        <f t="shared" si="18"/>
        <v>1094.5</v>
      </c>
      <c r="P301" s="30">
        <f t="shared" si="18"/>
        <v>1094.5</v>
      </c>
    </row>
    <row r="302" spans="1:16" ht="12.75" customHeight="1" x14ac:dyDescent="0.2">
      <c r="A302" s="23" t="s">
        <v>71</v>
      </c>
      <c r="B302" s="32" t="s">
        <v>34</v>
      </c>
      <c r="C302" s="33" t="s">
        <v>3</v>
      </c>
      <c r="D302" s="32" t="s">
        <v>2</v>
      </c>
      <c r="E302" s="34" t="s">
        <v>11</v>
      </c>
      <c r="F302" s="45">
        <v>800</v>
      </c>
      <c r="G302" s="87">
        <f>G303</f>
        <v>9</v>
      </c>
      <c r="H302" s="87">
        <f>H303</f>
        <v>9</v>
      </c>
      <c r="I302" s="87"/>
      <c r="J302" s="87"/>
      <c r="K302" s="87">
        <f t="shared" si="16"/>
        <v>9</v>
      </c>
      <c r="L302" s="105">
        <f t="shared" si="17"/>
        <v>9</v>
      </c>
      <c r="M302" s="57"/>
      <c r="N302" s="57"/>
      <c r="O302" s="30">
        <f t="shared" si="18"/>
        <v>9</v>
      </c>
      <c r="P302" s="30">
        <f t="shared" si="18"/>
        <v>9</v>
      </c>
    </row>
    <row r="303" spans="1:16" ht="12.75" customHeight="1" x14ac:dyDescent="0.2">
      <c r="A303" s="23" t="s">
        <v>70</v>
      </c>
      <c r="B303" s="32" t="s">
        <v>34</v>
      </c>
      <c r="C303" s="33" t="s">
        <v>3</v>
      </c>
      <c r="D303" s="32" t="s">
        <v>2</v>
      </c>
      <c r="E303" s="34" t="s">
        <v>11</v>
      </c>
      <c r="F303" s="45">
        <v>850</v>
      </c>
      <c r="G303" s="87">
        <f>0.6+8.4</f>
        <v>9</v>
      </c>
      <c r="H303" s="87">
        <f>0.6+8.4</f>
        <v>9</v>
      </c>
      <c r="I303" s="87"/>
      <c r="J303" s="87"/>
      <c r="K303" s="87">
        <f t="shared" si="16"/>
        <v>9</v>
      </c>
      <c r="L303" s="105">
        <f t="shared" si="17"/>
        <v>9</v>
      </c>
      <c r="M303" s="57"/>
      <c r="N303" s="57"/>
      <c r="O303" s="30">
        <f t="shared" si="18"/>
        <v>9</v>
      </c>
      <c r="P303" s="30">
        <f t="shared" si="18"/>
        <v>9</v>
      </c>
    </row>
    <row r="304" spans="1:16" x14ac:dyDescent="0.2">
      <c r="A304" s="23" t="s">
        <v>315</v>
      </c>
      <c r="B304" s="32" t="s">
        <v>34</v>
      </c>
      <c r="C304" s="33" t="s">
        <v>3</v>
      </c>
      <c r="D304" s="32" t="s">
        <v>2</v>
      </c>
      <c r="E304" s="34" t="s">
        <v>278</v>
      </c>
      <c r="F304" s="45" t="s">
        <v>7</v>
      </c>
      <c r="G304" s="87">
        <f>G305</f>
        <v>132.19999999999999</v>
      </c>
      <c r="H304" s="87">
        <f>H305</f>
        <v>132.19999999999999</v>
      </c>
      <c r="I304" s="87"/>
      <c r="J304" s="87"/>
      <c r="K304" s="87">
        <f t="shared" si="16"/>
        <v>132.19999999999999</v>
      </c>
      <c r="L304" s="105">
        <f t="shared" si="17"/>
        <v>132.19999999999999</v>
      </c>
      <c r="M304" s="57"/>
      <c r="N304" s="57"/>
      <c r="O304" s="30">
        <f t="shared" si="18"/>
        <v>132.19999999999999</v>
      </c>
      <c r="P304" s="30">
        <f t="shared" si="18"/>
        <v>132.19999999999999</v>
      </c>
    </row>
    <row r="305" spans="1:16" ht="22.5" customHeight="1" x14ac:dyDescent="0.2">
      <c r="A305" s="23" t="s">
        <v>14</v>
      </c>
      <c r="B305" s="32" t="s">
        <v>34</v>
      </c>
      <c r="C305" s="33" t="s">
        <v>3</v>
      </c>
      <c r="D305" s="32" t="s">
        <v>2</v>
      </c>
      <c r="E305" s="34" t="s">
        <v>278</v>
      </c>
      <c r="F305" s="45">
        <v>200</v>
      </c>
      <c r="G305" s="87">
        <f>G306</f>
        <v>132.19999999999999</v>
      </c>
      <c r="H305" s="87">
        <f>H306</f>
        <v>132.19999999999999</v>
      </c>
      <c r="I305" s="87"/>
      <c r="J305" s="87"/>
      <c r="K305" s="87">
        <f t="shared" si="16"/>
        <v>132.19999999999999</v>
      </c>
      <c r="L305" s="105">
        <f t="shared" si="17"/>
        <v>132.19999999999999</v>
      </c>
      <c r="M305" s="57"/>
      <c r="N305" s="57"/>
      <c r="O305" s="30">
        <f t="shared" si="18"/>
        <v>132.19999999999999</v>
      </c>
      <c r="P305" s="30">
        <f t="shared" si="18"/>
        <v>132.19999999999999</v>
      </c>
    </row>
    <row r="306" spans="1:16" ht="22.5" customHeight="1" x14ac:dyDescent="0.2">
      <c r="A306" s="23" t="s">
        <v>13</v>
      </c>
      <c r="B306" s="32" t="s">
        <v>34</v>
      </c>
      <c r="C306" s="33" t="s">
        <v>3</v>
      </c>
      <c r="D306" s="32" t="s">
        <v>2</v>
      </c>
      <c r="E306" s="34" t="s">
        <v>278</v>
      </c>
      <c r="F306" s="45">
        <v>240</v>
      </c>
      <c r="G306" s="87">
        <v>132.19999999999999</v>
      </c>
      <c r="H306" s="87">
        <v>132.19999999999999</v>
      </c>
      <c r="I306" s="87"/>
      <c r="J306" s="87"/>
      <c r="K306" s="87">
        <f t="shared" si="16"/>
        <v>132.19999999999999</v>
      </c>
      <c r="L306" s="105">
        <f t="shared" si="17"/>
        <v>132.19999999999999</v>
      </c>
      <c r="M306" s="57"/>
      <c r="N306" s="57"/>
      <c r="O306" s="30">
        <f t="shared" si="18"/>
        <v>132.19999999999999</v>
      </c>
      <c r="P306" s="30">
        <f t="shared" si="18"/>
        <v>132.19999999999999</v>
      </c>
    </row>
    <row r="307" spans="1:16" ht="12.75" customHeight="1" x14ac:dyDescent="0.2">
      <c r="A307" s="23" t="s">
        <v>83</v>
      </c>
      <c r="B307" s="32" t="s">
        <v>34</v>
      </c>
      <c r="C307" s="33" t="s">
        <v>3</v>
      </c>
      <c r="D307" s="32" t="s">
        <v>2</v>
      </c>
      <c r="E307" s="34" t="s">
        <v>82</v>
      </c>
      <c r="F307" s="45" t="s">
        <v>7</v>
      </c>
      <c r="G307" s="87">
        <f>G308</f>
        <v>40</v>
      </c>
      <c r="H307" s="87">
        <f>H308</f>
        <v>40</v>
      </c>
      <c r="I307" s="87"/>
      <c r="J307" s="87"/>
      <c r="K307" s="87">
        <f t="shared" si="16"/>
        <v>40</v>
      </c>
      <c r="L307" s="105">
        <f t="shared" si="17"/>
        <v>40</v>
      </c>
      <c r="M307" s="57"/>
      <c r="N307" s="57"/>
      <c r="O307" s="30">
        <f t="shared" si="18"/>
        <v>40</v>
      </c>
      <c r="P307" s="30">
        <f t="shared" si="18"/>
        <v>40</v>
      </c>
    </row>
    <row r="308" spans="1:16" ht="22.5" customHeight="1" x14ac:dyDescent="0.2">
      <c r="A308" s="23" t="s">
        <v>14</v>
      </c>
      <c r="B308" s="32" t="s">
        <v>34</v>
      </c>
      <c r="C308" s="33" t="s">
        <v>3</v>
      </c>
      <c r="D308" s="32" t="s">
        <v>2</v>
      </c>
      <c r="E308" s="34" t="s">
        <v>82</v>
      </c>
      <c r="F308" s="45">
        <v>200</v>
      </c>
      <c r="G308" s="87">
        <f>G309</f>
        <v>40</v>
      </c>
      <c r="H308" s="87">
        <f>H309</f>
        <v>40</v>
      </c>
      <c r="I308" s="87"/>
      <c r="J308" s="87"/>
      <c r="K308" s="87">
        <f t="shared" si="16"/>
        <v>40</v>
      </c>
      <c r="L308" s="105">
        <f t="shared" si="17"/>
        <v>40</v>
      </c>
      <c r="M308" s="57"/>
      <c r="N308" s="57"/>
      <c r="O308" s="30">
        <f t="shared" si="18"/>
        <v>40</v>
      </c>
      <c r="P308" s="30">
        <f t="shared" si="18"/>
        <v>40</v>
      </c>
    </row>
    <row r="309" spans="1:16" ht="22.5" customHeight="1" x14ac:dyDescent="0.2">
      <c r="A309" s="23" t="s">
        <v>13</v>
      </c>
      <c r="B309" s="32" t="s">
        <v>34</v>
      </c>
      <c r="C309" s="33" t="s">
        <v>3</v>
      </c>
      <c r="D309" s="32" t="s">
        <v>2</v>
      </c>
      <c r="E309" s="34" t="s">
        <v>82</v>
      </c>
      <c r="F309" s="45">
        <v>240</v>
      </c>
      <c r="G309" s="87">
        <v>40</v>
      </c>
      <c r="H309" s="87">
        <v>40</v>
      </c>
      <c r="I309" s="87"/>
      <c r="J309" s="87"/>
      <c r="K309" s="87">
        <f t="shared" si="16"/>
        <v>40</v>
      </c>
      <c r="L309" s="105">
        <f t="shared" si="17"/>
        <v>40</v>
      </c>
      <c r="M309" s="57"/>
      <c r="N309" s="57"/>
      <c r="O309" s="30">
        <f t="shared" si="18"/>
        <v>40</v>
      </c>
      <c r="P309" s="30">
        <f t="shared" si="18"/>
        <v>40</v>
      </c>
    </row>
    <row r="310" spans="1:16" ht="22.5" customHeight="1" x14ac:dyDescent="0.2">
      <c r="A310" s="23" t="s">
        <v>81</v>
      </c>
      <c r="B310" s="32" t="s">
        <v>34</v>
      </c>
      <c r="C310" s="33" t="s">
        <v>3</v>
      </c>
      <c r="D310" s="32" t="s">
        <v>2</v>
      </c>
      <c r="E310" s="34" t="s">
        <v>80</v>
      </c>
      <c r="F310" s="45" t="s">
        <v>7</v>
      </c>
      <c r="G310" s="87">
        <f>G311</f>
        <v>2868.6</v>
      </c>
      <c r="H310" s="87">
        <f>H311</f>
        <v>2844.4</v>
      </c>
      <c r="I310" s="87"/>
      <c r="J310" s="87"/>
      <c r="K310" s="87">
        <f t="shared" si="16"/>
        <v>2868.6</v>
      </c>
      <c r="L310" s="105">
        <f t="shared" si="17"/>
        <v>2844.4</v>
      </c>
      <c r="M310" s="57"/>
      <c r="N310" s="57"/>
      <c r="O310" s="30">
        <f t="shared" si="18"/>
        <v>2868.6</v>
      </c>
      <c r="P310" s="30">
        <f t="shared" si="18"/>
        <v>2844.4</v>
      </c>
    </row>
    <row r="311" spans="1:16" ht="22.5" customHeight="1" x14ac:dyDescent="0.2">
      <c r="A311" s="23" t="s">
        <v>14</v>
      </c>
      <c r="B311" s="32" t="s">
        <v>34</v>
      </c>
      <c r="C311" s="33" t="s">
        <v>3</v>
      </c>
      <c r="D311" s="32" t="s">
        <v>2</v>
      </c>
      <c r="E311" s="34" t="s">
        <v>80</v>
      </c>
      <c r="F311" s="45">
        <v>200</v>
      </c>
      <c r="G311" s="87">
        <f>G312</f>
        <v>2868.6</v>
      </c>
      <c r="H311" s="87">
        <f>H312</f>
        <v>2844.4</v>
      </c>
      <c r="I311" s="87"/>
      <c r="J311" s="87"/>
      <c r="K311" s="87">
        <f t="shared" si="16"/>
        <v>2868.6</v>
      </c>
      <c r="L311" s="105">
        <f t="shared" si="17"/>
        <v>2844.4</v>
      </c>
      <c r="M311" s="57"/>
      <c r="N311" s="57"/>
      <c r="O311" s="30">
        <f t="shared" si="18"/>
        <v>2868.6</v>
      </c>
      <c r="P311" s="30">
        <f t="shared" si="18"/>
        <v>2844.4</v>
      </c>
    </row>
    <row r="312" spans="1:16" ht="22.5" customHeight="1" x14ac:dyDescent="0.2">
      <c r="A312" s="23" t="s">
        <v>13</v>
      </c>
      <c r="B312" s="32" t="s">
        <v>34</v>
      </c>
      <c r="C312" s="33" t="s">
        <v>3</v>
      </c>
      <c r="D312" s="32" t="s">
        <v>2</v>
      </c>
      <c r="E312" s="34" t="s">
        <v>80</v>
      </c>
      <c r="F312" s="45">
        <v>240</v>
      </c>
      <c r="G312" s="87">
        <f>332.9+230.4+27.1+1463.7+101.5+260+453</f>
        <v>2868.6</v>
      </c>
      <c r="H312" s="87">
        <f>308.7+230.4+27.1+1463.7+101.5+260+453</f>
        <v>2844.4</v>
      </c>
      <c r="I312" s="87"/>
      <c r="J312" s="87"/>
      <c r="K312" s="87">
        <f t="shared" si="16"/>
        <v>2868.6</v>
      </c>
      <c r="L312" s="105">
        <f t="shared" si="17"/>
        <v>2844.4</v>
      </c>
      <c r="M312" s="57"/>
      <c r="N312" s="57"/>
      <c r="O312" s="30">
        <f t="shared" si="18"/>
        <v>2868.6</v>
      </c>
      <c r="P312" s="30">
        <f t="shared" si="18"/>
        <v>2844.4</v>
      </c>
    </row>
    <row r="313" spans="1:16" ht="45" customHeight="1" x14ac:dyDescent="0.2">
      <c r="A313" s="23" t="s">
        <v>225</v>
      </c>
      <c r="B313" s="32" t="s">
        <v>34</v>
      </c>
      <c r="C313" s="33" t="s">
        <v>3</v>
      </c>
      <c r="D313" s="32" t="s">
        <v>2</v>
      </c>
      <c r="E313" s="34" t="s">
        <v>224</v>
      </c>
      <c r="F313" s="45" t="s">
        <v>7</v>
      </c>
      <c r="G313" s="87">
        <f>G314</f>
        <v>4413.8</v>
      </c>
      <c r="H313" s="87">
        <f>H314</f>
        <v>4413.8</v>
      </c>
      <c r="I313" s="87"/>
      <c r="J313" s="87"/>
      <c r="K313" s="87">
        <f t="shared" si="16"/>
        <v>4413.8</v>
      </c>
      <c r="L313" s="105">
        <f t="shared" si="17"/>
        <v>4413.8</v>
      </c>
      <c r="M313" s="57"/>
      <c r="N313" s="57"/>
      <c r="O313" s="30">
        <f t="shared" si="18"/>
        <v>4413.8</v>
      </c>
      <c r="P313" s="30">
        <f t="shared" si="18"/>
        <v>4413.8</v>
      </c>
    </row>
    <row r="314" spans="1:16" ht="22.5" customHeight="1" x14ac:dyDescent="0.2">
      <c r="A314" s="23" t="s">
        <v>79</v>
      </c>
      <c r="B314" s="32" t="s">
        <v>34</v>
      </c>
      <c r="C314" s="33" t="s">
        <v>3</v>
      </c>
      <c r="D314" s="32" t="s">
        <v>2</v>
      </c>
      <c r="E314" s="34" t="s">
        <v>224</v>
      </c>
      <c r="F314" s="45">
        <v>600</v>
      </c>
      <c r="G314" s="87">
        <f>G315</f>
        <v>4413.8</v>
      </c>
      <c r="H314" s="87">
        <f>H315</f>
        <v>4413.8</v>
      </c>
      <c r="I314" s="87"/>
      <c r="J314" s="87"/>
      <c r="K314" s="87">
        <f t="shared" si="16"/>
        <v>4413.8</v>
      </c>
      <c r="L314" s="105">
        <f t="shared" si="17"/>
        <v>4413.8</v>
      </c>
      <c r="M314" s="57"/>
      <c r="N314" s="57"/>
      <c r="O314" s="30">
        <f t="shared" si="18"/>
        <v>4413.8</v>
      </c>
      <c r="P314" s="30">
        <f t="shared" si="18"/>
        <v>4413.8</v>
      </c>
    </row>
    <row r="315" spans="1:16" ht="12.75" customHeight="1" x14ac:dyDescent="0.2">
      <c r="A315" s="23" t="s">
        <v>156</v>
      </c>
      <c r="B315" s="32" t="s">
        <v>34</v>
      </c>
      <c r="C315" s="33" t="s">
        <v>3</v>
      </c>
      <c r="D315" s="32" t="s">
        <v>2</v>
      </c>
      <c r="E315" s="34" t="s">
        <v>224</v>
      </c>
      <c r="F315" s="45">
        <v>610</v>
      </c>
      <c r="G315" s="87">
        <v>4413.8</v>
      </c>
      <c r="H315" s="87">
        <v>4413.8</v>
      </c>
      <c r="I315" s="87"/>
      <c r="J315" s="87"/>
      <c r="K315" s="87">
        <f t="shared" si="16"/>
        <v>4413.8</v>
      </c>
      <c r="L315" s="105">
        <f t="shared" si="17"/>
        <v>4413.8</v>
      </c>
      <c r="M315" s="57"/>
      <c r="N315" s="57"/>
      <c r="O315" s="30">
        <f t="shared" si="18"/>
        <v>4413.8</v>
      </c>
      <c r="P315" s="30">
        <f t="shared" si="18"/>
        <v>4413.8</v>
      </c>
    </row>
    <row r="316" spans="1:16" ht="22.5" customHeight="1" x14ac:dyDescent="0.2">
      <c r="A316" s="23" t="s">
        <v>314</v>
      </c>
      <c r="B316" s="32" t="s">
        <v>34</v>
      </c>
      <c r="C316" s="33" t="s">
        <v>3</v>
      </c>
      <c r="D316" s="32" t="s">
        <v>2</v>
      </c>
      <c r="E316" s="34">
        <v>80550</v>
      </c>
      <c r="F316" s="45" t="s">
        <v>7</v>
      </c>
      <c r="G316" s="87">
        <f>G317+G319</f>
        <v>388</v>
      </c>
      <c r="H316" s="87">
        <f>H317+H319</f>
        <v>388</v>
      </c>
      <c r="I316" s="87"/>
      <c r="J316" s="87"/>
      <c r="K316" s="87">
        <f t="shared" si="16"/>
        <v>388</v>
      </c>
      <c r="L316" s="105">
        <f t="shared" si="17"/>
        <v>388</v>
      </c>
      <c r="M316" s="57"/>
      <c r="N316" s="57"/>
      <c r="O316" s="30">
        <f t="shared" si="18"/>
        <v>388</v>
      </c>
      <c r="P316" s="30">
        <f t="shared" si="18"/>
        <v>388</v>
      </c>
    </row>
    <row r="317" spans="1:16" ht="56.25" customHeight="1" x14ac:dyDescent="0.2">
      <c r="A317" s="23" t="s">
        <v>6</v>
      </c>
      <c r="B317" s="32" t="s">
        <v>34</v>
      </c>
      <c r="C317" s="33" t="s">
        <v>3</v>
      </c>
      <c r="D317" s="32" t="s">
        <v>2</v>
      </c>
      <c r="E317" s="34">
        <v>80550</v>
      </c>
      <c r="F317" s="45">
        <v>100</v>
      </c>
      <c r="G317" s="87">
        <f>G318</f>
        <v>34</v>
      </c>
      <c r="H317" s="87">
        <f>H318</f>
        <v>34</v>
      </c>
      <c r="I317" s="87"/>
      <c r="J317" s="87"/>
      <c r="K317" s="87">
        <f t="shared" si="16"/>
        <v>34</v>
      </c>
      <c r="L317" s="105">
        <f t="shared" si="17"/>
        <v>34</v>
      </c>
      <c r="M317" s="57"/>
      <c r="N317" s="57"/>
      <c r="O317" s="30">
        <f t="shared" si="18"/>
        <v>34</v>
      </c>
      <c r="P317" s="30">
        <f t="shared" si="18"/>
        <v>34</v>
      </c>
    </row>
    <row r="318" spans="1:16" ht="22.5" customHeight="1" x14ac:dyDescent="0.2">
      <c r="A318" s="23" t="s">
        <v>5</v>
      </c>
      <c r="B318" s="32" t="s">
        <v>34</v>
      </c>
      <c r="C318" s="33" t="s">
        <v>3</v>
      </c>
      <c r="D318" s="32" t="s">
        <v>2</v>
      </c>
      <c r="E318" s="34">
        <v>80550</v>
      </c>
      <c r="F318" s="45">
        <v>120</v>
      </c>
      <c r="G318" s="87">
        <v>34</v>
      </c>
      <c r="H318" s="87">
        <v>34</v>
      </c>
      <c r="I318" s="87"/>
      <c r="J318" s="87"/>
      <c r="K318" s="87">
        <f t="shared" si="16"/>
        <v>34</v>
      </c>
      <c r="L318" s="105">
        <f t="shared" si="17"/>
        <v>34</v>
      </c>
      <c r="M318" s="57"/>
      <c r="N318" s="57"/>
      <c r="O318" s="30">
        <f t="shared" si="18"/>
        <v>34</v>
      </c>
      <c r="P318" s="30">
        <f t="shared" si="18"/>
        <v>34</v>
      </c>
    </row>
    <row r="319" spans="1:16" ht="22.5" customHeight="1" x14ac:dyDescent="0.2">
      <c r="A319" s="23" t="s">
        <v>14</v>
      </c>
      <c r="B319" s="32" t="s">
        <v>34</v>
      </c>
      <c r="C319" s="33" t="s">
        <v>3</v>
      </c>
      <c r="D319" s="32" t="s">
        <v>2</v>
      </c>
      <c r="E319" s="34">
        <v>80550</v>
      </c>
      <c r="F319" s="45">
        <v>200</v>
      </c>
      <c r="G319" s="87">
        <f>G320</f>
        <v>354</v>
      </c>
      <c r="H319" s="87">
        <f>H320</f>
        <v>354</v>
      </c>
      <c r="I319" s="87"/>
      <c r="J319" s="87"/>
      <c r="K319" s="87">
        <f t="shared" si="16"/>
        <v>354</v>
      </c>
      <c r="L319" s="105">
        <f t="shared" si="17"/>
        <v>354</v>
      </c>
      <c r="M319" s="57"/>
      <c r="N319" s="57"/>
      <c r="O319" s="30">
        <f t="shared" si="18"/>
        <v>354</v>
      </c>
      <c r="P319" s="30">
        <f t="shared" si="18"/>
        <v>354</v>
      </c>
    </row>
    <row r="320" spans="1:16" ht="22.5" customHeight="1" x14ac:dyDescent="0.2">
      <c r="A320" s="23" t="s">
        <v>13</v>
      </c>
      <c r="B320" s="32" t="s">
        <v>34</v>
      </c>
      <c r="C320" s="33" t="s">
        <v>3</v>
      </c>
      <c r="D320" s="32" t="s">
        <v>2</v>
      </c>
      <c r="E320" s="34">
        <v>80550</v>
      </c>
      <c r="F320" s="45">
        <v>240</v>
      </c>
      <c r="G320" s="87">
        <v>354</v>
      </c>
      <c r="H320" s="87">
        <v>354</v>
      </c>
      <c r="I320" s="87"/>
      <c r="J320" s="87"/>
      <c r="K320" s="87">
        <f t="shared" si="16"/>
        <v>354</v>
      </c>
      <c r="L320" s="105">
        <f t="shared" si="17"/>
        <v>354</v>
      </c>
      <c r="M320" s="57"/>
      <c r="N320" s="57"/>
      <c r="O320" s="30">
        <f t="shared" si="18"/>
        <v>354</v>
      </c>
      <c r="P320" s="30">
        <f t="shared" si="18"/>
        <v>354</v>
      </c>
    </row>
    <row r="321" spans="1:16" ht="45" customHeight="1" x14ac:dyDescent="0.2">
      <c r="A321" s="36" t="s">
        <v>321</v>
      </c>
      <c r="B321" s="83" t="s">
        <v>126</v>
      </c>
      <c r="C321" s="84" t="s">
        <v>3</v>
      </c>
      <c r="D321" s="83" t="s">
        <v>2</v>
      </c>
      <c r="E321" s="85" t="s">
        <v>9</v>
      </c>
      <c r="F321" s="86" t="s">
        <v>7</v>
      </c>
      <c r="G321" s="22">
        <f>G322+G325+G328+G331+G336+G339</f>
        <v>24419.599999999999</v>
      </c>
      <c r="H321" s="22">
        <f>H322+H325+H328+H331+H336+H339</f>
        <v>24419.3</v>
      </c>
      <c r="I321" s="22"/>
      <c r="J321" s="22"/>
      <c r="K321" s="22">
        <f t="shared" si="16"/>
        <v>24419.599999999999</v>
      </c>
      <c r="L321" s="104">
        <f t="shared" si="17"/>
        <v>24419.3</v>
      </c>
      <c r="M321" s="57"/>
      <c r="N321" s="57"/>
      <c r="O321" s="43">
        <f t="shared" si="18"/>
        <v>24419.599999999999</v>
      </c>
      <c r="P321" s="43">
        <f t="shared" si="18"/>
        <v>24419.3</v>
      </c>
    </row>
    <row r="322" spans="1:16" ht="22.5" customHeight="1" x14ac:dyDescent="0.2">
      <c r="A322" s="23" t="s">
        <v>140</v>
      </c>
      <c r="B322" s="32" t="s">
        <v>126</v>
      </c>
      <c r="C322" s="33" t="s">
        <v>3</v>
      </c>
      <c r="D322" s="32" t="s">
        <v>2</v>
      </c>
      <c r="E322" s="34" t="s">
        <v>138</v>
      </c>
      <c r="F322" s="45" t="s">
        <v>7</v>
      </c>
      <c r="G322" s="87">
        <f>G323</f>
        <v>2950.6</v>
      </c>
      <c r="H322" s="87">
        <f>H323</f>
        <v>2950.6</v>
      </c>
      <c r="I322" s="87"/>
      <c r="J322" s="87"/>
      <c r="K322" s="87">
        <f t="shared" si="16"/>
        <v>2950.6</v>
      </c>
      <c r="L322" s="105">
        <f t="shared" si="17"/>
        <v>2950.6</v>
      </c>
      <c r="M322" s="57"/>
      <c r="N322" s="57"/>
      <c r="O322" s="30">
        <f t="shared" si="18"/>
        <v>2950.6</v>
      </c>
      <c r="P322" s="30">
        <f t="shared" si="18"/>
        <v>2950.6</v>
      </c>
    </row>
    <row r="323" spans="1:16" ht="12.75" customHeight="1" x14ac:dyDescent="0.2">
      <c r="A323" s="23" t="s">
        <v>65</v>
      </c>
      <c r="B323" s="32" t="s">
        <v>126</v>
      </c>
      <c r="C323" s="33" t="s">
        <v>3</v>
      </c>
      <c r="D323" s="32" t="s">
        <v>2</v>
      </c>
      <c r="E323" s="34" t="s">
        <v>138</v>
      </c>
      <c r="F323" s="45">
        <v>500</v>
      </c>
      <c r="G323" s="87">
        <f>G324</f>
        <v>2950.6</v>
      </c>
      <c r="H323" s="87">
        <f>H324</f>
        <v>2950.6</v>
      </c>
      <c r="I323" s="87"/>
      <c r="J323" s="87"/>
      <c r="K323" s="87">
        <f t="shared" si="16"/>
        <v>2950.6</v>
      </c>
      <c r="L323" s="105">
        <f t="shared" si="17"/>
        <v>2950.6</v>
      </c>
      <c r="M323" s="57"/>
      <c r="N323" s="57"/>
      <c r="O323" s="30">
        <f t="shared" si="18"/>
        <v>2950.6</v>
      </c>
      <c r="P323" s="30">
        <f t="shared" si="18"/>
        <v>2950.6</v>
      </c>
    </row>
    <row r="324" spans="1:16" ht="12.75" customHeight="1" x14ac:dyDescent="0.2">
      <c r="A324" s="23" t="s">
        <v>139</v>
      </c>
      <c r="B324" s="32" t="s">
        <v>126</v>
      </c>
      <c r="C324" s="33" t="s">
        <v>3</v>
      </c>
      <c r="D324" s="32" t="s">
        <v>2</v>
      </c>
      <c r="E324" s="34" t="s">
        <v>138</v>
      </c>
      <c r="F324" s="45">
        <v>530</v>
      </c>
      <c r="G324" s="87">
        <v>2950.6</v>
      </c>
      <c r="H324" s="87">
        <v>2950.6</v>
      </c>
      <c r="I324" s="87"/>
      <c r="J324" s="87"/>
      <c r="K324" s="87">
        <f t="shared" si="16"/>
        <v>2950.6</v>
      </c>
      <c r="L324" s="105">
        <f t="shared" si="17"/>
        <v>2950.6</v>
      </c>
      <c r="M324" s="57"/>
      <c r="N324" s="57"/>
      <c r="O324" s="30">
        <f t="shared" si="18"/>
        <v>2950.6</v>
      </c>
      <c r="P324" s="30">
        <f t="shared" si="18"/>
        <v>2950.6</v>
      </c>
    </row>
    <row r="325" spans="1:16" ht="12.75" customHeight="1" x14ac:dyDescent="0.2">
      <c r="A325" s="23" t="s">
        <v>130</v>
      </c>
      <c r="B325" s="32" t="s">
        <v>126</v>
      </c>
      <c r="C325" s="33" t="s">
        <v>3</v>
      </c>
      <c r="D325" s="32" t="s">
        <v>2</v>
      </c>
      <c r="E325" s="34" t="s">
        <v>129</v>
      </c>
      <c r="F325" s="45" t="s">
        <v>7</v>
      </c>
      <c r="G325" s="87">
        <f>G326</f>
        <v>3813.4</v>
      </c>
      <c r="H325" s="87">
        <f>H326</f>
        <v>3812.5</v>
      </c>
      <c r="I325" s="87"/>
      <c r="J325" s="87"/>
      <c r="K325" s="87">
        <f t="shared" si="16"/>
        <v>3813.4</v>
      </c>
      <c r="L325" s="105">
        <f t="shared" si="17"/>
        <v>3812.5</v>
      </c>
      <c r="M325" s="57"/>
      <c r="N325" s="57"/>
      <c r="O325" s="30">
        <f t="shared" si="18"/>
        <v>3813.4</v>
      </c>
      <c r="P325" s="30">
        <f t="shared" si="18"/>
        <v>3812.5</v>
      </c>
    </row>
    <row r="326" spans="1:16" ht="12.75" customHeight="1" x14ac:dyDescent="0.2">
      <c r="A326" s="23" t="s">
        <v>65</v>
      </c>
      <c r="B326" s="32" t="s">
        <v>126</v>
      </c>
      <c r="C326" s="33" t="s">
        <v>3</v>
      </c>
      <c r="D326" s="32" t="s">
        <v>2</v>
      </c>
      <c r="E326" s="34" t="s">
        <v>129</v>
      </c>
      <c r="F326" s="45">
        <v>500</v>
      </c>
      <c r="G326" s="87">
        <f>G327</f>
        <v>3813.4</v>
      </c>
      <c r="H326" s="87">
        <f>H327</f>
        <v>3812.5</v>
      </c>
      <c r="I326" s="87"/>
      <c r="J326" s="87"/>
      <c r="K326" s="87">
        <f t="shared" si="16"/>
        <v>3813.4</v>
      </c>
      <c r="L326" s="105">
        <f t="shared" si="17"/>
        <v>3812.5</v>
      </c>
      <c r="M326" s="57"/>
      <c r="N326" s="57"/>
      <c r="O326" s="30">
        <f t="shared" si="18"/>
        <v>3813.4</v>
      </c>
      <c r="P326" s="30">
        <f t="shared" si="18"/>
        <v>3812.5</v>
      </c>
    </row>
    <row r="327" spans="1:16" ht="12.75" customHeight="1" x14ac:dyDescent="0.2">
      <c r="A327" s="23" t="s">
        <v>127</v>
      </c>
      <c r="B327" s="32" t="s">
        <v>126</v>
      </c>
      <c r="C327" s="33" t="s">
        <v>3</v>
      </c>
      <c r="D327" s="32" t="s">
        <v>2</v>
      </c>
      <c r="E327" s="34" t="s">
        <v>129</v>
      </c>
      <c r="F327" s="45">
        <v>510</v>
      </c>
      <c r="G327" s="87">
        <v>3813.4</v>
      </c>
      <c r="H327" s="87">
        <v>3812.5</v>
      </c>
      <c r="I327" s="87"/>
      <c r="J327" s="87"/>
      <c r="K327" s="87">
        <f t="shared" si="16"/>
        <v>3813.4</v>
      </c>
      <c r="L327" s="105">
        <f t="shared" si="17"/>
        <v>3812.5</v>
      </c>
      <c r="M327" s="57"/>
      <c r="N327" s="57"/>
      <c r="O327" s="30">
        <f t="shared" si="18"/>
        <v>3813.4</v>
      </c>
      <c r="P327" s="30">
        <f t="shared" si="18"/>
        <v>3812.5</v>
      </c>
    </row>
    <row r="328" spans="1:16" ht="22.5" customHeight="1" x14ac:dyDescent="0.2">
      <c r="A328" s="23" t="s">
        <v>152</v>
      </c>
      <c r="B328" s="32" t="s">
        <v>126</v>
      </c>
      <c r="C328" s="33" t="s">
        <v>3</v>
      </c>
      <c r="D328" s="32" t="s">
        <v>2</v>
      </c>
      <c r="E328" s="34" t="s">
        <v>151</v>
      </c>
      <c r="F328" s="45" t="s">
        <v>7</v>
      </c>
      <c r="G328" s="87">
        <f>G329</f>
        <v>625</v>
      </c>
      <c r="H328" s="87">
        <f>H329</f>
        <v>625</v>
      </c>
      <c r="I328" s="87"/>
      <c r="J328" s="87"/>
      <c r="K328" s="87">
        <f t="shared" si="16"/>
        <v>625</v>
      </c>
      <c r="L328" s="105">
        <f t="shared" si="17"/>
        <v>625</v>
      </c>
      <c r="M328" s="57"/>
      <c r="N328" s="57"/>
      <c r="O328" s="30">
        <f t="shared" si="18"/>
        <v>625</v>
      </c>
      <c r="P328" s="30">
        <f t="shared" si="18"/>
        <v>625</v>
      </c>
    </row>
    <row r="329" spans="1:16" ht="12.75" customHeight="1" x14ac:dyDescent="0.2">
      <c r="A329" s="23" t="s">
        <v>65</v>
      </c>
      <c r="B329" s="32" t="s">
        <v>126</v>
      </c>
      <c r="C329" s="33" t="s">
        <v>3</v>
      </c>
      <c r="D329" s="32" t="s">
        <v>2</v>
      </c>
      <c r="E329" s="34" t="s">
        <v>151</v>
      </c>
      <c r="F329" s="45">
        <v>500</v>
      </c>
      <c r="G329" s="87">
        <f>G330</f>
        <v>625</v>
      </c>
      <c r="H329" s="87">
        <f>H330</f>
        <v>625</v>
      </c>
      <c r="I329" s="87"/>
      <c r="J329" s="87"/>
      <c r="K329" s="87">
        <f t="shared" si="16"/>
        <v>625</v>
      </c>
      <c r="L329" s="105">
        <f t="shared" si="17"/>
        <v>625</v>
      </c>
      <c r="M329" s="57"/>
      <c r="N329" s="57"/>
      <c r="O329" s="30">
        <f t="shared" si="18"/>
        <v>625</v>
      </c>
      <c r="P329" s="30">
        <f t="shared" si="18"/>
        <v>625</v>
      </c>
    </row>
    <row r="330" spans="1:16" ht="12.75" customHeight="1" x14ac:dyDescent="0.2">
      <c r="A330" s="23" t="s">
        <v>139</v>
      </c>
      <c r="B330" s="32" t="s">
        <v>126</v>
      </c>
      <c r="C330" s="33" t="s">
        <v>3</v>
      </c>
      <c r="D330" s="32" t="s">
        <v>2</v>
      </c>
      <c r="E330" s="34" t="s">
        <v>151</v>
      </c>
      <c r="F330" s="45">
        <v>530</v>
      </c>
      <c r="G330" s="87">
        <v>625</v>
      </c>
      <c r="H330" s="87">
        <v>625</v>
      </c>
      <c r="I330" s="87"/>
      <c r="J330" s="87"/>
      <c r="K330" s="87">
        <f t="shared" si="16"/>
        <v>625</v>
      </c>
      <c r="L330" s="105">
        <f t="shared" si="17"/>
        <v>625</v>
      </c>
      <c r="M330" s="57"/>
      <c r="N330" s="57"/>
      <c r="O330" s="30">
        <f t="shared" si="18"/>
        <v>625</v>
      </c>
      <c r="P330" s="30">
        <f t="shared" si="18"/>
        <v>625</v>
      </c>
    </row>
    <row r="331" spans="1:16" ht="22.5" customHeight="1" x14ac:dyDescent="0.2">
      <c r="A331" s="23" t="s">
        <v>15</v>
      </c>
      <c r="B331" s="32" t="s">
        <v>126</v>
      </c>
      <c r="C331" s="33" t="s">
        <v>3</v>
      </c>
      <c r="D331" s="32" t="s">
        <v>2</v>
      </c>
      <c r="E331" s="34" t="s">
        <v>11</v>
      </c>
      <c r="F331" s="45" t="s">
        <v>7</v>
      </c>
      <c r="G331" s="87">
        <f>G332+G334</f>
        <v>11477.4</v>
      </c>
      <c r="H331" s="87">
        <f>H332+H334</f>
        <v>11477.4</v>
      </c>
      <c r="I331" s="87"/>
      <c r="J331" s="87"/>
      <c r="K331" s="87">
        <f t="shared" si="16"/>
        <v>11477.4</v>
      </c>
      <c r="L331" s="105">
        <f t="shared" si="17"/>
        <v>11477.4</v>
      </c>
      <c r="M331" s="57"/>
      <c r="N331" s="57"/>
      <c r="O331" s="30">
        <f t="shared" si="18"/>
        <v>11477.4</v>
      </c>
      <c r="P331" s="30">
        <f t="shared" si="18"/>
        <v>11477.4</v>
      </c>
    </row>
    <row r="332" spans="1:16" ht="56.25" customHeight="1" x14ac:dyDescent="0.2">
      <c r="A332" s="23" t="s">
        <v>6</v>
      </c>
      <c r="B332" s="32" t="s">
        <v>126</v>
      </c>
      <c r="C332" s="33" t="s">
        <v>3</v>
      </c>
      <c r="D332" s="32" t="s">
        <v>2</v>
      </c>
      <c r="E332" s="34" t="s">
        <v>11</v>
      </c>
      <c r="F332" s="45">
        <v>100</v>
      </c>
      <c r="G332" s="87">
        <f>G333</f>
        <v>10741.1</v>
      </c>
      <c r="H332" s="87">
        <f>H333</f>
        <v>10741.1</v>
      </c>
      <c r="I332" s="87"/>
      <c r="J332" s="87"/>
      <c r="K332" s="87">
        <f t="shared" si="16"/>
        <v>10741.1</v>
      </c>
      <c r="L332" s="105">
        <f t="shared" si="17"/>
        <v>10741.1</v>
      </c>
      <c r="M332" s="57"/>
      <c r="N332" s="57"/>
      <c r="O332" s="30">
        <f t="shared" si="18"/>
        <v>10741.1</v>
      </c>
      <c r="P332" s="30">
        <f t="shared" si="18"/>
        <v>10741.1</v>
      </c>
    </row>
    <row r="333" spans="1:16" ht="22.5" customHeight="1" x14ac:dyDescent="0.2">
      <c r="A333" s="23" t="s">
        <v>5</v>
      </c>
      <c r="B333" s="32" t="s">
        <v>126</v>
      </c>
      <c r="C333" s="33" t="s">
        <v>3</v>
      </c>
      <c r="D333" s="32" t="s">
        <v>2</v>
      </c>
      <c r="E333" s="34" t="s">
        <v>11</v>
      </c>
      <c r="F333" s="45">
        <v>120</v>
      </c>
      <c r="G333" s="87">
        <v>10741.1</v>
      </c>
      <c r="H333" s="87">
        <v>10741.1</v>
      </c>
      <c r="I333" s="87"/>
      <c r="J333" s="87"/>
      <c r="K333" s="87">
        <f t="shared" si="16"/>
        <v>10741.1</v>
      </c>
      <c r="L333" s="105">
        <f t="shared" si="17"/>
        <v>10741.1</v>
      </c>
      <c r="M333" s="57"/>
      <c r="N333" s="57"/>
      <c r="O333" s="30">
        <f t="shared" si="18"/>
        <v>10741.1</v>
      </c>
      <c r="P333" s="30">
        <f t="shared" si="18"/>
        <v>10741.1</v>
      </c>
    </row>
    <row r="334" spans="1:16" ht="22.5" customHeight="1" x14ac:dyDescent="0.2">
      <c r="A334" s="23" t="s">
        <v>14</v>
      </c>
      <c r="B334" s="32" t="s">
        <v>126</v>
      </c>
      <c r="C334" s="33" t="s">
        <v>3</v>
      </c>
      <c r="D334" s="32" t="s">
        <v>2</v>
      </c>
      <c r="E334" s="34" t="s">
        <v>11</v>
      </c>
      <c r="F334" s="45">
        <v>200</v>
      </c>
      <c r="G334" s="87">
        <f>G335</f>
        <v>736.3</v>
      </c>
      <c r="H334" s="87">
        <f>H335</f>
        <v>736.3</v>
      </c>
      <c r="I334" s="87"/>
      <c r="J334" s="87"/>
      <c r="K334" s="87">
        <f t="shared" si="16"/>
        <v>736.3</v>
      </c>
      <c r="L334" s="105">
        <f t="shared" si="17"/>
        <v>736.3</v>
      </c>
      <c r="M334" s="57"/>
      <c r="N334" s="57"/>
      <c r="O334" s="30">
        <f t="shared" si="18"/>
        <v>736.3</v>
      </c>
      <c r="P334" s="30">
        <f t="shared" si="18"/>
        <v>736.3</v>
      </c>
    </row>
    <row r="335" spans="1:16" ht="22.5" customHeight="1" x14ac:dyDescent="0.2">
      <c r="A335" s="23" t="s">
        <v>13</v>
      </c>
      <c r="B335" s="32" t="s">
        <v>126</v>
      </c>
      <c r="C335" s="33" t="s">
        <v>3</v>
      </c>
      <c r="D335" s="32" t="s">
        <v>2</v>
      </c>
      <c r="E335" s="34" t="s">
        <v>11</v>
      </c>
      <c r="F335" s="45">
        <v>240</v>
      </c>
      <c r="G335" s="87">
        <v>736.3</v>
      </c>
      <c r="H335" s="87">
        <v>736.3</v>
      </c>
      <c r="I335" s="87"/>
      <c r="J335" s="87"/>
      <c r="K335" s="87">
        <f t="shared" si="16"/>
        <v>736.3</v>
      </c>
      <c r="L335" s="105">
        <f t="shared" si="17"/>
        <v>736.3</v>
      </c>
      <c r="M335" s="57"/>
      <c r="N335" s="57"/>
      <c r="O335" s="30">
        <f t="shared" si="18"/>
        <v>736.3</v>
      </c>
      <c r="P335" s="30">
        <f t="shared" si="18"/>
        <v>736.3</v>
      </c>
    </row>
    <row r="336" spans="1:16" ht="12.75" customHeight="1" x14ac:dyDescent="0.2">
      <c r="A336" s="23" t="s">
        <v>134</v>
      </c>
      <c r="B336" s="32" t="s">
        <v>126</v>
      </c>
      <c r="C336" s="33" t="s">
        <v>3</v>
      </c>
      <c r="D336" s="32" t="s">
        <v>2</v>
      </c>
      <c r="E336" s="34" t="s">
        <v>133</v>
      </c>
      <c r="F336" s="45" t="s">
        <v>7</v>
      </c>
      <c r="G336" s="87">
        <f>G337</f>
        <v>4361.1000000000004</v>
      </c>
      <c r="H336" s="87">
        <f>H337</f>
        <v>4361.7</v>
      </c>
      <c r="I336" s="87"/>
      <c r="J336" s="87"/>
      <c r="K336" s="87">
        <f t="shared" si="16"/>
        <v>4361.1000000000004</v>
      </c>
      <c r="L336" s="105">
        <f t="shared" si="17"/>
        <v>4361.7</v>
      </c>
      <c r="M336" s="57"/>
      <c r="N336" s="57"/>
      <c r="O336" s="30">
        <f t="shared" si="18"/>
        <v>4361.1000000000004</v>
      </c>
      <c r="P336" s="30">
        <f t="shared" si="18"/>
        <v>4361.7</v>
      </c>
    </row>
    <row r="337" spans="1:16" ht="12.75" customHeight="1" x14ac:dyDescent="0.2">
      <c r="A337" s="23" t="s">
        <v>135</v>
      </c>
      <c r="B337" s="32" t="s">
        <v>126</v>
      </c>
      <c r="C337" s="33" t="s">
        <v>3</v>
      </c>
      <c r="D337" s="32" t="s">
        <v>2</v>
      </c>
      <c r="E337" s="34" t="s">
        <v>133</v>
      </c>
      <c r="F337" s="45">
        <v>700</v>
      </c>
      <c r="G337" s="87">
        <f>G338</f>
        <v>4361.1000000000004</v>
      </c>
      <c r="H337" s="87">
        <f>H338</f>
        <v>4361.7</v>
      </c>
      <c r="I337" s="87"/>
      <c r="J337" s="87"/>
      <c r="K337" s="87">
        <f t="shared" si="16"/>
        <v>4361.1000000000004</v>
      </c>
      <c r="L337" s="105">
        <f t="shared" si="17"/>
        <v>4361.7</v>
      </c>
      <c r="M337" s="57"/>
      <c r="N337" s="57"/>
      <c r="O337" s="30">
        <f t="shared" si="18"/>
        <v>4361.1000000000004</v>
      </c>
      <c r="P337" s="30">
        <f t="shared" si="18"/>
        <v>4361.7</v>
      </c>
    </row>
    <row r="338" spans="1:16" ht="12.75" customHeight="1" x14ac:dyDescent="0.2">
      <c r="A338" s="23" t="s">
        <v>134</v>
      </c>
      <c r="B338" s="32" t="s">
        <v>126</v>
      </c>
      <c r="C338" s="33" t="s">
        <v>3</v>
      </c>
      <c r="D338" s="32" t="s">
        <v>2</v>
      </c>
      <c r="E338" s="34" t="s">
        <v>133</v>
      </c>
      <c r="F338" s="45">
        <v>730</v>
      </c>
      <c r="G338" s="87">
        <v>4361.1000000000004</v>
      </c>
      <c r="H338" s="87">
        <v>4361.7</v>
      </c>
      <c r="I338" s="87"/>
      <c r="J338" s="87"/>
      <c r="K338" s="87">
        <f t="shared" si="16"/>
        <v>4361.1000000000004</v>
      </c>
      <c r="L338" s="105">
        <f t="shared" si="17"/>
        <v>4361.7</v>
      </c>
      <c r="M338" s="57"/>
      <c r="N338" s="57"/>
      <c r="O338" s="30">
        <f t="shared" si="18"/>
        <v>4361.1000000000004</v>
      </c>
      <c r="P338" s="30">
        <f t="shared" si="18"/>
        <v>4361.7</v>
      </c>
    </row>
    <row r="339" spans="1:16" ht="22.5" customHeight="1" x14ac:dyDescent="0.2">
      <c r="A339" s="23" t="s">
        <v>128</v>
      </c>
      <c r="B339" s="32" t="s">
        <v>126</v>
      </c>
      <c r="C339" s="33" t="s">
        <v>3</v>
      </c>
      <c r="D339" s="32" t="s">
        <v>2</v>
      </c>
      <c r="E339" s="34" t="s">
        <v>125</v>
      </c>
      <c r="F339" s="45" t="s">
        <v>7</v>
      </c>
      <c r="G339" s="87">
        <f>G340</f>
        <v>1192.0999999999999</v>
      </c>
      <c r="H339" s="87">
        <f>H340</f>
        <v>1192.0999999999999</v>
      </c>
      <c r="I339" s="87"/>
      <c r="J339" s="87"/>
      <c r="K339" s="87">
        <f t="shared" si="16"/>
        <v>1192.0999999999999</v>
      </c>
      <c r="L339" s="105">
        <f t="shared" si="17"/>
        <v>1192.0999999999999</v>
      </c>
      <c r="M339" s="57"/>
      <c r="N339" s="57"/>
      <c r="O339" s="30">
        <f t="shared" si="18"/>
        <v>1192.0999999999999</v>
      </c>
      <c r="P339" s="30">
        <f t="shared" si="18"/>
        <v>1192.0999999999999</v>
      </c>
    </row>
    <row r="340" spans="1:16" ht="12.75" customHeight="1" x14ac:dyDescent="0.2">
      <c r="A340" s="23" t="s">
        <v>65</v>
      </c>
      <c r="B340" s="32" t="s">
        <v>126</v>
      </c>
      <c r="C340" s="33" t="s">
        <v>3</v>
      </c>
      <c r="D340" s="32" t="s">
        <v>2</v>
      </c>
      <c r="E340" s="34" t="s">
        <v>125</v>
      </c>
      <c r="F340" s="45">
        <v>500</v>
      </c>
      <c r="G340" s="87">
        <f>G341</f>
        <v>1192.0999999999999</v>
      </c>
      <c r="H340" s="87">
        <f>H341</f>
        <v>1192.0999999999999</v>
      </c>
      <c r="I340" s="87"/>
      <c r="J340" s="87"/>
      <c r="K340" s="87">
        <f t="shared" si="16"/>
        <v>1192.0999999999999</v>
      </c>
      <c r="L340" s="105">
        <f t="shared" si="17"/>
        <v>1192.0999999999999</v>
      </c>
      <c r="M340" s="57"/>
      <c r="N340" s="57"/>
      <c r="O340" s="30">
        <f t="shared" si="18"/>
        <v>1192.0999999999999</v>
      </c>
      <c r="P340" s="30">
        <f t="shared" si="18"/>
        <v>1192.0999999999999</v>
      </c>
    </row>
    <row r="341" spans="1:16" ht="12.75" customHeight="1" x14ac:dyDescent="0.2">
      <c r="A341" s="23" t="s">
        <v>127</v>
      </c>
      <c r="B341" s="32" t="s">
        <v>126</v>
      </c>
      <c r="C341" s="33" t="s">
        <v>3</v>
      </c>
      <c r="D341" s="32" t="s">
        <v>2</v>
      </c>
      <c r="E341" s="34" t="s">
        <v>125</v>
      </c>
      <c r="F341" s="45">
        <v>510</v>
      </c>
      <c r="G341" s="87">
        <v>1192.0999999999999</v>
      </c>
      <c r="H341" s="87">
        <v>1192.0999999999999</v>
      </c>
      <c r="I341" s="87"/>
      <c r="J341" s="87"/>
      <c r="K341" s="87">
        <f t="shared" si="16"/>
        <v>1192.0999999999999</v>
      </c>
      <c r="L341" s="105">
        <f t="shared" si="17"/>
        <v>1192.0999999999999</v>
      </c>
      <c r="M341" s="57"/>
      <c r="N341" s="57"/>
      <c r="O341" s="30">
        <f t="shared" si="18"/>
        <v>1192.0999999999999</v>
      </c>
      <c r="P341" s="30">
        <f t="shared" si="18"/>
        <v>1192.0999999999999</v>
      </c>
    </row>
    <row r="342" spans="1:16" ht="101.25" customHeight="1" x14ac:dyDescent="0.2">
      <c r="A342" s="36" t="s">
        <v>322</v>
      </c>
      <c r="B342" s="83" t="s">
        <v>63</v>
      </c>
      <c r="C342" s="84" t="s">
        <v>3</v>
      </c>
      <c r="D342" s="83" t="s">
        <v>2</v>
      </c>
      <c r="E342" s="85" t="s">
        <v>9</v>
      </c>
      <c r="F342" s="86" t="s">
        <v>7</v>
      </c>
      <c r="G342" s="22">
        <f>G343+G348+G355+G358</f>
        <v>17537.7</v>
      </c>
      <c r="H342" s="22">
        <f>H343+H348+H355+H358</f>
        <v>17547.7</v>
      </c>
      <c r="I342" s="22"/>
      <c r="J342" s="22"/>
      <c r="K342" s="22">
        <f t="shared" si="16"/>
        <v>17537.7</v>
      </c>
      <c r="L342" s="104">
        <f t="shared" si="17"/>
        <v>17547.7</v>
      </c>
      <c r="M342" s="57"/>
      <c r="N342" s="57"/>
      <c r="O342" s="43">
        <f t="shared" si="18"/>
        <v>17537.7</v>
      </c>
      <c r="P342" s="43">
        <f t="shared" si="18"/>
        <v>17547.7</v>
      </c>
    </row>
    <row r="343" spans="1:16" ht="22.5" customHeight="1" x14ac:dyDescent="0.2">
      <c r="A343" s="23" t="s">
        <v>15</v>
      </c>
      <c r="B343" s="32" t="s">
        <v>63</v>
      </c>
      <c r="C343" s="33" t="s">
        <v>3</v>
      </c>
      <c r="D343" s="32" t="s">
        <v>2</v>
      </c>
      <c r="E343" s="34" t="s">
        <v>11</v>
      </c>
      <c r="F343" s="45" t="s">
        <v>7</v>
      </c>
      <c r="G343" s="87">
        <f>G344+G346</f>
        <v>2887.7</v>
      </c>
      <c r="H343" s="87">
        <f>H344+H346</f>
        <v>2887.7</v>
      </c>
      <c r="I343" s="87"/>
      <c r="J343" s="87"/>
      <c r="K343" s="87">
        <f t="shared" si="16"/>
        <v>2887.7</v>
      </c>
      <c r="L343" s="105">
        <f t="shared" si="17"/>
        <v>2887.7</v>
      </c>
      <c r="M343" s="57"/>
      <c r="N343" s="57"/>
      <c r="O343" s="30">
        <f t="shared" si="18"/>
        <v>2887.7</v>
      </c>
      <c r="P343" s="30">
        <f t="shared" si="18"/>
        <v>2887.7</v>
      </c>
    </row>
    <row r="344" spans="1:16" ht="56.25" customHeight="1" x14ac:dyDescent="0.2">
      <c r="A344" s="23" t="s">
        <v>6</v>
      </c>
      <c r="B344" s="32" t="s">
        <v>63</v>
      </c>
      <c r="C344" s="33" t="s">
        <v>3</v>
      </c>
      <c r="D344" s="32" t="s">
        <v>2</v>
      </c>
      <c r="E344" s="34" t="s">
        <v>11</v>
      </c>
      <c r="F344" s="45">
        <v>100</v>
      </c>
      <c r="G344" s="87">
        <f>G345</f>
        <v>2798.5</v>
      </c>
      <c r="H344" s="87">
        <f>H345</f>
        <v>2798.5</v>
      </c>
      <c r="I344" s="87"/>
      <c r="J344" s="87"/>
      <c r="K344" s="87">
        <f t="shared" ref="K344:K407" si="19">G344+I344</f>
        <v>2798.5</v>
      </c>
      <c r="L344" s="105">
        <f t="shared" ref="L344:L407" si="20">H344+J344</f>
        <v>2798.5</v>
      </c>
      <c r="M344" s="57"/>
      <c r="N344" s="57"/>
      <c r="O344" s="30">
        <f t="shared" si="18"/>
        <v>2798.5</v>
      </c>
      <c r="P344" s="30">
        <f t="shared" si="18"/>
        <v>2798.5</v>
      </c>
    </row>
    <row r="345" spans="1:16" ht="22.5" customHeight="1" x14ac:dyDescent="0.2">
      <c r="A345" s="23" t="s">
        <v>5</v>
      </c>
      <c r="B345" s="32" t="s">
        <v>63</v>
      </c>
      <c r="C345" s="33" t="s">
        <v>3</v>
      </c>
      <c r="D345" s="32" t="s">
        <v>2</v>
      </c>
      <c r="E345" s="34" t="s">
        <v>11</v>
      </c>
      <c r="F345" s="45">
        <v>120</v>
      </c>
      <c r="G345" s="87">
        <f>2072+101+625.5</f>
        <v>2798.5</v>
      </c>
      <c r="H345" s="87">
        <f>2072+101+625.5</f>
        <v>2798.5</v>
      </c>
      <c r="I345" s="87"/>
      <c r="J345" s="87"/>
      <c r="K345" s="87">
        <f t="shared" si="19"/>
        <v>2798.5</v>
      </c>
      <c r="L345" s="105">
        <f t="shared" si="20"/>
        <v>2798.5</v>
      </c>
      <c r="M345" s="57"/>
      <c r="N345" s="57"/>
      <c r="O345" s="30">
        <f t="shared" si="18"/>
        <v>2798.5</v>
      </c>
      <c r="P345" s="30">
        <f t="shared" si="18"/>
        <v>2798.5</v>
      </c>
    </row>
    <row r="346" spans="1:16" ht="22.5" customHeight="1" x14ac:dyDescent="0.2">
      <c r="A346" s="23" t="s">
        <v>14</v>
      </c>
      <c r="B346" s="32" t="s">
        <v>63</v>
      </c>
      <c r="C346" s="33" t="s">
        <v>3</v>
      </c>
      <c r="D346" s="32" t="s">
        <v>2</v>
      </c>
      <c r="E346" s="34" t="s">
        <v>11</v>
      </c>
      <c r="F346" s="45">
        <v>200</v>
      </c>
      <c r="G346" s="87">
        <f>G347</f>
        <v>89.200000000000017</v>
      </c>
      <c r="H346" s="87">
        <f>H347</f>
        <v>89.199999999999989</v>
      </c>
      <c r="I346" s="87"/>
      <c r="J346" s="87"/>
      <c r="K346" s="87">
        <f t="shared" si="19"/>
        <v>89.200000000000017</v>
      </c>
      <c r="L346" s="105">
        <f t="shared" si="20"/>
        <v>89.199999999999989</v>
      </c>
      <c r="M346" s="57"/>
      <c r="N346" s="57"/>
      <c r="O346" s="30">
        <f t="shared" si="18"/>
        <v>89.200000000000017</v>
      </c>
      <c r="P346" s="30">
        <f t="shared" si="18"/>
        <v>89.199999999999989</v>
      </c>
    </row>
    <row r="347" spans="1:16" ht="22.5" customHeight="1" x14ac:dyDescent="0.2">
      <c r="A347" s="23" t="s">
        <v>13</v>
      </c>
      <c r="B347" s="32" t="s">
        <v>63</v>
      </c>
      <c r="C347" s="33" t="s">
        <v>3</v>
      </c>
      <c r="D347" s="32" t="s">
        <v>2</v>
      </c>
      <c r="E347" s="34" t="s">
        <v>11</v>
      </c>
      <c r="F347" s="45">
        <v>240</v>
      </c>
      <c r="G347" s="87">
        <f>235.4+18.8-50-15-100</f>
        <v>89.200000000000017</v>
      </c>
      <c r="H347" s="87">
        <f>245.4+18.8-50-25-100</f>
        <v>89.199999999999989</v>
      </c>
      <c r="I347" s="87"/>
      <c r="J347" s="87"/>
      <c r="K347" s="87">
        <f t="shared" si="19"/>
        <v>89.200000000000017</v>
      </c>
      <c r="L347" s="105">
        <f t="shared" si="20"/>
        <v>89.199999999999989</v>
      </c>
      <c r="M347" s="57"/>
      <c r="N347" s="57"/>
      <c r="O347" s="30">
        <f t="shared" si="18"/>
        <v>89.200000000000017</v>
      </c>
      <c r="P347" s="30">
        <f t="shared" si="18"/>
        <v>89.199999999999989</v>
      </c>
    </row>
    <row r="348" spans="1:16" ht="22.5" customHeight="1" x14ac:dyDescent="0.2">
      <c r="A348" s="23" t="s">
        <v>73</v>
      </c>
      <c r="B348" s="32" t="s">
        <v>63</v>
      </c>
      <c r="C348" s="33" t="s">
        <v>3</v>
      </c>
      <c r="D348" s="32" t="s">
        <v>2</v>
      </c>
      <c r="E348" s="34" t="s">
        <v>69</v>
      </c>
      <c r="F348" s="45" t="s">
        <v>7</v>
      </c>
      <c r="G348" s="87">
        <f>G349+G351+G353</f>
        <v>14347</v>
      </c>
      <c r="H348" s="87">
        <f>H349+H351+H353</f>
        <v>14347</v>
      </c>
      <c r="I348" s="87"/>
      <c r="J348" s="87"/>
      <c r="K348" s="87">
        <f t="shared" si="19"/>
        <v>14347</v>
      </c>
      <c r="L348" s="105">
        <f t="shared" si="20"/>
        <v>14347</v>
      </c>
      <c r="M348" s="57"/>
      <c r="N348" s="57"/>
      <c r="O348" s="30">
        <f t="shared" si="18"/>
        <v>14347</v>
      </c>
      <c r="P348" s="30">
        <f t="shared" si="18"/>
        <v>14347</v>
      </c>
    </row>
    <row r="349" spans="1:16" ht="56.25" customHeight="1" x14ac:dyDescent="0.2">
      <c r="A349" s="23" t="s">
        <v>6</v>
      </c>
      <c r="B349" s="32" t="s">
        <v>63</v>
      </c>
      <c r="C349" s="33" t="s">
        <v>3</v>
      </c>
      <c r="D349" s="32" t="s">
        <v>2</v>
      </c>
      <c r="E349" s="34" t="s">
        <v>69</v>
      </c>
      <c r="F349" s="45">
        <v>100</v>
      </c>
      <c r="G349" s="87">
        <f>G350</f>
        <v>9059.2000000000007</v>
      </c>
      <c r="H349" s="87">
        <f>H350</f>
        <v>9059.2000000000007</v>
      </c>
      <c r="I349" s="87"/>
      <c r="J349" s="87"/>
      <c r="K349" s="87">
        <f t="shared" si="19"/>
        <v>9059.2000000000007</v>
      </c>
      <c r="L349" s="105">
        <f t="shared" si="20"/>
        <v>9059.2000000000007</v>
      </c>
      <c r="M349" s="57"/>
      <c r="N349" s="57"/>
      <c r="O349" s="30">
        <f t="shared" si="18"/>
        <v>9059.2000000000007</v>
      </c>
      <c r="P349" s="30">
        <f t="shared" si="18"/>
        <v>9059.2000000000007</v>
      </c>
    </row>
    <row r="350" spans="1:16" ht="12.75" customHeight="1" x14ac:dyDescent="0.2">
      <c r="A350" s="23" t="s">
        <v>72</v>
      </c>
      <c r="B350" s="32" t="s">
        <v>63</v>
      </c>
      <c r="C350" s="33" t="s">
        <v>3</v>
      </c>
      <c r="D350" s="32" t="s">
        <v>2</v>
      </c>
      <c r="E350" s="34" t="s">
        <v>69</v>
      </c>
      <c r="F350" s="45">
        <v>110</v>
      </c>
      <c r="G350" s="87">
        <f>6830+167+2062.2</f>
        <v>9059.2000000000007</v>
      </c>
      <c r="H350" s="87">
        <f>6830+167+2062.2</f>
        <v>9059.2000000000007</v>
      </c>
      <c r="I350" s="87"/>
      <c r="J350" s="87"/>
      <c r="K350" s="87">
        <f t="shared" si="19"/>
        <v>9059.2000000000007</v>
      </c>
      <c r="L350" s="105">
        <f t="shared" si="20"/>
        <v>9059.2000000000007</v>
      </c>
      <c r="M350" s="57"/>
      <c r="N350" s="57"/>
      <c r="O350" s="30">
        <f t="shared" si="18"/>
        <v>9059.2000000000007</v>
      </c>
      <c r="P350" s="30">
        <f t="shared" si="18"/>
        <v>9059.2000000000007</v>
      </c>
    </row>
    <row r="351" spans="1:16" ht="22.5" customHeight="1" x14ac:dyDescent="0.2">
      <c r="A351" s="23" t="s">
        <v>14</v>
      </c>
      <c r="B351" s="32" t="s">
        <v>63</v>
      </c>
      <c r="C351" s="33" t="s">
        <v>3</v>
      </c>
      <c r="D351" s="32" t="s">
        <v>2</v>
      </c>
      <c r="E351" s="34" t="s">
        <v>69</v>
      </c>
      <c r="F351" s="45">
        <v>200</v>
      </c>
      <c r="G351" s="87">
        <f>G352</f>
        <v>5276.4</v>
      </c>
      <c r="H351" s="87">
        <f>H352</f>
        <v>5276.4</v>
      </c>
      <c r="I351" s="87"/>
      <c r="J351" s="87"/>
      <c r="K351" s="87">
        <f t="shared" si="19"/>
        <v>5276.4</v>
      </c>
      <c r="L351" s="105">
        <f t="shared" si="20"/>
        <v>5276.4</v>
      </c>
      <c r="M351" s="57"/>
      <c r="N351" s="57"/>
      <c r="O351" s="30">
        <f t="shared" si="18"/>
        <v>5276.4</v>
      </c>
      <c r="P351" s="30">
        <f t="shared" si="18"/>
        <v>5276.4</v>
      </c>
    </row>
    <row r="352" spans="1:16" ht="22.5" customHeight="1" x14ac:dyDescent="0.2">
      <c r="A352" s="23" t="s">
        <v>13</v>
      </c>
      <c r="B352" s="32" t="s">
        <v>63</v>
      </c>
      <c r="C352" s="33" t="s">
        <v>3</v>
      </c>
      <c r="D352" s="32" t="s">
        <v>2</v>
      </c>
      <c r="E352" s="34" t="s">
        <v>69</v>
      </c>
      <c r="F352" s="45">
        <v>240</v>
      </c>
      <c r="G352" s="87">
        <v>5276.4</v>
      </c>
      <c r="H352" s="87">
        <v>5276.4</v>
      </c>
      <c r="I352" s="87"/>
      <c r="J352" s="87"/>
      <c r="K352" s="87">
        <f t="shared" si="19"/>
        <v>5276.4</v>
      </c>
      <c r="L352" s="105">
        <f t="shared" si="20"/>
        <v>5276.4</v>
      </c>
      <c r="M352" s="57"/>
      <c r="N352" s="57"/>
      <c r="O352" s="30">
        <f t="shared" si="18"/>
        <v>5276.4</v>
      </c>
      <c r="P352" s="30">
        <f t="shared" si="18"/>
        <v>5276.4</v>
      </c>
    </row>
    <row r="353" spans="1:16" ht="12.75" customHeight="1" x14ac:dyDescent="0.2">
      <c r="A353" s="23" t="s">
        <v>71</v>
      </c>
      <c r="B353" s="32" t="s">
        <v>63</v>
      </c>
      <c r="C353" s="33" t="s">
        <v>3</v>
      </c>
      <c r="D353" s="32" t="s">
        <v>2</v>
      </c>
      <c r="E353" s="34" t="s">
        <v>69</v>
      </c>
      <c r="F353" s="45">
        <v>800</v>
      </c>
      <c r="G353" s="87">
        <f>G354</f>
        <v>11.399999999999999</v>
      </c>
      <c r="H353" s="87">
        <f>H354</f>
        <v>11.399999999999999</v>
      </c>
      <c r="I353" s="87"/>
      <c r="J353" s="87"/>
      <c r="K353" s="87">
        <f t="shared" si="19"/>
        <v>11.399999999999999</v>
      </c>
      <c r="L353" s="105">
        <f t="shared" si="20"/>
        <v>11.399999999999999</v>
      </c>
      <c r="M353" s="57"/>
      <c r="N353" s="57"/>
      <c r="O353" s="30">
        <f t="shared" si="18"/>
        <v>11.399999999999999</v>
      </c>
      <c r="P353" s="30">
        <f t="shared" si="18"/>
        <v>11.399999999999999</v>
      </c>
    </row>
    <row r="354" spans="1:16" ht="12.75" customHeight="1" x14ac:dyDescent="0.2">
      <c r="A354" s="23" t="s">
        <v>70</v>
      </c>
      <c r="B354" s="32" t="s">
        <v>63</v>
      </c>
      <c r="C354" s="33" t="s">
        <v>3</v>
      </c>
      <c r="D354" s="32" t="s">
        <v>2</v>
      </c>
      <c r="E354" s="34" t="s">
        <v>69</v>
      </c>
      <c r="F354" s="45">
        <v>850</v>
      </c>
      <c r="G354" s="87">
        <f>2.7+8.7</f>
        <v>11.399999999999999</v>
      </c>
      <c r="H354" s="87">
        <f>2.7+8.7</f>
        <v>11.399999999999999</v>
      </c>
      <c r="I354" s="87"/>
      <c r="J354" s="87"/>
      <c r="K354" s="87">
        <f t="shared" si="19"/>
        <v>11.399999999999999</v>
      </c>
      <c r="L354" s="105">
        <f t="shared" si="20"/>
        <v>11.399999999999999</v>
      </c>
      <c r="M354" s="57"/>
      <c r="N354" s="57"/>
      <c r="O354" s="30">
        <f t="shared" ref="O354:P417" si="21">K354+M354</f>
        <v>11.399999999999999</v>
      </c>
      <c r="P354" s="30">
        <f t="shared" si="21"/>
        <v>11.399999999999999</v>
      </c>
    </row>
    <row r="355" spans="1:16" ht="33.75" customHeight="1" x14ac:dyDescent="0.2">
      <c r="A355" s="23" t="s">
        <v>68</v>
      </c>
      <c r="B355" s="32" t="s">
        <v>63</v>
      </c>
      <c r="C355" s="33" t="s">
        <v>3</v>
      </c>
      <c r="D355" s="32" t="s">
        <v>2</v>
      </c>
      <c r="E355" s="34" t="s">
        <v>67</v>
      </c>
      <c r="F355" s="45" t="s">
        <v>7</v>
      </c>
      <c r="G355" s="87">
        <f>G356</f>
        <v>183</v>
      </c>
      <c r="H355" s="87">
        <f>H356</f>
        <v>183</v>
      </c>
      <c r="I355" s="87"/>
      <c r="J355" s="87"/>
      <c r="K355" s="87">
        <f t="shared" si="19"/>
        <v>183</v>
      </c>
      <c r="L355" s="105">
        <f t="shared" si="20"/>
        <v>183</v>
      </c>
      <c r="M355" s="57"/>
      <c r="N355" s="57"/>
      <c r="O355" s="30">
        <f t="shared" si="21"/>
        <v>183</v>
      </c>
      <c r="P355" s="30">
        <f t="shared" si="21"/>
        <v>183</v>
      </c>
    </row>
    <row r="356" spans="1:16" ht="22.5" customHeight="1" x14ac:dyDescent="0.2">
      <c r="A356" s="23" t="s">
        <v>14</v>
      </c>
      <c r="B356" s="32" t="s">
        <v>63</v>
      </c>
      <c r="C356" s="33" t="s">
        <v>3</v>
      </c>
      <c r="D356" s="32" t="s">
        <v>2</v>
      </c>
      <c r="E356" s="34" t="s">
        <v>67</v>
      </c>
      <c r="F356" s="45">
        <v>200</v>
      </c>
      <c r="G356" s="87">
        <f>G357</f>
        <v>183</v>
      </c>
      <c r="H356" s="87">
        <f>H357</f>
        <v>183</v>
      </c>
      <c r="I356" s="87"/>
      <c r="J356" s="87"/>
      <c r="K356" s="87">
        <f t="shared" si="19"/>
        <v>183</v>
      </c>
      <c r="L356" s="105">
        <f t="shared" si="20"/>
        <v>183</v>
      </c>
      <c r="M356" s="57"/>
      <c r="N356" s="57"/>
      <c r="O356" s="30">
        <f t="shared" si="21"/>
        <v>183</v>
      </c>
      <c r="P356" s="30">
        <f t="shared" si="21"/>
        <v>183</v>
      </c>
    </row>
    <row r="357" spans="1:16" ht="22.5" customHeight="1" x14ac:dyDescent="0.2">
      <c r="A357" s="23" t="s">
        <v>13</v>
      </c>
      <c r="B357" s="32" t="s">
        <v>63</v>
      </c>
      <c r="C357" s="33" t="s">
        <v>3</v>
      </c>
      <c r="D357" s="32" t="s">
        <v>2</v>
      </c>
      <c r="E357" s="34" t="s">
        <v>67</v>
      </c>
      <c r="F357" s="45">
        <v>240</v>
      </c>
      <c r="G357" s="87">
        <f>38+45+100</f>
        <v>183</v>
      </c>
      <c r="H357" s="87">
        <f>38+45+100</f>
        <v>183</v>
      </c>
      <c r="I357" s="87"/>
      <c r="J357" s="87"/>
      <c r="K357" s="87">
        <f t="shared" si="19"/>
        <v>183</v>
      </c>
      <c r="L357" s="105">
        <f t="shared" si="20"/>
        <v>183</v>
      </c>
      <c r="M357" s="57"/>
      <c r="N357" s="57"/>
      <c r="O357" s="30">
        <f t="shared" si="21"/>
        <v>183</v>
      </c>
      <c r="P357" s="30">
        <f t="shared" si="21"/>
        <v>183</v>
      </c>
    </row>
    <row r="358" spans="1:16" ht="22.5" customHeight="1" x14ac:dyDescent="0.2">
      <c r="A358" s="23" t="s">
        <v>294</v>
      </c>
      <c r="B358" s="32" t="s">
        <v>63</v>
      </c>
      <c r="C358" s="33" t="s">
        <v>3</v>
      </c>
      <c r="D358" s="32" t="s">
        <v>2</v>
      </c>
      <c r="E358" s="34" t="s">
        <v>62</v>
      </c>
      <c r="F358" s="45" t="s">
        <v>7</v>
      </c>
      <c r="G358" s="87">
        <f>G359</f>
        <v>120</v>
      </c>
      <c r="H358" s="87">
        <f>H359</f>
        <v>130</v>
      </c>
      <c r="I358" s="87"/>
      <c r="J358" s="87"/>
      <c r="K358" s="87">
        <f t="shared" si="19"/>
        <v>120</v>
      </c>
      <c r="L358" s="105">
        <f t="shared" si="20"/>
        <v>130</v>
      </c>
      <c r="M358" s="57"/>
      <c r="N358" s="57"/>
      <c r="O358" s="30">
        <f t="shared" si="21"/>
        <v>120</v>
      </c>
      <c r="P358" s="30">
        <f t="shared" si="21"/>
        <v>130</v>
      </c>
    </row>
    <row r="359" spans="1:16" ht="12.75" customHeight="1" x14ac:dyDescent="0.2">
      <c r="A359" s="23" t="s">
        <v>65</v>
      </c>
      <c r="B359" s="32" t="s">
        <v>63</v>
      </c>
      <c r="C359" s="33" t="s">
        <v>3</v>
      </c>
      <c r="D359" s="32" t="s">
        <v>2</v>
      </c>
      <c r="E359" s="34" t="s">
        <v>62</v>
      </c>
      <c r="F359" s="45">
        <v>500</v>
      </c>
      <c r="G359" s="87">
        <f>G360</f>
        <v>120</v>
      </c>
      <c r="H359" s="87">
        <f>H360</f>
        <v>130</v>
      </c>
      <c r="I359" s="87"/>
      <c r="J359" s="87"/>
      <c r="K359" s="87">
        <f t="shared" si="19"/>
        <v>120</v>
      </c>
      <c r="L359" s="105">
        <f t="shared" si="20"/>
        <v>130</v>
      </c>
      <c r="M359" s="57"/>
      <c r="N359" s="57"/>
      <c r="O359" s="30">
        <f t="shared" si="21"/>
        <v>120</v>
      </c>
      <c r="P359" s="30">
        <f t="shared" si="21"/>
        <v>130</v>
      </c>
    </row>
    <row r="360" spans="1:16" ht="12.75" customHeight="1" x14ac:dyDescent="0.2">
      <c r="A360" s="23" t="s">
        <v>64</v>
      </c>
      <c r="B360" s="32" t="s">
        <v>63</v>
      </c>
      <c r="C360" s="33" t="s">
        <v>3</v>
      </c>
      <c r="D360" s="32" t="s">
        <v>2</v>
      </c>
      <c r="E360" s="34" t="s">
        <v>62</v>
      </c>
      <c r="F360" s="45">
        <v>540</v>
      </c>
      <c r="G360" s="87">
        <v>120</v>
      </c>
      <c r="H360" s="87">
        <v>130</v>
      </c>
      <c r="I360" s="87"/>
      <c r="J360" s="87"/>
      <c r="K360" s="87">
        <f t="shared" si="19"/>
        <v>120</v>
      </c>
      <c r="L360" s="105">
        <f t="shared" si="20"/>
        <v>130</v>
      </c>
      <c r="M360" s="57"/>
      <c r="N360" s="57"/>
      <c r="O360" s="30">
        <f t="shared" si="21"/>
        <v>120</v>
      </c>
      <c r="P360" s="30">
        <f t="shared" si="21"/>
        <v>130</v>
      </c>
    </row>
    <row r="361" spans="1:16" ht="45" customHeight="1" x14ac:dyDescent="0.2">
      <c r="A361" s="36" t="s">
        <v>303</v>
      </c>
      <c r="B361" s="83" t="s">
        <v>107</v>
      </c>
      <c r="C361" s="84" t="s">
        <v>3</v>
      </c>
      <c r="D361" s="83" t="s">
        <v>2</v>
      </c>
      <c r="E361" s="85" t="s">
        <v>9</v>
      </c>
      <c r="F361" s="86" t="s">
        <v>7</v>
      </c>
      <c r="G361" s="22">
        <f t="shared" ref="G361:H363" si="22">G362</f>
        <v>624</v>
      </c>
      <c r="H361" s="22">
        <f t="shared" si="22"/>
        <v>624</v>
      </c>
      <c r="I361" s="22"/>
      <c r="J361" s="22"/>
      <c r="K361" s="22">
        <f t="shared" si="19"/>
        <v>624</v>
      </c>
      <c r="L361" s="104">
        <f t="shared" si="20"/>
        <v>624</v>
      </c>
      <c r="M361" s="57"/>
      <c r="N361" s="57"/>
      <c r="O361" s="43">
        <f t="shared" si="21"/>
        <v>624</v>
      </c>
      <c r="P361" s="43">
        <f t="shared" si="21"/>
        <v>624</v>
      </c>
    </row>
    <row r="362" spans="1:16" ht="22.5" x14ac:dyDescent="0.2">
      <c r="A362" s="23" t="s">
        <v>312</v>
      </c>
      <c r="B362" s="32" t="s">
        <v>107</v>
      </c>
      <c r="C362" s="33" t="s">
        <v>3</v>
      </c>
      <c r="D362" s="32" t="s">
        <v>2</v>
      </c>
      <c r="E362" s="34" t="s">
        <v>313</v>
      </c>
      <c r="F362" s="45" t="s">
        <v>7</v>
      </c>
      <c r="G362" s="87">
        <f t="shared" si="22"/>
        <v>624</v>
      </c>
      <c r="H362" s="87">
        <f t="shared" si="22"/>
        <v>624</v>
      </c>
      <c r="I362" s="87"/>
      <c r="J362" s="87"/>
      <c r="K362" s="87">
        <f t="shared" si="19"/>
        <v>624</v>
      </c>
      <c r="L362" s="105">
        <f t="shared" si="20"/>
        <v>624</v>
      </c>
      <c r="M362" s="57"/>
      <c r="N362" s="57"/>
      <c r="O362" s="30">
        <f t="shared" si="21"/>
        <v>624</v>
      </c>
      <c r="P362" s="30">
        <f t="shared" si="21"/>
        <v>624</v>
      </c>
    </row>
    <row r="363" spans="1:16" ht="12.75" customHeight="1" x14ac:dyDescent="0.2">
      <c r="A363" s="23" t="s">
        <v>38</v>
      </c>
      <c r="B363" s="32" t="s">
        <v>107</v>
      </c>
      <c r="C363" s="33" t="s">
        <v>3</v>
      </c>
      <c r="D363" s="32" t="s">
        <v>2</v>
      </c>
      <c r="E363" s="34" t="s">
        <v>313</v>
      </c>
      <c r="F363" s="45">
        <v>300</v>
      </c>
      <c r="G363" s="87">
        <f t="shared" si="22"/>
        <v>624</v>
      </c>
      <c r="H363" s="87">
        <f t="shared" si="22"/>
        <v>624</v>
      </c>
      <c r="I363" s="87"/>
      <c r="J363" s="87"/>
      <c r="K363" s="87">
        <f t="shared" si="19"/>
        <v>624</v>
      </c>
      <c r="L363" s="105">
        <f t="shared" si="20"/>
        <v>624</v>
      </c>
      <c r="M363" s="57"/>
      <c r="N363" s="57"/>
      <c r="O363" s="30">
        <f t="shared" si="21"/>
        <v>624</v>
      </c>
      <c r="P363" s="30">
        <f t="shared" si="21"/>
        <v>624</v>
      </c>
    </row>
    <row r="364" spans="1:16" ht="22.5" customHeight="1" x14ac:dyDescent="0.2">
      <c r="A364" s="23" t="s">
        <v>36</v>
      </c>
      <c r="B364" s="32" t="s">
        <v>107</v>
      </c>
      <c r="C364" s="33" t="s">
        <v>3</v>
      </c>
      <c r="D364" s="32" t="s">
        <v>2</v>
      </c>
      <c r="E364" s="34" t="s">
        <v>313</v>
      </c>
      <c r="F364" s="45">
        <v>320</v>
      </c>
      <c r="G364" s="87">
        <v>624</v>
      </c>
      <c r="H364" s="87">
        <v>624</v>
      </c>
      <c r="I364" s="87"/>
      <c r="J364" s="87"/>
      <c r="K364" s="87">
        <f t="shared" si="19"/>
        <v>624</v>
      </c>
      <c r="L364" s="105">
        <f t="shared" si="20"/>
        <v>624</v>
      </c>
      <c r="M364" s="57"/>
      <c r="N364" s="57"/>
      <c r="O364" s="30">
        <f t="shared" si="21"/>
        <v>624</v>
      </c>
      <c r="P364" s="30">
        <f t="shared" si="21"/>
        <v>624</v>
      </c>
    </row>
    <row r="365" spans="1:16" ht="56.25" customHeight="1" x14ac:dyDescent="0.2">
      <c r="A365" s="36" t="s">
        <v>304</v>
      </c>
      <c r="B365" s="83" t="s">
        <v>104</v>
      </c>
      <c r="C365" s="84" t="s">
        <v>3</v>
      </c>
      <c r="D365" s="83" t="s">
        <v>2</v>
      </c>
      <c r="E365" s="85" t="s">
        <v>9</v>
      </c>
      <c r="F365" s="86" t="s">
        <v>7</v>
      </c>
      <c r="G365" s="22">
        <f>G366+G371+G374+G377</f>
        <v>10103.299999999999</v>
      </c>
      <c r="H365" s="22">
        <f>H366+H371+H374+H377</f>
        <v>10253.299999999999</v>
      </c>
      <c r="I365" s="22"/>
      <c r="J365" s="22">
        <f>J377</f>
        <v>-150</v>
      </c>
      <c r="K365" s="22">
        <f t="shared" si="19"/>
        <v>10103.299999999999</v>
      </c>
      <c r="L365" s="104">
        <f t="shared" si="20"/>
        <v>10103.299999999999</v>
      </c>
      <c r="M365" s="57"/>
      <c r="N365" s="57"/>
      <c r="O365" s="43">
        <f t="shared" si="21"/>
        <v>10103.299999999999</v>
      </c>
      <c r="P365" s="43">
        <f t="shared" si="21"/>
        <v>10103.299999999999</v>
      </c>
    </row>
    <row r="366" spans="1:16" ht="22.5" customHeight="1" x14ac:dyDescent="0.2">
      <c r="A366" s="23" t="s">
        <v>15</v>
      </c>
      <c r="B366" s="32" t="s">
        <v>104</v>
      </c>
      <c r="C366" s="33" t="s">
        <v>3</v>
      </c>
      <c r="D366" s="32" t="s">
        <v>2</v>
      </c>
      <c r="E366" s="34" t="s">
        <v>11</v>
      </c>
      <c r="F366" s="45" t="s">
        <v>7</v>
      </c>
      <c r="G366" s="87">
        <f>G367+G369</f>
        <v>9939.2999999999993</v>
      </c>
      <c r="H366" s="87">
        <f>H367+H369</f>
        <v>9939.2999999999993</v>
      </c>
      <c r="I366" s="87"/>
      <c r="J366" s="87"/>
      <c r="K366" s="87">
        <f t="shared" si="19"/>
        <v>9939.2999999999993</v>
      </c>
      <c r="L366" s="105">
        <f t="shared" si="20"/>
        <v>9939.2999999999993</v>
      </c>
      <c r="M366" s="57"/>
      <c r="N366" s="57"/>
      <c r="O366" s="30">
        <f t="shared" si="21"/>
        <v>9939.2999999999993</v>
      </c>
      <c r="P366" s="30">
        <f t="shared" si="21"/>
        <v>9939.2999999999993</v>
      </c>
    </row>
    <row r="367" spans="1:16" ht="57" customHeight="1" x14ac:dyDescent="0.2">
      <c r="A367" s="23" t="s">
        <v>6</v>
      </c>
      <c r="B367" s="32" t="s">
        <v>104</v>
      </c>
      <c r="C367" s="33" t="s">
        <v>3</v>
      </c>
      <c r="D367" s="32" t="s">
        <v>2</v>
      </c>
      <c r="E367" s="34" t="s">
        <v>11</v>
      </c>
      <c r="F367" s="45">
        <v>100</v>
      </c>
      <c r="G367" s="87">
        <f>G368</f>
        <v>9582.2999999999993</v>
      </c>
      <c r="H367" s="87">
        <f>H368</f>
        <v>9582.2999999999993</v>
      </c>
      <c r="I367" s="87"/>
      <c r="J367" s="87"/>
      <c r="K367" s="87">
        <f t="shared" si="19"/>
        <v>9582.2999999999993</v>
      </c>
      <c r="L367" s="105">
        <f t="shared" si="20"/>
        <v>9582.2999999999993</v>
      </c>
      <c r="M367" s="57"/>
      <c r="N367" s="57"/>
      <c r="O367" s="30">
        <f t="shared" si="21"/>
        <v>9582.2999999999993</v>
      </c>
      <c r="P367" s="30">
        <f t="shared" si="21"/>
        <v>9582.2999999999993</v>
      </c>
    </row>
    <row r="368" spans="1:16" ht="23.25" customHeight="1" x14ac:dyDescent="0.2">
      <c r="A368" s="23" t="s">
        <v>5</v>
      </c>
      <c r="B368" s="32" t="s">
        <v>104</v>
      </c>
      <c r="C368" s="33" t="s">
        <v>3</v>
      </c>
      <c r="D368" s="32" t="s">
        <v>2</v>
      </c>
      <c r="E368" s="34" t="s">
        <v>11</v>
      </c>
      <c r="F368" s="45">
        <v>120</v>
      </c>
      <c r="G368" s="87">
        <f>7027+457+2098.3</f>
        <v>9582.2999999999993</v>
      </c>
      <c r="H368" s="87">
        <f>7027+457+2098.3</f>
        <v>9582.2999999999993</v>
      </c>
      <c r="I368" s="87"/>
      <c r="J368" s="87"/>
      <c r="K368" s="87">
        <f t="shared" si="19"/>
        <v>9582.2999999999993</v>
      </c>
      <c r="L368" s="105">
        <f t="shared" si="20"/>
        <v>9582.2999999999993</v>
      </c>
      <c r="M368" s="57"/>
      <c r="N368" s="57"/>
      <c r="O368" s="30">
        <f t="shared" si="21"/>
        <v>9582.2999999999993</v>
      </c>
      <c r="P368" s="30">
        <f t="shared" si="21"/>
        <v>9582.2999999999993</v>
      </c>
    </row>
    <row r="369" spans="1:16" ht="23.25" customHeight="1" x14ac:dyDescent="0.2">
      <c r="A369" s="23" t="s">
        <v>14</v>
      </c>
      <c r="B369" s="32" t="s">
        <v>104</v>
      </c>
      <c r="C369" s="33" t="s">
        <v>3</v>
      </c>
      <c r="D369" s="32" t="s">
        <v>2</v>
      </c>
      <c r="E369" s="34" t="s">
        <v>11</v>
      </c>
      <c r="F369" s="45">
        <v>200</v>
      </c>
      <c r="G369" s="87">
        <f>G370</f>
        <v>357</v>
      </c>
      <c r="H369" s="87">
        <f>H370</f>
        <v>357</v>
      </c>
      <c r="I369" s="87"/>
      <c r="J369" s="87"/>
      <c r="K369" s="87">
        <f t="shared" si="19"/>
        <v>357</v>
      </c>
      <c r="L369" s="105">
        <f t="shared" si="20"/>
        <v>357</v>
      </c>
      <c r="M369" s="57"/>
      <c r="N369" s="57"/>
      <c r="O369" s="30">
        <f t="shared" si="21"/>
        <v>357</v>
      </c>
      <c r="P369" s="30">
        <f t="shared" si="21"/>
        <v>357</v>
      </c>
    </row>
    <row r="370" spans="1:16" ht="23.25" customHeight="1" x14ac:dyDescent="0.2">
      <c r="A370" s="23" t="s">
        <v>13</v>
      </c>
      <c r="B370" s="32" t="s">
        <v>104</v>
      </c>
      <c r="C370" s="33" t="s">
        <v>3</v>
      </c>
      <c r="D370" s="32" t="s">
        <v>2</v>
      </c>
      <c r="E370" s="34" t="s">
        <v>11</v>
      </c>
      <c r="F370" s="45">
        <v>240</v>
      </c>
      <c r="G370" s="87">
        <f>300+57</f>
        <v>357</v>
      </c>
      <c r="H370" s="87">
        <f>300+57</f>
        <v>357</v>
      </c>
      <c r="I370" s="87"/>
      <c r="J370" s="87"/>
      <c r="K370" s="87">
        <f t="shared" si="19"/>
        <v>357</v>
      </c>
      <c r="L370" s="105">
        <f t="shared" si="20"/>
        <v>357</v>
      </c>
      <c r="M370" s="57"/>
      <c r="N370" s="57"/>
      <c r="O370" s="30">
        <f t="shared" si="21"/>
        <v>357</v>
      </c>
      <c r="P370" s="30">
        <f t="shared" si="21"/>
        <v>357</v>
      </c>
    </row>
    <row r="371" spans="1:16" ht="56.25" customHeight="1" x14ac:dyDescent="0.2">
      <c r="A371" s="23" t="s">
        <v>105</v>
      </c>
      <c r="B371" s="32" t="s">
        <v>104</v>
      </c>
      <c r="C371" s="33" t="s">
        <v>3</v>
      </c>
      <c r="D371" s="32" t="s">
        <v>2</v>
      </c>
      <c r="E371" s="34" t="s">
        <v>103</v>
      </c>
      <c r="F371" s="45" t="s">
        <v>7</v>
      </c>
      <c r="G371" s="87">
        <f>G372</f>
        <v>100</v>
      </c>
      <c r="H371" s="87">
        <f>H372</f>
        <v>100</v>
      </c>
      <c r="I371" s="87"/>
      <c r="J371" s="87"/>
      <c r="K371" s="87">
        <f t="shared" si="19"/>
        <v>100</v>
      </c>
      <c r="L371" s="105">
        <f t="shared" si="20"/>
        <v>100</v>
      </c>
      <c r="M371" s="57"/>
      <c r="N371" s="57"/>
      <c r="O371" s="30">
        <f t="shared" si="21"/>
        <v>100</v>
      </c>
      <c r="P371" s="30">
        <f t="shared" si="21"/>
        <v>100</v>
      </c>
    </row>
    <row r="372" spans="1:16" ht="23.25" customHeight="1" x14ac:dyDescent="0.2">
      <c r="A372" s="23" t="s">
        <v>14</v>
      </c>
      <c r="B372" s="32" t="s">
        <v>104</v>
      </c>
      <c r="C372" s="33" t="s">
        <v>3</v>
      </c>
      <c r="D372" s="32" t="s">
        <v>2</v>
      </c>
      <c r="E372" s="34" t="s">
        <v>103</v>
      </c>
      <c r="F372" s="45">
        <v>200</v>
      </c>
      <c r="G372" s="87">
        <f>G373</f>
        <v>100</v>
      </c>
      <c r="H372" s="87">
        <f>H373</f>
        <v>100</v>
      </c>
      <c r="I372" s="87"/>
      <c r="J372" s="87"/>
      <c r="K372" s="87">
        <f t="shared" si="19"/>
        <v>100</v>
      </c>
      <c r="L372" s="105">
        <f t="shared" si="20"/>
        <v>100</v>
      </c>
      <c r="M372" s="57"/>
      <c r="N372" s="57"/>
      <c r="O372" s="30">
        <f t="shared" si="21"/>
        <v>100</v>
      </c>
      <c r="P372" s="30">
        <f t="shared" si="21"/>
        <v>100</v>
      </c>
    </row>
    <row r="373" spans="1:16" ht="23.25" customHeight="1" x14ac:dyDescent="0.2">
      <c r="A373" s="23" t="s">
        <v>13</v>
      </c>
      <c r="B373" s="32" t="s">
        <v>104</v>
      </c>
      <c r="C373" s="33" t="s">
        <v>3</v>
      </c>
      <c r="D373" s="32" t="s">
        <v>2</v>
      </c>
      <c r="E373" s="34" t="s">
        <v>103</v>
      </c>
      <c r="F373" s="45">
        <v>240</v>
      </c>
      <c r="G373" s="87">
        <v>100</v>
      </c>
      <c r="H373" s="87">
        <v>100</v>
      </c>
      <c r="I373" s="87"/>
      <c r="J373" s="87"/>
      <c r="K373" s="87">
        <f t="shared" si="19"/>
        <v>100</v>
      </c>
      <c r="L373" s="105">
        <f t="shared" si="20"/>
        <v>100</v>
      </c>
      <c r="M373" s="57"/>
      <c r="N373" s="57"/>
      <c r="O373" s="30">
        <f t="shared" si="21"/>
        <v>100</v>
      </c>
      <c r="P373" s="30">
        <f t="shared" si="21"/>
        <v>100</v>
      </c>
    </row>
    <row r="374" spans="1:16" ht="33.75" x14ac:dyDescent="0.2">
      <c r="A374" s="1" t="s">
        <v>274</v>
      </c>
      <c r="B374" s="32" t="s">
        <v>104</v>
      </c>
      <c r="C374" s="33" t="s">
        <v>3</v>
      </c>
      <c r="D374" s="32" t="s">
        <v>2</v>
      </c>
      <c r="E374" s="28">
        <v>81290</v>
      </c>
      <c r="F374" s="45"/>
      <c r="G374" s="87">
        <f>G375</f>
        <v>64</v>
      </c>
      <c r="H374" s="87">
        <f>H375</f>
        <v>64</v>
      </c>
      <c r="I374" s="87"/>
      <c r="J374" s="87"/>
      <c r="K374" s="87">
        <f t="shared" si="19"/>
        <v>64</v>
      </c>
      <c r="L374" s="105">
        <f t="shared" si="20"/>
        <v>64</v>
      </c>
      <c r="M374" s="57"/>
      <c r="N374" s="57"/>
      <c r="O374" s="30">
        <f t="shared" si="21"/>
        <v>64</v>
      </c>
      <c r="P374" s="30">
        <f t="shared" si="21"/>
        <v>64</v>
      </c>
    </row>
    <row r="375" spans="1:16" ht="22.5" x14ac:dyDescent="0.2">
      <c r="A375" s="1" t="s">
        <v>14</v>
      </c>
      <c r="B375" s="32" t="s">
        <v>104</v>
      </c>
      <c r="C375" s="33" t="s">
        <v>3</v>
      </c>
      <c r="D375" s="32" t="s">
        <v>2</v>
      </c>
      <c r="E375" s="28">
        <v>81290</v>
      </c>
      <c r="F375" s="45">
        <v>200</v>
      </c>
      <c r="G375" s="87">
        <f>G376</f>
        <v>64</v>
      </c>
      <c r="H375" s="87">
        <f>H376</f>
        <v>64</v>
      </c>
      <c r="I375" s="87"/>
      <c r="J375" s="87"/>
      <c r="K375" s="87">
        <f t="shared" si="19"/>
        <v>64</v>
      </c>
      <c r="L375" s="105">
        <f t="shared" si="20"/>
        <v>64</v>
      </c>
      <c r="M375" s="57"/>
      <c r="N375" s="57"/>
      <c r="O375" s="30">
        <f t="shared" si="21"/>
        <v>64</v>
      </c>
      <c r="P375" s="30">
        <f t="shared" si="21"/>
        <v>64</v>
      </c>
    </row>
    <row r="376" spans="1:16" ht="22.5" x14ac:dyDescent="0.2">
      <c r="A376" s="1" t="s">
        <v>13</v>
      </c>
      <c r="B376" s="32" t="s">
        <v>104</v>
      </c>
      <c r="C376" s="33" t="s">
        <v>3</v>
      </c>
      <c r="D376" s="32" t="s">
        <v>2</v>
      </c>
      <c r="E376" s="28">
        <v>81290</v>
      </c>
      <c r="F376" s="45">
        <v>240</v>
      </c>
      <c r="G376" s="87">
        <v>64</v>
      </c>
      <c r="H376" s="87">
        <v>64</v>
      </c>
      <c r="I376" s="87"/>
      <c r="J376" s="87"/>
      <c r="K376" s="87">
        <f t="shared" si="19"/>
        <v>64</v>
      </c>
      <c r="L376" s="105">
        <f t="shared" si="20"/>
        <v>64</v>
      </c>
      <c r="M376" s="57"/>
      <c r="N376" s="57"/>
      <c r="O376" s="30">
        <f t="shared" si="21"/>
        <v>64</v>
      </c>
      <c r="P376" s="30">
        <f t="shared" si="21"/>
        <v>64</v>
      </c>
    </row>
    <row r="377" spans="1:16" ht="22.5" x14ac:dyDescent="0.2">
      <c r="A377" s="1" t="s">
        <v>273</v>
      </c>
      <c r="B377" s="32" t="s">
        <v>104</v>
      </c>
      <c r="C377" s="33" t="s">
        <v>3</v>
      </c>
      <c r="D377" s="32" t="s">
        <v>2</v>
      </c>
      <c r="E377" s="28">
        <v>82280</v>
      </c>
      <c r="F377" s="45"/>
      <c r="G377" s="87">
        <f>G378</f>
        <v>0</v>
      </c>
      <c r="H377" s="87">
        <f>H378</f>
        <v>150</v>
      </c>
      <c r="I377" s="87"/>
      <c r="J377" s="87">
        <f>J378</f>
        <v>-150</v>
      </c>
      <c r="K377" s="87">
        <f t="shared" si="19"/>
        <v>0</v>
      </c>
      <c r="L377" s="105">
        <f t="shared" si="20"/>
        <v>0</v>
      </c>
      <c r="M377" s="57"/>
      <c r="N377" s="57"/>
      <c r="O377" s="30">
        <f t="shared" si="21"/>
        <v>0</v>
      </c>
      <c r="P377" s="30">
        <f t="shared" si="21"/>
        <v>0</v>
      </c>
    </row>
    <row r="378" spans="1:16" ht="22.5" x14ac:dyDescent="0.2">
      <c r="A378" s="1" t="s">
        <v>14</v>
      </c>
      <c r="B378" s="32" t="s">
        <v>104</v>
      </c>
      <c r="C378" s="33" t="s">
        <v>3</v>
      </c>
      <c r="D378" s="32" t="s">
        <v>2</v>
      </c>
      <c r="E378" s="28">
        <v>82280</v>
      </c>
      <c r="F378" s="45">
        <v>200</v>
      </c>
      <c r="G378" s="87">
        <f>G379</f>
        <v>0</v>
      </c>
      <c r="H378" s="87">
        <f>H379</f>
        <v>150</v>
      </c>
      <c r="I378" s="87"/>
      <c r="J378" s="87">
        <f>J379</f>
        <v>-150</v>
      </c>
      <c r="K378" s="87">
        <f t="shared" si="19"/>
        <v>0</v>
      </c>
      <c r="L378" s="105">
        <f t="shared" si="20"/>
        <v>0</v>
      </c>
      <c r="M378" s="57"/>
      <c r="N378" s="57"/>
      <c r="O378" s="30">
        <f t="shared" si="21"/>
        <v>0</v>
      </c>
      <c r="P378" s="30">
        <f t="shared" si="21"/>
        <v>0</v>
      </c>
    </row>
    <row r="379" spans="1:16" ht="22.5" x14ac:dyDescent="0.2">
      <c r="A379" s="1" t="s">
        <v>13</v>
      </c>
      <c r="B379" s="32" t="s">
        <v>104</v>
      </c>
      <c r="C379" s="33" t="s">
        <v>3</v>
      </c>
      <c r="D379" s="32" t="s">
        <v>2</v>
      </c>
      <c r="E379" s="28">
        <v>82280</v>
      </c>
      <c r="F379" s="45">
        <v>240</v>
      </c>
      <c r="G379" s="87">
        <v>0</v>
      </c>
      <c r="H379" s="87">
        <v>150</v>
      </c>
      <c r="I379" s="87"/>
      <c r="J379" s="87">
        <v>-150</v>
      </c>
      <c r="K379" s="87">
        <f t="shared" si="19"/>
        <v>0</v>
      </c>
      <c r="L379" s="105">
        <f t="shared" si="20"/>
        <v>0</v>
      </c>
      <c r="M379" s="57"/>
      <c r="N379" s="57"/>
      <c r="O379" s="30">
        <f t="shared" si="21"/>
        <v>0</v>
      </c>
      <c r="P379" s="30">
        <f t="shared" si="21"/>
        <v>0</v>
      </c>
    </row>
    <row r="380" spans="1:16" ht="56.25" customHeight="1" x14ac:dyDescent="0.2">
      <c r="A380" s="36" t="s">
        <v>305</v>
      </c>
      <c r="B380" s="83" t="s">
        <v>77</v>
      </c>
      <c r="C380" s="84" t="s">
        <v>3</v>
      </c>
      <c r="D380" s="83" t="s">
        <v>2</v>
      </c>
      <c r="E380" s="85" t="s">
        <v>9</v>
      </c>
      <c r="F380" s="86" t="s">
        <v>7</v>
      </c>
      <c r="G380" s="22">
        <f t="shared" ref="G380:H382" si="23">G381</f>
        <v>100</v>
      </c>
      <c r="H380" s="22">
        <f t="shared" si="23"/>
        <v>100</v>
      </c>
      <c r="I380" s="22"/>
      <c r="J380" s="22"/>
      <c r="K380" s="22">
        <f t="shared" si="19"/>
        <v>100</v>
      </c>
      <c r="L380" s="104">
        <f t="shared" si="20"/>
        <v>100</v>
      </c>
      <c r="M380" s="57"/>
      <c r="N380" s="57"/>
      <c r="O380" s="43">
        <f t="shared" si="21"/>
        <v>100</v>
      </c>
      <c r="P380" s="43">
        <f t="shared" si="21"/>
        <v>100</v>
      </c>
    </row>
    <row r="381" spans="1:16" ht="22.5" customHeight="1" x14ac:dyDescent="0.2">
      <c r="A381" s="23" t="s">
        <v>258</v>
      </c>
      <c r="B381" s="32" t="s">
        <v>77</v>
      </c>
      <c r="C381" s="33" t="s">
        <v>3</v>
      </c>
      <c r="D381" s="32" t="s">
        <v>2</v>
      </c>
      <c r="E381" s="34" t="s">
        <v>76</v>
      </c>
      <c r="F381" s="45" t="s">
        <v>7</v>
      </c>
      <c r="G381" s="87">
        <f t="shared" si="23"/>
        <v>100</v>
      </c>
      <c r="H381" s="87">
        <f t="shared" si="23"/>
        <v>100</v>
      </c>
      <c r="I381" s="87"/>
      <c r="J381" s="87"/>
      <c r="K381" s="87">
        <f t="shared" si="19"/>
        <v>100</v>
      </c>
      <c r="L381" s="105">
        <f t="shared" si="20"/>
        <v>100</v>
      </c>
      <c r="M381" s="57"/>
      <c r="N381" s="57"/>
      <c r="O381" s="30">
        <f t="shared" si="21"/>
        <v>100</v>
      </c>
      <c r="P381" s="30">
        <f t="shared" si="21"/>
        <v>100</v>
      </c>
    </row>
    <row r="382" spans="1:16" ht="23.25" customHeight="1" x14ac:dyDescent="0.2">
      <c r="A382" s="23" t="s">
        <v>79</v>
      </c>
      <c r="B382" s="32" t="s">
        <v>77</v>
      </c>
      <c r="C382" s="33" t="s">
        <v>3</v>
      </c>
      <c r="D382" s="32" t="s">
        <v>2</v>
      </c>
      <c r="E382" s="34" t="s">
        <v>76</v>
      </c>
      <c r="F382" s="45">
        <v>600</v>
      </c>
      <c r="G382" s="87">
        <f t="shared" si="23"/>
        <v>100</v>
      </c>
      <c r="H382" s="87">
        <f t="shared" si="23"/>
        <v>100</v>
      </c>
      <c r="I382" s="87"/>
      <c r="J382" s="87"/>
      <c r="K382" s="87">
        <f t="shared" si="19"/>
        <v>100</v>
      </c>
      <c r="L382" s="105">
        <f t="shared" si="20"/>
        <v>100</v>
      </c>
      <c r="M382" s="57"/>
      <c r="N382" s="57"/>
      <c r="O382" s="30">
        <f t="shared" si="21"/>
        <v>100</v>
      </c>
      <c r="P382" s="30">
        <f t="shared" si="21"/>
        <v>100</v>
      </c>
    </row>
    <row r="383" spans="1:16" ht="23.25" customHeight="1" x14ac:dyDescent="0.2">
      <c r="A383" s="23" t="s">
        <v>78</v>
      </c>
      <c r="B383" s="32" t="s">
        <v>77</v>
      </c>
      <c r="C383" s="33" t="s">
        <v>3</v>
      </c>
      <c r="D383" s="32" t="s">
        <v>2</v>
      </c>
      <c r="E383" s="34" t="s">
        <v>76</v>
      </c>
      <c r="F383" s="45">
        <v>630</v>
      </c>
      <c r="G383" s="87">
        <v>100</v>
      </c>
      <c r="H383" s="87">
        <v>100</v>
      </c>
      <c r="I383" s="87"/>
      <c r="J383" s="87"/>
      <c r="K383" s="87">
        <f t="shared" si="19"/>
        <v>100</v>
      </c>
      <c r="L383" s="105">
        <f t="shared" si="20"/>
        <v>100</v>
      </c>
      <c r="M383" s="57"/>
      <c r="N383" s="57"/>
      <c r="O383" s="30">
        <f t="shared" si="21"/>
        <v>100</v>
      </c>
      <c r="P383" s="30">
        <f t="shared" si="21"/>
        <v>100</v>
      </c>
    </row>
    <row r="384" spans="1:16" ht="22.5" customHeight="1" x14ac:dyDescent="0.2">
      <c r="A384" s="23" t="s">
        <v>283</v>
      </c>
      <c r="B384" s="32" t="s">
        <v>155</v>
      </c>
      <c r="C384" s="33" t="s">
        <v>3</v>
      </c>
      <c r="D384" s="32" t="s">
        <v>2</v>
      </c>
      <c r="E384" s="34" t="s">
        <v>282</v>
      </c>
      <c r="F384" s="45" t="s">
        <v>7</v>
      </c>
      <c r="G384" s="88">
        <f>G385</f>
        <v>800</v>
      </c>
      <c r="H384" s="87">
        <f>H385</f>
        <v>800</v>
      </c>
      <c r="I384" s="88"/>
      <c r="J384" s="87"/>
      <c r="K384" s="88">
        <f t="shared" si="19"/>
        <v>800</v>
      </c>
      <c r="L384" s="105">
        <f t="shared" si="20"/>
        <v>800</v>
      </c>
      <c r="M384" s="57"/>
      <c r="N384" s="57"/>
      <c r="O384" s="30">
        <f t="shared" si="21"/>
        <v>800</v>
      </c>
      <c r="P384" s="30">
        <f t="shared" si="21"/>
        <v>800</v>
      </c>
    </row>
    <row r="385" spans="1:16" ht="23.25" customHeight="1" x14ac:dyDescent="0.2">
      <c r="A385" s="23" t="s">
        <v>79</v>
      </c>
      <c r="B385" s="32" t="s">
        <v>155</v>
      </c>
      <c r="C385" s="33" t="s">
        <v>3</v>
      </c>
      <c r="D385" s="32" t="s">
        <v>2</v>
      </c>
      <c r="E385" s="34" t="s">
        <v>282</v>
      </c>
      <c r="F385" s="45">
        <v>600</v>
      </c>
      <c r="G385" s="88">
        <f>G386</f>
        <v>800</v>
      </c>
      <c r="H385" s="87">
        <f>H386</f>
        <v>800</v>
      </c>
      <c r="I385" s="88"/>
      <c r="J385" s="87"/>
      <c r="K385" s="88">
        <f t="shared" si="19"/>
        <v>800</v>
      </c>
      <c r="L385" s="105">
        <f t="shared" si="20"/>
        <v>800</v>
      </c>
      <c r="M385" s="57"/>
      <c r="N385" s="57"/>
      <c r="O385" s="30">
        <f t="shared" si="21"/>
        <v>800</v>
      </c>
      <c r="P385" s="30">
        <f t="shared" si="21"/>
        <v>800</v>
      </c>
    </row>
    <row r="386" spans="1:16" ht="13.5" customHeight="1" x14ac:dyDescent="0.2">
      <c r="A386" s="23" t="s">
        <v>156</v>
      </c>
      <c r="B386" s="32" t="s">
        <v>155</v>
      </c>
      <c r="C386" s="33" t="s">
        <v>3</v>
      </c>
      <c r="D386" s="32" t="s">
        <v>2</v>
      </c>
      <c r="E386" s="34" t="s">
        <v>282</v>
      </c>
      <c r="F386" s="45">
        <v>610</v>
      </c>
      <c r="G386" s="88">
        <v>800</v>
      </c>
      <c r="H386" s="87">
        <v>800</v>
      </c>
      <c r="I386" s="88"/>
      <c r="J386" s="87"/>
      <c r="K386" s="88">
        <f t="shared" si="19"/>
        <v>800</v>
      </c>
      <c r="L386" s="105">
        <f t="shared" si="20"/>
        <v>800</v>
      </c>
      <c r="M386" s="57"/>
      <c r="N386" s="57"/>
      <c r="O386" s="30">
        <f t="shared" si="21"/>
        <v>800</v>
      </c>
      <c r="P386" s="30">
        <f t="shared" si="21"/>
        <v>800</v>
      </c>
    </row>
    <row r="387" spans="1:16" ht="67.5" customHeight="1" x14ac:dyDescent="0.2">
      <c r="A387" s="36" t="s">
        <v>292</v>
      </c>
      <c r="B387" s="83" t="s">
        <v>53</v>
      </c>
      <c r="C387" s="84" t="s">
        <v>3</v>
      </c>
      <c r="D387" s="83" t="s">
        <v>2</v>
      </c>
      <c r="E387" s="85" t="s">
        <v>9</v>
      </c>
      <c r="F387" s="86" t="s">
        <v>7</v>
      </c>
      <c r="G387" s="22">
        <f>G388+G391+G394+G397</f>
        <v>223</v>
      </c>
      <c r="H387" s="22">
        <f>H388+H391+H394+H397</f>
        <v>223</v>
      </c>
      <c r="I387" s="22"/>
      <c r="J387" s="22"/>
      <c r="K387" s="22">
        <f t="shared" si="19"/>
        <v>223</v>
      </c>
      <c r="L387" s="104">
        <f t="shared" si="20"/>
        <v>223</v>
      </c>
      <c r="M387" s="57"/>
      <c r="N387" s="57"/>
      <c r="O387" s="43">
        <f t="shared" si="21"/>
        <v>223</v>
      </c>
      <c r="P387" s="43">
        <f t="shared" si="21"/>
        <v>223</v>
      </c>
    </row>
    <row r="388" spans="1:16" ht="12.75" customHeight="1" x14ac:dyDescent="0.2">
      <c r="A388" s="23" t="s">
        <v>56</v>
      </c>
      <c r="B388" s="32" t="s">
        <v>53</v>
      </c>
      <c r="C388" s="33" t="s">
        <v>3</v>
      </c>
      <c r="D388" s="32" t="s">
        <v>2</v>
      </c>
      <c r="E388" s="34" t="s">
        <v>55</v>
      </c>
      <c r="F388" s="45" t="s">
        <v>7</v>
      </c>
      <c r="G388" s="87">
        <f>G389</f>
        <v>30</v>
      </c>
      <c r="H388" s="87">
        <f>H389</f>
        <v>30</v>
      </c>
      <c r="I388" s="87"/>
      <c r="J388" s="87"/>
      <c r="K388" s="87">
        <f t="shared" si="19"/>
        <v>30</v>
      </c>
      <c r="L388" s="105">
        <f t="shared" si="20"/>
        <v>30</v>
      </c>
      <c r="M388" s="57"/>
      <c r="N388" s="57"/>
      <c r="O388" s="30">
        <f t="shared" si="21"/>
        <v>30</v>
      </c>
      <c r="P388" s="30">
        <f t="shared" si="21"/>
        <v>30</v>
      </c>
    </row>
    <row r="389" spans="1:16" ht="23.25" customHeight="1" x14ac:dyDescent="0.2">
      <c r="A389" s="23" t="s">
        <v>14</v>
      </c>
      <c r="B389" s="32" t="s">
        <v>53</v>
      </c>
      <c r="C389" s="33" t="s">
        <v>3</v>
      </c>
      <c r="D389" s="32" t="s">
        <v>2</v>
      </c>
      <c r="E389" s="34" t="s">
        <v>55</v>
      </c>
      <c r="F389" s="45">
        <v>200</v>
      </c>
      <c r="G389" s="87">
        <f>G390</f>
        <v>30</v>
      </c>
      <c r="H389" s="87">
        <f>H390</f>
        <v>30</v>
      </c>
      <c r="I389" s="87"/>
      <c r="J389" s="87"/>
      <c r="K389" s="87">
        <f t="shared" si="19"/>
        <v>30</v>
      </c>
      <c r="L389" s="105">
        <f t="shared" si="20"/>
        <v>30</v>
      </c>
      <c r="M389" s="57"/>
      <c r="N389" s="57"/>
      <c r="O389" s="30">
        <f t="shared" si="21"/>
        <v>30</v>
      </c>
      <c r="P389" s="30">
        <f t="shared" si="21"/>
        <v>30</v>
      </c>
    </row>
    <row r="390" spans="1:16" ht="23.25" customHeight="1" x14ac:dyDescent="0.2">
      <c r="A390" s="23" t="s">
        <v>13</v>
      </c>
      <c r="B390" s="32" t="s">
        <v>53</v>
      </c>
      <c r="C390" s="33" t="s">
        <v>3</v>
      </c>
      <c r="D390" s="32" t="s">
        <v>2</v>
      </c>
      <c r="E390" s="34" t="s">
        <v>55</v>
      </c>
      <c r="F390" s="45">
        <v>240</v>
      </c>
      <c r="G390" s="87">
        <v>30</v>
      </c>
      <c r="H390" s="87">
        <v>30</v>
      </c>
      <c r="I390" s="87"/>
      <c r="J390" s="87"/>
      <c r="K390" s="87">
        <f t="shared" si="19"/>
        <v>30</v>
      </c>
      <c r="L390" s="105">
        <f t="shared" si="20"/>
        <v>30</v>
      </c>
      <c r="M390" s="57"/>
      <c r="N390" s="57"/>
      <c r="O390" s="30">
        <f t="shared" si="21"/>
        <v>30</v>
      </c>
      <c r="P390" s="30">
        <f t="shared" si="21"/>
        <v>30</v>
      </c>
    </row>
    <row r="391" spans="1:16" ht="12.75" customHeight="1" x14ac:dyDescent="0.2">
      <c r="A391" s="23" t="s">
        <v>54</v>
      </c>
      <c r="B391" s="32" t="s">
        <v>53</v>
      </c>
      <c r="C391" s="33" t="s">
        <v>3</v>
      </c>
      <c r="D391" s="32" t="s">
        <v>2</v>
      </c>
      <c r="E391" s="34" t="s">
        <v>52</v>
      </c>
      <c r="F391" s="45" t="s">
        <v>7</v>
      </c>
      <c r="G391" s="87">
        <f>G392</f>
        <v>10</v>
      </c>
      <c r="H391" s="87">
        <f>H392</f>
        <v>10</v>
      </c>
      <c r="I391" s="87"/>
      <c r="J391" s="87"/>
      <c r="K391" s="87">
        <f t="shared" si="19"/>
        <v>10</v>
      </c>
      <c r="L391" s="105">
        <f t="shared" si="20"/>
        <v>10</v>
      </c>
      <c r="M391" s="57"/>
      <c r="N391" s="57"/>
      <c r="O391" s="30">
        <f t="shared" si="21"/>
        <v>10</v>
      </c>
      <c r="P391" s="30">
        <f t="shared" si="21"/>
        <v>10</v>
      </c>
    </row>
    <row r="392" spans="1:16" ht="23.25" customHeight="1" x14ac:dyDescent="0.2">
      <c r="A392" s="23" t="s">
        <v>14</v>
      </c>
      <c r="B392" s="32" t="s">
        <v>53</v>
      </c>
      <c r="C392" s="33" t="s">
        <v>3</v>
      </c>
      <c r="D392" s="32" t="s">
        <v>2</v>
      </c>
      <c r="E392" s="34" t="s">
        <v>52</v>
      </c>
      <c r="F392" s="45">
        <v>200</v>
      </c>
      <c r="G392" s="87">
        <f>G393</f>
        <v>10</v>
      </c>
      <c r="H392" s="87">
        <f>H393</f>
        <v>10</v>
      </c>
      <c r="I392" s="87"/>
      <c r="J392" s="87"/>
      <c r="K392" s="87">
        <f t="shared" si="19"/>
        <v>10</v>
      </c>
      <c r="L392" s="105">
        <f t="shared" si="20"/>
        <v>10</v>
      </c>
      <c r="M392" s="57"/>
      <c r="N392" s="57"/>
      <c r="O392" s="30">
        <f t="shared" si="21"/>
        <v>10</v>
      </c>
      <c r="P392" s="30">
        <f t="shared" si="21"/>
        <v>10</v>
      </c>
    </row>
    <row r="393" spans="1:16" ht="23.25" customHeight="1" x14ac:dyDescent="0.2">
      <c r="A393" s="23" t="s">
        <v>13</v>
      </c>
      <c r="B393" s="32" t="s">
        <v>53</v>
      </c>
      <c r="C393" s="33" t="s">
        <v>3</v>
      </c>
      <c r="D393" s="32" t="s">
        <v>2</v>
      </c>
      <c r="E393" s="34" t="s">
        <v>52</v>
      </c>
      <c r="F393" s="45">
        <v>240</v>
      </c>
      <c r="G393" s="87">
        <v>10</v>
      </c>
      <c r="H393" s="87">
        <v>10</v>
      </c>
      <c r="I393" s="87"/>
      <c r="J393" s="87"/>
      <c r="K393" s="87">
        <f t="shared" si="19"/>
        <v>10</v>
      </c>
      <c r="L393" s="105">
        <f t="shared" si="20"/>
        <v>10</v>
      </c>
      <c r="M393" s="57"/>
      <c r="N393" s="57"/>
      <c r="O393" s="30">
        <f t="shared" si="21"/>
        <v>10</v>
      </c>
      <c r="P393" s="30">
        <f t="shared" si="21"/>
        <v>10</v>
      </c>
    </row>
    <row r="394" spans="1:16" ht="12.75" customHeight="1" x14ac:dyDescent="0.2">
      <c r="A394" s="23" t="s">
        <v>165</v>
      </c>
      <c r="B394" s="32" t="s">
        <v>53</v>
      </c>
      <c r="C394" s="33" t="s">
        <v>3</v>
      </c>
      <c r="D394" s="32" t="s">
        <v>2</v>
      </c>
      <c r="E394" s="34" t="s">
        <v>164</v>
      </c>
      <c r="F394" s="45" t="s">
        <v>7</v>
      </c>
      <c r="G394" s="87">
        <f>G395</f>
        <v>173</v>
      </c>
      <c r="H394" s="87">
        <f>H395</f>
        <v>173</v>
      </c>
      <c r="I394" s="87"/>
      <c r="J394" s="87"/>
      <c r="K394" s="87">
        <f t="shared" si="19"/>
        <v>173</v>
      </c>
      <c r="L394" s="105">
        <f t="shared" si="20"/>
        <v>173</v>
      </c>
      <c r="M394" s="57"/>
      <c r="N394" s="57"/>
      <c r="O394" s="30">
        <f t="shared" si="21"/>
        <v>173</v>
      </c>
      <c r="P394" s="30">
        <f t="shared" si="21"/>
        <v>173</v>
      </c>
    </row>
    <row r="395" spans="1:16" ht="23.25" customHeight="1" x14ac:dyDescent="0.2">
      <c r="A395" s="23" t="s">
        <v>79</v>
      </c>
      <c r="B395" s="32" t="s">
        <v>53</v>
      </c>
      <c r="C395" s="33" t="s">
        <v>3</v>
      </c>
      <c r="D395" s="32" t="s">
        <v>2</v>
      </c>
      <c r="E395" s="34" t="s">
        <v>164</v>
      </c>
      <c r="F395" s="45">
        <v>600</v>
      </c>
      <c r="G395" s="87">
        <f>G396</f>
        <v>173</v>
      </c>
      <c r="H395" s="87">
        <f>H396</f>
        <v>173</v>
      </c>
      <c r="I395" s="87"/>
      <c r="J395" s="87"/>
      <c r="K395" s="87">
        <f t="shared" si="19"/>
        <v>173</v>
      </c>
      <c r="L395" s="105">
        <f t="shared" si="20"/>
        <v>173</v>
      </c>
      <c r="M395" s="57"/>
      <c r="N395" s="57"/>
      <c r="O395" s="30">
        <f t="shared" si="21"/>
        <v>173</v>
      </c>
      <c r="P395" s="30">
        <f t="shared" si="21"/>
        <v>173</v>
      </c>
    </row>
    <row r="396" spans="1:16" ht="13.5" customHeight="1" x14ac:dyDescent="0.2">
      <c r="A396" s="23" t="s">
        <v>156</v>
      </c>
      <c r="B396" s="32" t="s">
        <v>53</v>
      </c>
      <c r="C396" s="33" t="s">
        <v>3</v>
      </c>
      <c r="D396" s="32" t="s">
        <v>2</v>
      </c>
      <c r="E396" s="34" t="s">
        <v>164</v>
      </c>
      <c r="F396" s="45">
        <v>610</v>
      </c>
      <c r="G396" s="87">
        <v>173</v>
      </c>
      <c r="H396" s="87">
        <v>173</v>
      </c>
      <c r="I396" s="87"/>
      <c r="J396" s="87"/>
      <c r="K396" s="87">
        <f t="shared" si="19"/>
        <v>173</v>
      </c>
      <c r="L396" s="105">
        <f t="shared" si="20"/>
        <v>173</v>
      </c>
      <c r="M396" s="57"/>
      <c r="N396" s="57"/>
      <c r="O396" s="30">
        <f t="shared" si="21"/>
        <v>173</v>
      </c>
      <c r="P396" s="30">
        <f t="shared" si="21"/>
        <v>173</v>
      </c>
    </row>
    <row r="397" spans="1:16" ht="22.5" customHeight="1" x14ac:dyDescent="0.2">
      <c r="A397" s="23" t="s">
        <v>60</v>
      </c>
      <c r="B397" s="32" t="s">
        <v>53</v>
      </c>
      <c r="C397" s="33" t="s">
        <v>3</v>
      </c>
      <c r="D397" s="32" t="s">
        <v>2</v>
      </c>
      <c r="E397" s="34" t="s">
        <v>59</v>
      </c>
      <c r="F397" s="45" t="s">
        <v>7</v>
      </c>
      <c r="G397" s="87">
        <f>G398</f>
        <v>10</v>
      </c>
      <c r="H397" s="87">
        <f>H398</f>
        <v>10</v>
      </c>
      <c r="I397" s="87"/>
      <c r="J397" s="87"/>
      <c r="K397" s="87">
        <f t="shared" si="19"/>
        <v>10</v>
      </c>
      <c r="L397" s="105">
        <f t="shared" si="20"/>
        <v>10</v>
      </c>
      <c r="M397" s="57"/>
      <c r="N397" s="57"/>
      <c r="O397" s="30">
        <f t="shared" si="21"/>
        <v>10</v>
      </c>
      <c r="P397" s="30">
        <f t="shared" si="21"/>
        <v>10</v>
      </c>
    </row>
    <row r="398" spans="1:16" ht="23.25" customHeight="1" x14ac:dyDescent="0.2">
      <c r="A398" s="23" t="s">
        <v>14</v>
      </c>
      <c r="B398" s="32" t="s">
        <v>53</v>
      </c>
      <c r="C398" s="33" t="s">
        <v>3</v>
      </c>
      <c r="D398" s="32" t="s">
        <v>2</v>
      </c>
      <c r="E398" s="34" t="s">
        <v>59</v>
      </c>
      <c r="F398" s="45">
        <v>200</v>
      </c>
      <c r="G398" s="87">
        <f>G399</f>
        <v>10</v>
      </c>
      <c r="H398" s="87">
        <f>H399</f>
        <v>10</v>
      </c>
      <c r="I398" s="87"/>
      <c r="J398" s="87"/>
      <c r="K398" s="87">
        <f t="shared" si="19"/>
        <v>10</v>
      </c>
      <c r="L398" s="105">
        <f t="shared" si="20"/>
        <v>10</v>
      </c>
      <c r="M398" s="57"/>
      <c r="N398" s="57"/>
      <c r="O398" s="30">
        <f t="shared" si="21"/>
        <v>10</v>
      </c>
      <c r="P398" s="30">
        <f t="shared" si="21"/>
        <v>10</v>
      </c>
    </row>
    <row r="399" spans="1:16" ht="23.25" customHeight="1" x14ac:dyDescent="0.2">
      <c r="A399" s="23" t="s">
        <v>13</v>
      </c>
      <c r="B399" s="32" t="s">
        <v>53</v>
      </c>
      <c r="C399" s="33" t="s">
        <v>3</v>
      </c>
      <c r="D399" s="32" t="s">
        <v>2</v>
      </c>
      <c r="E399" s="34" t="s">
        <v>59</v>
      </c>
      <c r="F399" s="45">
        <v>240</v>
      </c>
      <c r="G399" s="87">
        <v>10</v>
      </c>
      <c r="H399" s="87">
        <v>10</v>
      </c>
      <c r="I399" s="87"/>
      <c r="J399" s="87"/>
      <c r="K399" s="87">
        <f t="shared" si="19"/>
        <v>10</v>
      </c>
      <c r="L399" s="105">
        <f t="shared" si="20"/>
        <v>10</v>
      </c>
      <c r="M399" s="57"/>
      <c r="N399" s="57"/>
      <c r="O399" s="30">
        <f t="shared" si="21"/>
        <v>10</v>
      </c>
      <c r="P399" s="30">
        <f t="shared" si="21"/>
        <v>10</v>
      </c>
    </row>
    <row r="400" spans="1:16" ht="12.75" customHeight="1" x14ac:dyDescent="0.2">
      <c r="A400" s="36" t="s">
        <v>270</v>
      </c>
      <c r="B400" s="83"/>
      <c r="C400" s="84"/>
      <c r="D400" s="83"/>
      <c r="E400" s="85"/>
      <c r="F400" s="86"/>
      <c r="G400" s="22">
        <f>G401+G406+G421+G427+G431</f>
        <v>21061.4</v>
      </c>
      <c r="H400" s="22">
        <f>H401+H406+H421+H427+H431</f>
        <v>21369.3</v>
      </c>
      <c r="I400" s="22">
        <f>I401+I406+I421+I427+I431</f>
        <v>-20.361000000000001</v>
      </c>
      <c r="J400" s="22">
        <f>J401+J406+J421+J427+J431</f>
        <v>128.82499999999999</v>
      </c>
      <c r="K400" s="22">
        <f t="shared" si="19"/>
        <v>21041.039000000001</v>
      </c>
      <c r="L400" s="104">
        <f t="shared" si="20"/>
        <v>21498.125</v>
      </c>
      <c r="M400" s="57"/>
      <c r="N400" s="57"/>
      <c r="O400" s="43">
        <f t="shared" si="21"/>
        <v>21041.039000000001</v>
      </c>
      <c r="P400" s="43">
        <f t="shared" si="21"/>
        <v>21498.125</v>
      </c>
    </row>
    <row r="401" spans="1:16" ht="34.15" customHeight="1" x14ac:dyDescent="0.2">
      <c r="A401" s="36" t="s">
        <v>309</v>
      </c>
      <c r="B401" s="83" t="s">
        <v>93</v>
      </c>
      <c r="C401" s="84" t="s">
        <v>3</v>
      </c>
      <c r="D401" s="83" t="s">
        <v>2</v>
      </c>
      <c r="E401" s="85" t="s">
        <v>9</v>
      </c>
      <c r="F401" s="86" t="s">
        <v>7</v>
      </c>
      <c r="G401" s="22">
        <f t="shared" ref="G401:H404" si="24">G402</f>
        <v>2650.8</v>
      </c>
      <c r="H401" s="22">
        <f t="shared" si="24"/>
        <v>2650.8</v>
      </c>
      <c r="I401" s="22"/>
      <c r="J401" s="22"/>
      <c r="K401" s="22">
        <f t="shared" si="19"/>
        <v>2650.8</v>
      </c>
      <c r="L401" s="104">
        <f t="shared" si="20"/>
        <v>2650.8</v>
      </c>
      <c r="M401" s="57"/>
      <c r="N401" s="57"/>
      <c r="O401" s="43">
        <f t="shared" si="21"/>
        <v>2650.8</v>
      </c>
      <c r="P401" s="43">
        <f t="shared" si="21"/>
        <v>2650.8</v>
      </c>
    </row>
    <row r="402" spans="1:16" ht="22.5" customHeight="1" x14ac:dyDescent="0.2">
      <c r="A402" s="23" t="s">
        <v>94</v>
      </c>
      <c r="B402" s="32" t="s">
        <v>93</v>
      </c>
      <c r="C402" s="33" t="s">
        <v>23</v>
      </c>
      <c r="D402" s="32" t="s">
        <v>2</v>
      </c>
      <c r="E402" s="34" t="s">
        <v>9</v>
      </c>
      <c r="F402" s="45" t="s">
        <v>7</v>
      </c>
      <c r="G402" s="87">
        <f t="shared" si="24"/>
        <v>2650.8</v>
      </c>
      <c r="H402" s="87">
        <f t="shared" si="24"/>
        <v>2650.8</v>
      </c>
      <c r="I402" s="87"/>
      <c r="J402" s="87"/>
      <c r="K402" s="87">
        <f t="shared" si="19"/>
        <v>2650.8</v>
      </c>
      <c r="L402" s="105">
        <f t="shared" si="20"/>
        <v>2650.8</v>
      </c>
      <c r="M402" s="57"/>
      <c r="N402" s="57"/>
      <c r="O402" s="30">
        <f t="shared" si="21"/>
        <v>2650.8</v>
      </c>
      <c r="P402" s="30">
        <f t="shared" si="21"/>
        <v>2650.8</v>
      </c>
    </row>
    <row r="403" spans="1:16" ht="22.5" customHeight="1" x14ac:dyDescent="0.2">
      <c r="A403" s="23" t="s">
        <v>15</v>
      </c>
      <c r="B403" s="32" t="s">
        <v>93</v>
      </c>
      <c r="C403" s="33" t="s">
        <v>23</v>
      </c>
      <c r="D403" s="32" t="s">
        <v>2</v>
      </c>
      <c r="E403" s="34" t="s">
        <v>11</v>
      </c>
      <c r="F403" s="45" t="s">
        <v>7</v>
      </c>
      <c r="G403" s="87">
        <f t="shared" si="24"/>
        <v>2650.8</v>
      </c>
      <c r="H403" s="87">
        <f t="shared" si="24"/>
        <v>2650.8</v>
      </c>
      <c r="I403" s="87"/>
      <c r="J403" s="87"/>
      <c r="K403" s="87">
        <f t="shared" si="19"/>
        <v>2650.8</v>
      </c>
      <c r="L403" s="105">
        <f t="shared" si="20"/>
        <v>2650.8</v>
      </c>
      <c r="M403" s="57"/>
      <c r="N403" s="57"/>
      <c r="O403" s="30">
        <f t="shared" si="21"/>
        <v>2650.8</v>
      </c>
      <c r="P403" s="30">
        <f t="shared" si="21"/>
        <v>2650.8</v>
      </c>
    </row>
    <row r="404" spans="1:16" ht="57" customHeight="1" x14ac:dyDescent="0.2">
      <c r="A404" s="23" t="s">
        <v>6</v>
      </c>
      <c r="B404" s="32" t="s">
        <v>93</v>
      </c>
      <c r="C404" s="33" t="s">
        <v>23</v>
      </c>
      <c r="D404" s="32" t="s">
        <v>2</v>
      </c>
      <c r="E404" s="34" t="s">
        <v>11</v>
      </c>
      <c r="F404" s="45">
        <v>100</v>
      </c>
      <c r="G404" s="87">
        <f t="shared" si="24"/>
        <v>2650.8</v>
      </c>
      <c r="H404" s="87">
        <f t="shared" si="24"/>
        <v>2650.8</v>
      </c>
      <c r="I404" s="87"/>
      <c r="J404" s="87"/>
      <c r="K404" s="87">
        <f t="shared" si="19"/>
        <v>2650.8</v>
      </c>
      <c r="L404" s="105">
        <f t="shared" si="20"/>
        <v>2650.8</v>
      </c>
      <c r="M404" s="57"/>
      <c r="N404" s="57"/>
      <c r="O404" s="30">
        <f t="shared" si="21"/>
        <v>2650.8</v>
      </c>
      <c r="P404" s="30">
        <f t="shared" si="21"/>
        <v>2650.8</v>
      </c>
    </row>
    <row r="405" spans="1:16" ht="23.25" customHeight="1" x14ac:dyDescent="0.2">
      <c r="A405" s="23" t="s">
        <v>5</v>
      </c>
      <c r="B405" s="32" t="s">
        <v>93</v>
      </c>
      <c r="C405" s="33" t="s">
        <v>23</v>
      </c>
      <c r="D405" s="32" t="s">
        <v>2</v>
      </c>
      <c r="E405" s="34" t="s">
        <v>11</v>
      </c>
      <c r="F405" s="45">
        <v>120</v>
      </c>
      <c r="G405" s="87">
        <f>2167+483.8</f>
        <v>2650.8</v>
      </c>
      <c r="H405" s="87">
        <f>2167+483.8</f>
        <v>2650.8</v>
      </c>
      <c r="I405" s="87"/>
      <c r="J405" s="87"/>
      <c r="K405" s="87">
        <f t="shared" si="19"/>
        <v>2650.8</v>
      </c>
      <c r="L405" s="105">
        <f t="shared" si="20"/>
        <v>2650.8</v>
      </c>
      <c r="M405" s="57"/>
      <c r="N405" s="57"/>
      <c r="O405" s="30">
        <f t="shared" si="21"/>
        <v>2650.8</v>
      </c>
      <c r="P405" s="30">
        <f t="shared" si="21"/>
        <v>2650.8</v>
      </c>
    </row>
    <row r="406" spans="1:16" ht="67.5" customHeight="1" x14ac:dyDescent="0.2">
      <c r="A406" s="36" t="s">
        <v>25</v>
      </c>
      <c r="B406" s="83" t="s">
        <v>19</v>
      </c>
      <c r="C406" s="84" t="s">
        <v>3</v>
      </c>
      <c r="D406" s="83" t="s">
        <v>2</v>
      </c>
      <c r="E406" s="85" t="s">
        <v>9</v>
      </c>
      <c r="F406" s="86" t="s">
        <v>7</v>
      </c>
      <c r="G406" s="22">
        <f>G407+G411+G417</f>
        <v>4402</v>
      </c>
      <c r="H406" s="22">
        <f>H407+H411+H417</f>
        <v>4402</v>
      </c>
      <c r="I406" s="22"/>
      <c r="J406" s="22"/>
      <c r="K406" s="22">
        <f t="shared" si="19"/>
        <v>4402</v>
      </c>
      <c r="L406" s="104">
        <f t="shared" si="20"/>
        <v>4402</v>
      </c>
      <c r="M406" s="57"/>
      <c r="N406" s="57"/>
      <c r="O406" s="43">
        <f t="shared" si="21"/>
        <v>4402</v>
      </c>
      <c r="P406" s="43">
        <f t="shared" si="21"/>
        <v>4402</v>
      </c>
    </row>
    <row r="407" spans="1:16" ht="22.5" customHeight="1" x14ac:dyDescent="0.2">
      <c r="A407" s="23" t="s">
        <v>24</v>
      </c>
      <c r="B407" s="32" t="s">
        <v>19</v>
      </c>
      <c r="C407" s="33" t="s">
        <v>23</v>
      </c>
      <c r="D407" s="32" t="s">
        <v>2</v>
      </c>
      <c r="E407" s="34" t="s">
        <v>9</v>
      </c>
      <c r="F407" s="45" t="s">
        <v>7</v>
      </c>
      <c r="G407" s="87">
        <f t="shared" ref="G407:H409" si="25">G408</f>
        <v>1967.2</v>
      </c>
      <c r="H407" s="87">
        <f t="shared" si="25"/>
        <v>1967.2</v>
      </c>
      <c r="I407" s="87"/>
      <c r="J407" s="87"/>
      <c r="K407" s="87">
        <f t="shared" si="19"/>
        <v>1967.2</v>
      </c>
      <c r="L407" s="105">
        <f t="shared" si="20"/>
        <v>1967.2</v>
      </c>
      <c r="M407" s="57"/>
      <c r="N407" s="57"/>
      <c r="O407" s="30">
        <f t="shared" si="21"/>
        <v>1967.2</v>
      </c>
      <c r="P407" s="30">
        <f t="shared" si="21"/>
        <v>1967.2</v>
      </c>
    </row>
    <row r="408" spans="1:16" ht="22.5" customHeight="1" x14ac:dyDescent="0.2">
      <c r="A408" s="23" t="s">
        <v>15</v>
      </c>
      <c r="B408" s="32" t="s">
        <v>19</v>
      </c>
      <c r="C408" s="33" t="s">
        <v>23</v>
      </c>
      <c r="D408" s="32" t="s">
        <v>2</v>
      </c>
      <c r="E408" s="34" t="s">
        <v>11</v>
      </c>
      <c r="F408" s="45" t="s">
        <v>7</v>
      </c>
      <c r="G408" s="87">
        <f t="shared" si="25"/>
        <v>1967.2</v>
      </c>
      <c r="H408" s="87">
        <f t="shared" si="25"/>
        <v>1967.2</v>
      </c>
      <c r="I408" s="87"/>
      <c r="J408" s="87"/>
      <c r="K408" s="87">
        <f t="shared" ref="K408:K441" si="26">G408+I408</f>
        <v>1967.2</v>
      </c>
      <c r="L408" s="105">
        <f t="shared" ref="L408:L441" si="27">H408+J408</f>
        <v>1967.2</v>
      </c>
      <c r="M408" s="57"/>
      <c r="N408" s="57"/>
      <c r="O408" s="30">
        <f t="shared" si="21"/>
        <v>1967.2</v>
      </c>
      <c r="P408" s="30">
        <f t="shared" si="21"/>
        <v>1967.2</v>
      </c>
    </row>
    <row r="409" spans="1:16" ht="57" customHeight="1" x14ac:dyDescent="0.2">
      <c r="A409" s="23" t="s">
        <v>6</v>
      </c>
      <c r="B409" s="32" t="s">
        <v>19</v>
      </c>
      <c r="C409" s="33" t="s">
        <v>23</v>
      </c>
      <c r="D409" s="32" t="s">
        <v>2</v>
      </c>
      <c r="E409" s="34" t="s">
        <v>11</v>
      </c>
      <c r="F409" s="45">
        <v>100</v>
      </c>
      <c r="G409" s="87">
        <f t="shared" si="25"/>
        <v>1967.2</v>
      </c>
      <c r="H409" s="87">
        <f t="shared" si="25"/>
        <v>1967.2</v>
      </c>
      <c r="I409" s="87"/>
      <c r="J409" s="87"/>
      <c r="K409" s="87">
        <f t="shared" si="26"/>
        <v>1967.2</v>
      </c>
      <c r="L409" s="105">
        <f t="shared" si="27"/>
        <v>1967.2</v>
      </c>
      <c r="M409" s="57"/>
      <c r="N409" s="57"/>
      <c r="O409" s="30">
        <f t="shared" si="21"/>
        <v>1967.2</v>
      </c>
      <c r="P409" s="30">
        <f t="shared" si="21"/>
        <v>1967.2</v>
      </c>
    </row>
    <row r="410" spans="1:16" ht="23.25" customHeight="1" x14ac:dyDescent="0.2">
      <c r="A410" s="23" t="s">
        <v>5</v>
      </c>
      <c r="B410" s="32" t="s">
        <v>19</v>
      </c>
      <c r="C410" s="33" t="s">
        <v>23</v>
      </c>
      <c r="D410" s="32" t="s">
        <v>2</v>
      </c>
      <c r="E410" s="34" t="s">
        <v>11</v>
      </c>
      <c r="F410" s="45">
        <v>120</v>
      </c>
      <c r="G410" s="87">
        <f>1569.4+397.8</f>
        <v>1967.2</v>
      </c>
      <c r="H410" s="87">
        <f>1569.4+397.8</f>
        <v>1967.2</v>
      </c>
      <c r="I410" s="87"/>
      <c r="J410" s="87"/>
      <c r="K410" s="87">
        <f t="shared" si="26"/>
        <v>1967.2</v>
      </c>
      <c r="L410" s="105">
        <f t="shared" si="27"/>
        <v>1967.2</v>
      </c>
      <c r="M410" s="57"/>
      <c r="N410" s="57"/>
      <c r="O410" s="30">
        <f t="shared" si="21"/>
        <v>1967.2</v>
      </c>
      <c r="P410" s="30">
        <f t="shared" si="21"/>
        <v>1967.2</v>
      </c>
    </row>
    <row r="411" spans="1:16" ht="12.75" customHeight="1" x14ac:dyDescent="0.2">
      <c r="A411" s="23" t="s">
        <v>22</v>
      </c>
      <c r="B411" s="32" t="s">
        <v>19</v>
      </c>
      <c r="C411" s="33" t="s">
        <v>21</v>
      </c>
      <c r="D411" s="32" t="s">
        <v>2</v>
      </c>
      <c r="E411" s="34" t="s">
        <v>9</v>
      </c>
      <c r="F411" s="45" t="s">
        <v>7</v>
      </c>
      <c r="G411" s="87">
        <f>G412</f>
        <v>1934.2</v>
      </c>
      <c r="H411" s="87">
        <f>H412</f>
        <v>1934.2</v>
      </c>
      <c r="I411" s="87"/>
      <c r="J411" s="87"/>
      <c r="K411" s="87">
        <f t="shared" si="26"/>
        <v>1934.2</v>
      </c>
      <c r="L411" s="105">
        <f t="shared" si="27"/>
        <v>1934.2</v>
      </c>
      <c r="M411" s="57"/>
      <c r="N411" s="57"/>
      <c r="O411" s="30">
        <f t="shared" si="21"/>
        <v>1934.2</v>
      </c>
      <c r="P411" s="30">
        <f t="shared" si="21"/>
        <v>1934.2</v>
      </c>
    </row>
    <row r="412" spans="1:16" ht="22.5" customHeight="1" x14ac:dyDescent="0.2">
      <c r="A412" s="23" t="s">
        <v>15</v>
      </c>
      <c r="B412" s="32" t="s">
        <v>19</v>
      </c>
      <c r="C412" s="33" t="s">
        <v>21</v>
      </c>
      <c r="D412" s="32" t="s">
        <v>2</v>
      </c>
      <c r="E412" s="34" t="s">
        <v>11</v>
      </c>
      <c r="F412" s="45" t="s">
        <v>7</v>
      </c>
      <c r="G412" s="87">
        <f>G413+G415</f>
        <v>1934.2</v>
      </c>
      <c r="H412" s="87">
        <f>H413+H415</f>
        <v>1934.2</v>
      </c>
      <c r="I412" s="87"/>
      <c r="J412" s="87"/>
      <c r="K412" s="87">
        <f t="shared" si="26"/>
        <v>1934.2</v>
      </c>
      <c r="L412" s="105">
        <f t="shared" si="27"/>
        <v>1934.2</v>
      </c>
      <c r="M412" s="57"/>
      <c r="N412" s="57"/>
      <c r="O412" s="30">
        <f t="shared" si="21"/>
        <v>1934.2</v>
      </c>
      <c r="P412" s="30">
        <f t="shared" si="21"/>
        <v>1934.2</v>
      </c>
    </row>
    <row r="413" spans="1:16" ht="52.5" customHeight="1" x14ac:dyDescent="0.2">
      <c r="A413" s="23" t="s">
        <v>6</v>
      </c>
      <c r="B413" s="32" t="s">
        <v>19</v>
      </c>
      <c r="C413" s="33" t="s">
        <v>21</v>
      </c>
      <c r="D413" s="32" t="s">
        <v>2</v>
      </c>
      <c r="E413" s="34" t="s">
        <v>11</v>
      </c>
      <c r="F413" s="45">
        <v>100</v>
      </c>
      <c r="G413" s="87">
        <f>G414</f>
        <v>1525.2</v>
      </c>
      <c r="H413" s="87">
        <f>H414</f>
        <v>1525.2</v>
      </c>
      <c r="I413" s="87"/>
      <c r="J413" s="87"/>
      <c r="K413" s="87">
        <f t="shared" si="26"/>
        <v>1525.2</v>
      </c>
      <c r="L413" s="105">
        <f t="shared" si="27"/>
        <v>1525.2</v>
      </c>
      <c r="M413" s="57"/>
      <c r="N413" s="57"/>
      <c r="O413" s="30">
        <f t="shared" si="21"/>
        <v>1525.2</v>
      </c>
      <c r="P413" s="30">
        <f t="shared" si="21"/>
        <v>1525.2</v>
      </c>
    </row>
    <row r="414" spans="1:16" ht="23.25" customHeight="1" x14ac:dyDescent="0.2">
      <c r="A414" s="23" t="s">
        <v>5</v>
      </c>
      <c r="B414" s="32" t="s">
        <v>19</v>
      </c>
      <c r="C414" s="33" t="s">
        <v>21</v>
      </c>
      <c r="D414" s="32" t="s">
        <v>2</v>
      </c>
      <c r="E414" s="34" t="s">
        <v>11</v>
      </c>
      <c r="F414" s="45">
        <v>120</v>
      </c>
      <c r="G414" s="87">
        <f>1098.5+95+331.7</f>
        <v>1525.2</v>
      </c>
      <c r="H414" s="87">
        <f>1098.5+95+331.7</f>
        <v>1525.2</v>
      </c>
      <c r="I414" s="87"/>
      <c r="J414" s="87"/>
      <c r="K414" s="87">
        <f t="shared" si="26"/>
        <v>1525.2</v>
      </c>
      <c r="L414" s="105">
        <f t="shared" si="27"/>
        <v>1525.2</v>
      </c>
      <c r="M414" s="57"/>
      <c r="N414" s="57"/>
      <c r="O414" s="30">
        <f t="shared" si="21"/>
        <v>1525.2</v>
      </c>
      <c r="P414" s="30">
        <f t="shared" si="21"/>
        <v>1525.2</v>
      </c>
    </row>
    <row r="415" spans="1:16" ht="23.25" customHeight="1" x14ac:dyDescent="0.2">
      <c r="A415" s="23" t="s">
        <v>14</v>
      </c>
      <c r="B415" s="32" t="s">
        <v>19</v>
      </c>
      <c r="C415" s="33" t="s">
        <v>21</v>
      </c>
      <c r="D415" s="32" t="s">
        <v>2</v>
      </c>
      <c r="E415" s="34" t="s">
        <v>11</v>
      </c>
      <c r="F415" s="45">
        <v>200</v>
      </c>
      <c r="G415" s="87">
        <f>G416</f>
        <v>409</v>
      </c>
      <c r="H415" s="87">
        <f>H416</f>
        <v>409</v>
      </c>
      <c r="I415" s="87"/>
      <c r="J415" s="87"/>
      <c r="K415" s="87">
        <f t="shared" si="26"/>
        <v>409</v>
      </c>
      <c r="L415" s="105">
        <f t="shared" si="27"/>
        <v>409</v>
      </c>
      <c r="M415" s="57"/>
      <c r="N415" s="57"/>
      <c r="O415" s="30">
        <f t="shared" si="21"/>
        <v>409</v>
      </c>
      <c r="P415" s="30">
        <f t="shared" si="21"/>
        <v>409</v>
      </c>
    </row>
    <row r="416" spans="1:16" ht="23.25" customHeight="1" x14ac:dyDescent="0.2">
      <c r="A416" s="23" t="s">
        <v>13</v>
      </c>
      <c r="B416" s="32" t="s">
        <v>19</v>
      </c>
      <c r="C416" s="33" t="s">
        <v>21</v>
      </c>
      <c r="D416" s="32" t="s">
        <v>2</v>
      </c>
      <c r="E416" s="34" t="s">
        <v>11</v>
      </c>
      <c r="F416" s="45">
        <v>240</v>
      </c>
      <c r="G416" s="87">
        <f>386.6+22.4</f>
        <v>409</v>
      </c>
      <c r="H416" s="87">
        <f>386.6+22.4</f>
        <v>409</v>
      </c>
      <c r="I416" s="87"/>
      <c r="J416" s="87"/>
      <c r="K416" s="87">
        <f t="shared" si="26"/>
        <v>409</v>
      </c>
      <c r="L416" s="105">
        <f t="shared" si="27"/>
        <v>409</v>
      </c>
      <c r="M416" s="57"/>
      <c r="N416" s="57"/>
      <c r="O416" s="30">
        <f t="shared" si="21"/>
        <v>409</v>
      </c>
      <c r="P416" s="30">
        <f t="shared" si="21"/>
        <v>409</v>
      </c>
    </row>
    <row r="417" spans="1:16" ht="12.75" customHeight="1" x14ac:dyDescent="0.2">
      <c r="A417" s="23" t="s">
        <v>20</v>
      </c>
      <c r="B417" s="32" t="s">
        <v>19</v>
      </c>
      <c r="C417" s="33" t="s">
        <v>18</v>
      </c>
      <c r="D417" s="32" t="s">
        <v>2</v>
      </c>
      <c r="E417" s="34" t="s">
        <v>9</v>
      </c>
      <c r="F417" s="45" t="s">
        <v>7</v>
      </c>
      <c r="G417" s="87">
        <f t="shared" ref="G417:H419" si="28">G418</f>
        <v>500.6</v>
      </c>
      <c r="H417" s="87">
        <f t="shared" si="28"/>
        <v>500.6</v>
      </c>
      <c r="I417" s="87"/>
      <c r="J417" s="87"/>
      <c r="K417" s="87">
        <f t="shared" si="26"/>
        <v>500.6</v>
      </c>
      <c r="L417" s="105">
        <f t="shared" si="27"/>
        <v>500.6</v>
      </c>
      <c r="M417" s="57"/>
      <c r="N417" s="57"/>
      <c r="O417" s="30">
        <f t="shared" si="21"/>
        <v>500.6</v>
      </c>
      <c r="P417" s="30">
        <f t="shared" si="21"/>
        <v>500.6</v>
      </c>
    </row>
    <row r="418" spans="1:16" ht="22.5" customHeight="1" x14ac:dyDescent="0.2">
      <c r="A418" s="23" t="s">
        <v>15</v>
      </c>
      <c r="B418" s="32" t="s">
        <v>19</v>
      </c>
      <c r="C418" s="33" t="s">
        <v>18</v>
      </c>
      <c r="D418" s="32" t="s">
        <v>2</v>
      </c>
      <c r="E418" s="34" t="s">
        <v>11</v>
      </c>
      <c r="F418" s="45" t="s">
        <v>7</v>
      </c>
      <c r="G418" s="87">
        <f t="shared" si="28"/>
        <v>500.6</v>
      </c>
      <c r="H418" s="87">
        <f t="shared" si="28"/>
        <v>500.6</v>
      </c>
      <c r="I418" s="87"/>
      <c r="J418" s="87"/>
      <c r="K418" s="87">
        <f t="shared" si="26"/>
        <v>500.6</v>
      </c>
      <c r="L418" s="105">
        <f t="shared" si="27"/>
        <v>500.6</v>
      </c>
      <c r="M418" s="57"/>
      <c r="N418" s="57"/>
      <c r="O418" s="30">
        <f t="shared" ref="O418:P442" si="29">K418+M418</f>
        <v>500.6</v>
      </c>
      <c r="P418" s="30">
        <f t="shared" si="29"/>
        <v>500.6</v>
      </c>
    </row>
    <row r="419" spans="1:16" ht="51" customHeight="1" x14ac:dyDescent="0.2">
      <c r="A419" s="23" t="s">
        <v>6</v>
      </c>
      <c r="B419" s="32" t="s">
        <v>19</v>
      </c>
      <c r="C419" s="33" t="s">
        <v>18</v>
      </c>
      <c r="D419" s="32" t="s">
        <v>2</v>
      </c>
      <c r="E419" s="34" t="s">
        <v>11</v>
      </c>
      <c r="F419" s="45">
        <v>100</v>
      </c>
      <c r="G419" s="87">
        <f t="shared" si="28"/>
        <v>500.6</v>
      </c>
      <c r="H419" s="87">
        <f t="shared" si="28"/>
        <v>500.6</v>
      </c>
      <c r="I419" s="87"/>
      <c r="J419" s="87"/>
      <c r="K419" s="87">
        <f t="shared" si="26"/>
        <v>500.6</v>
      </c>
      <c r="L419" s="105">
        <f t="shared" si="27"/>
        <v>500.6</v>
      </c>
      <c r="M419" s="57"/>
      <c r="N419" s="57"/>
      <c r="O419" s="30">
        <f t="shared" si="29"/>
        <v>500.6</v>
      </c>
      <c r="P419" s="30">
        <f t="shared" si="29"/>
        <v>500.6</v>
      </c>
    </row>
    <row r="420" spans="1:16" ht="23.25" customHeight="1" x14ac:dyDescent="0.2">
      <c r="A420" s="23" t="s">
        <v>5</v>
      </c>
      <c r="B420" s="32" t="s">
        <v>19</v>
      </c>
      <c r="C420" s="33" t="s">
        <v>18</v>
      </c>
      <c r="D420" s="32" t="s">
        <v>2</v>
      </c>
      <c r="E420" s="34" t="s">
        <v>11</v>
      </c>
      <c r="F420" s="45">
        <v>120</v>
      </c>
      <c r="G420" s="87">
        <v>500.6</v>
      </c>
      <c r="H420" s="87">
        <v>500.6</v>
      </c>
      <c r="I420" s="87"/>
      <c r="J420" s="87"/>
      <c r="K420" s="87">
        <f t="shared" si="26"/>
        <v>500.6</v>
      </c>
      <c r="L420" s="105">
        <f t="shared" si="27"/>
        <v>500.6</v>
      </c>
      <c r="M420" s="57"/>
      <c r="N420" s="57"/>
      <c r="O420" s="30">
        <f t="shared" si="29"/>
        <v>500.6</v>
      </c>
      <c r="P420" s="30">
        <f t="shared" si="29"/>
        <v>500.6</v>
      </c>
    </row>
    <row r="421" spans="1:16" ht="33.75" customHeight="1" x14ac:dyDescent="0.2">
      <c r="A421" s="36" t="s">
        <v>16</v>
      </c>
      <c r="B421" s="83" t="s">
        <v>12</v>
      </c>
      <c r="C421" s="84" t="s">
        <v>3</v>
      </c>
      <c r="D421" s="83" t="s">
        <v>2</v>
      </c>
      <c r="E421" s="85" t="s">
        <v>9</v>
      </c>
      <c r="F421" s="86" t="s">
        <v>7</v>
      </c>
      <c r="G421" s="22">
        <f>G422</f>
        <v>1467.2</v>
      </c>
      <c r="H421" s="22">
        <f>H422</f>
        <v>1467.2</v>
      </c>
      <c r="I421" s="22"/>
      <c r="J421" s="22"/>
      <c r="K421" s="22">
        <f t="shared" si="26"/>
        <v>1467.2</v>
      </c>
      <c r="L421" s="104">
        <f t="shared" si="27"/>
        <v>1467.2</v>
      </c>
      <c r="M421" s="57"/>
      <c r="N421" s="57"/>
      <c r="O421" s="43">
        <f t="shared" si="29"/>
        <v>1467.2</v>
      </c>
      <c r="P421" s="43">
        <f t="shared" si="29"/>
        <v>1467.2</v>
      </c>
    </row>
    <row r="422" spans="1:16" ht="22.5" customHeight="1" x14ac:dyDescent="0.2">
      <c r="A422" s="23" t="s">
        <v>15</v>
      </c>
      <c r="B422" s="32" t="s">
        <v>12</v>
      </c>
      <c r="C422" s="33" t="s">
        <v>3</v>
      </c>
      <c r="D422" s="32" t="s">
        <v>2</v>
      </c>
      <c r="E422" s="34" t="s">
        <v>11</v>
      </c>
      <c r="F422" s="45" t="s">
        <v>7</v>
      </c>
      <c r="G422" s="87">
        <f>G423+G425</f>
        <v>1467.2</v>
      </c>
      <c r="H422" s="87">
        <f>H423+H425</f>
        <v>1467.2</v>
      </c>
      <c r="I422" s="87"/>
      <c r="J422" s="87"/>
      <c r="K422" s="87">
        <f t="shared" si="26"/>
        <v>1467.2</v>
      </c>
      <c r="L422" s="105">
        <f t="shared" si="27"/>
        <v>1467.2</v>
      </c>
      <c r="M422" s="57"/>
      <c r="N422" s="57"/>
      <c r="O422" s="30">
        <f t="shared" si="29"/>
        <v>1467.2</v>
      </c>
      <c r="P422" s="30">
        <f t="shared" si="29"/>
        <v>1467.2</v>
      </c>
    </row>
    <row r="423" spans="1:16" ht="48.75" customHeight="1" x14ac:dyDescent="0.2">
      <c r="A423" s="23" t="s">
        <v>6</v>
      </c>
      <c r="B423" s="32" t="s">
        <v>12</v>
      </c>
      <c r="C423" s="33" t="s">
        <v>3</v>
      </c>
      <c r="D423" s="32" t="s">
        <v>2</v>
      </c>
      <c r="E423" s="34" t="s">
        <v>11</v>
      </c>
      <c r="F423" s="45">
        <v>100</v>
      </c>
      <c r="G423" s="87">
        <f>G424</f>
        <v>1411.2</v>
      </c>
      <c r="H423" s="87">
        <f>H424</f>
        <v>1411.2</v>
      </c>
      <c r="I423" s="87"/>
      <c r="J423" s="87"/>
      <c r="K423" s="87">
        <f t="shared" si="26"/>
        <v>1411.2</v>
      </c>
      <c r="L423" s="105">
        <f t="shared" si="27"/>
        <v>1411.2</v>
      </c>
      <c r="M423" s="57"/>
      <c r="N423" s="57"/>
      <c r="O423" s="30">
        <f t="shared" si="29"/>
        <v>1411.2</v>
      </c>
      <c r="P423" s="30">
        <f t="shared" si="29"/>
        <v>1411.2</v>
      </c>
    </row>
    <row r="424" spans="1:16" ht="23.25" customHeight="1" x14ac:dyDescent="0.2">
      <c r="A424" s="23" t="s">
        <v>5</v>
      </c>
      <c r="B424" s="32" t="s">
        <v>12</v>
      </c>
      <c r="C424" s="33" t="s">
        <v>3</v>
      </c>
      <c r="D424" s="32" t="s">
        <v>2</v>
      </c>
      <c r="E424" s="34" t="s">
        <v>11</v>
      </c>
      <c r="F424" s="45">
        <v>120</v>
      </c>
      <c r="G424" s="87">
        <f>1049+45.4+316.8</f>
        <v>1411.2</v>
      </c>
      <c r="H424" s="87">
        <f>1049+45.4+316.8</f>
        <v>1411.2</v>
      </c>
      <c r="I424" s="87"/>
      <c r="J424" s="87"/>
      <c r="K424" s="87">
        <f t="shared" si="26"/>
        <v>1411.2</v>
      </c>
      <c r="L424" s="105">
        <f t="shared" si="27"/>
        <v>1411.2</v>
      </c>
      <c r="M424" s="57"/>
      <c r="N424" s="57"/>
      <c r="O424" s="30">
        <f t="shared" si="29"/>
        <v>1411.2</v>
      </c>
      <c r="P424" s="30">
        <f t="shared" si="29"/>
        <v>1411.2</v>
      </c>
    </row>
    <row r="425" spans="1:16" ht="23.25" customHeight="1" x14ac:dyDescent="0.2">
      <c r="A425" s="23" t="s">
        <v>14</v>
      </c>
      <c r="B425" s="32" t="s">
        <v>12</v>
      </c>
      <c r="C425" s="33" t="s">
        <v>3</v>
      </c>
      <c r="D425" s="32" t="s">
        <v>2</v>
      </c>
      <c r="E425" s="34" t="s">
        <v>11</v>
      </c>
      <c r="F425" s="45">
        <v>200</v>
      </c>
      <c r="G425" s="87">
        <f>G426</f>
        <v>56</v>
      </c>
      <c r="H425" s="87">
        <f>H426</f>
        <v>56</v>
      </c>
      <c r="I425" s="87"/>
      <c r="J425" s="87"/>
      <c r="K425" s="87">
        <f t="shared" si="26"/>
        <v>56</v>
      </c>
      <c r="L425" s="105">
        <f t="shared" si="27"/>
        <v>56</v>
      </c>
      <c r="M425" s="57"/>
      <c r="N425" s="57"/>
      <c r="O425" s="30">
        <f t="shared" si="29"/>
        <v>56</v>
      </c>
      <c r="P425" s="30">
        <f t="shared" si="29"/>
        <v>56</v>
      </c>
    </row>
    <row r="426" spans="1:16" ht="23.25" customHeight="1" x14ac:dyDescent="0.2">
      <c r="A426" s="23" t="s">
        <v>13</v>
      </c>
      <c r="B426" s="32" t="s">
        <v>12</v>
      </c>
      <c r="C426" s="33" t="s">
        <v>3</v>
      </c>
      <c r="D426" s="32" t="s">
        <v>2</v>
      </c>
      <c r="E426" s="34" t="s">
        <v>11</v>
      </c>
      <c r="F426" s="45">
        <v>240</v>
      </c>
      <c r="G426" s="87">
        <v>56</v>
      </c>
      <c r="H426" s="87">
        <v>56</v>
      </c>
      <c r="I426" s="87"/>
      <c r="J426" s="87"/>
      <c r="K426" s="87">
        <f t="shared" si="26"/>
        <v>56</v>
      </c>
      <c r="L426" s="105">
        <f t="shared" si="27"/>
        <v>56</v>
      </c>
      <c r="M426" s="57"/>
      <c r="N426" s="57"/>
      <c r="O426" s="30">
        <f t="shared" si="29"/>
        <v>56</v>
      </c>
      <c r="P426" s="30">
        <f t="shared" si="29"/>
        <v>56</v>
      </c>
    </row>
    <row r="427" spans="1:16" ht="22.5" customHeight="1" x14ac:dyDescent="0.2">
      <c r="A427" s="36" t="s">
        <v>149</v>
      </c>
      <c r="B427" s="83" t="s">
        <v>148</v>
      </c>
      <c r="C427" s="84" t="s">
        <v>3</v>
      </c>
      <c r="D427" s="83" t="s">
        <v>2</v>
      </c>
      <c r="E427" s="85" t="s">
        <v>9</v>
      </c>
      <c r="F427" s="86" t="s">
        <v>7</v>
      </c>
      <c r="G427" s="22">
        <f t="shared" ref="G427:H429" si="30">G428</f>
        <v>5000</v>
      </c>
      <c r="H427" s="22">
        <f t="shared" si="30"/>
        <v>5000</v>
      </c>
      <c r="I427" s="22"/>
      <c r="J427" s="22"/>
      <c r="K427" s="22">
        <f t="shared" si="26"/>
        <v>5000</v>
      </c>
      <c r="L427" s="104">
        <f t="shared" si="27"/>
        <v>5000</v>
      </c>
      <c r="M427" s="57"/>
      <c r="N427" s="57"/>
      <c r="O427" s="43">
        <f t="shared" si="29"/>
        <v>5000</v>
      </c>
      <c r="P427" s="43">
        <f t="shared" si="29"/>
        <v>5000</v>
      </c>
    </row>
    <row r="428" spans="1:16" ht="22.5" customHeight="1" x14ac:dyDescent="0.2">
      <c r="A428" s="23" t="s">
        <v>149</v>
      </c>
      <c r="B428" s="32" t="s">
        <v>148</v>
      </c>
      <c r="C428" s="33" t="s">
        <v>3</v>
      </c>
      <c r="D428" s="32" t="s">
        <v>2</v>
      </c>
      <c r="E428" s="34" t="s">
        <v>147</v>
      </c>
      <c r="F428" s="45" t="s">
        <v>7</v>
      </c>
      <c r="G428" s="87">
        <f t="shared" si="30"/>
        <v>5000</v>
      </c>
      <c r="H428" s="87">
        <f t="shared" si="30"/>
        <v>5000</v>
      </c>
      <c r="I428" s="87"/>
      <c r="J428" s="87"/>
      <c r="K428" s="87">
        <f t="shared" si="26"/>
        <v>5000</v>
      </c>
      <c r="L428" s="105">
        <f t="shared" si="27"/>
        <v>5000</v>
      </c>
      <c r="M428" s="57"/>
      <c r="N428" s="57"/>
      <c r="O428" s="30">
        <f t="shared" si="29"/>
        <v>5000</v>
      </c>
      <c r="P428" s="30">
        <f t="shared" si="29"/>
        <v>5000</v>
      </c>
    </row>
    <row r="429" spans="1:16" ht="13.5" customHeight="1" x14ac:dyDescent="0.2">
      <c r="A429" s="23" t="s">
        <v>71</v>
      </c>
      <c r="B429" s="32" t="s">
        <v>148</v>
      </c>
      <c r="C429" s="33" t="s">
        <v>3</v>
      </c>
      <c r="D429" s="32" t="s">
        <v>2</v>
      </c>
      <c r="E429" s="34" t="s">
        <v>147</v>
      </c>
      <c r="F429" s="45">
        <v>800</v>
      </c>
      <c r="G429" s="87">
        <f t="shared" si="30"/>
        <v>5000</v>
      </c>
      <c r="H429" s="87">
        <f t="shared" si="30"/>
        <v>5000</v>
      </c>
      <c r="I429" s="87"/>
      <c r="J429" s="87"/>
      <c r="K429" s="87">
        <f t="shared" si="26"/>
        <v>5000</v>
      </c>
      <c r="L429" s="105">
        <f t="shared" si="27"/>
        <v>5000</v>
      </c>
      <c r="M429" s="57"/>
      <c r="N429" s="57"/>
      <c r="O429" s="30">
        <f t="shared" si="29"/>
        <v>5000</v>
      </c>
      <c r="P429" s="30">
        <f t="shared" si="29"/>
        <v>5000</v>
      </c>
    </row>
    <row r="430" spans="1:16" ht="13.5" customHeight="1" x14ac:dyDescent="0.2">
      <c r="A430" s="23" t="s">
        <v>144</v>
      </c>
      <c r="B430" s="32" t="s">
        <v>148</v>
      </c>
      <c r="C430" s="33" t="s">
        <v>3</v>
      </c>
      <c r="D430" s="32" t="s">
        <v>2</v>
      </c>
      <c r="E430" s="34" t="s">
        <v>147</v>
      </c>
      <c r="F430" s="45">
        <v>870</v>
      </c>
      <c r="G430" s="87">
        <v>5000</v>
      </c>
      <c r="H430" s="87">
        <v>5000</v>
      </c>
      <c r="I430" s="87"/>
      <c r="J430" s="87"/>
      <c r="K430" s="87">
        <f t="shared" si="26"/>
        <v>5000</v>
      </c>
      <c r="L430" s="105">
        <f t="shared" si="27"/>
        <v>5000</v>
      </c>
      <c r="M430" s="57"/>
      <c r="N430" s="57"/>
      <c r="O430" s="30">
        <f t="shared" si="29"/>
        <v>5000</v>
      </c>
      <c r="P430" s="30">
        <f t="shared" si="29"/>
        <v>5000</v>
      </c>
    </row>
    <row r="431" spans="1:16" ht="22.5" customHeight="1" x14ac:dyDescent="0.2">
      <c r="A431" s="36" t="s">
        <v>10</v>
      </c>
      <c r="B431" s="83" t="s">
        <v>4</v>
      </c>
      <c r="C431" s="84" t="s">
        <v>3</v>
      </c>
      <c r="D431" s="83" t="s">
        <v>2</v>
      </c>
      <c r="E431" s="85" t="s">
        <v>9</v>
      </c>
      <c r="F431" s="86" t="s">
        <v>7</v>
      </c>
      <c r="G431" s="22">
        <f>G432+G435+G438</f>
        <v>7541.4</v>
      </c>
      <c r="H431" s="22">
        <f>H432+H435+H438</f>
        <v>7849.3</v>
      </c>
      <c r="I431" s="22">
        <f>I438</f>
        <v>-20.361000000000001</v>
      </c>
      <c r="J431" s="22">
        <f>J438</f>
        <v>128.82499999999999</v>
      </c>
      <c r="K431" s="22">
        <f t="shared" si="26"/>
        <v>7521.0389999999998</v>
      </c>
      <c r="L431" s="104">
        <f t="shared" si="27"/>
        <v>7978.125</v>
      </c>
      <c r="M431" s="57"/>
      <c r="N431" s="57"/>
      <c r="O431" s="43">
        <f t="shared" si="29"/>
        <v>7521.0389999999998</v>
      </c>
      <c r="P431" s="43">
        <f t="shared" si="29"/>
        <v>7978.125</v>
      </c>
    </row>
    <row r="432" spans="1:16" ht="45" customHeight="1" x14ac:dyDescent="0.2">
      <c r="A432" s="23" t="s">
        <v>8</v>
      </c>
      <c r="B432" s="32" t="s">
        <v>4</v>
      </c>
      <c r="C432" s="33" t="s">
        <v>3</v>
      </c>
      <c r="D432" s="32" t="s">
        <v>2</v>
      </c>
      <c r="E432" s="34" t="s">
        <v>1</v>
      </c>
      <c r="F432" s="45" t="s">
        <v>7</v>
      </c>
      <c r="G432" s="87">
        <f>G433</f>
        <v>440</v>
      </c>
      <c r="H432" s="87">
        <f>H433</f>
        <v>440</v>
      </c>
      <c r="I432" s="87"/>
      <c r="J432" s="87"/>
      <c r="K432" s="87">
        <f t="shared" si="26"/>
        <v>440</v>
      </c>
      <c r="L432" s="105">
        <f t="shared" si="27"/>
        <v>440</v>
      </c>
      <c r="M432" s="57"/>
      <c r="N432" s="57"/>
      <c r="O432" s="30">
        <f t="shared" si="29"/>
        <v>440</v>
      </c>
      <c r="P432" s="30">
        <f t="shared" si="29"/>
        <v>440</v>
      </c>
    </row>
    <row r="433" spans="1:16" ht="49.5" customHeight="1" x14ac:dyDescent="0.2">
      <c r="A433" s="23" t="s">
        <v>6</v>
      </c>
      <c r="B433" s="32" t="s">
        <v>4</v>
      </c>
      <c r="C433" s="33" t="s">
        <v>3</v>
      </c>
      <c r="D433" s="32" t="s">
        <v>2</v>
      </c>
      <c r="E433" s="34" t="s">
        <v>1</v>
      </c>
      <c r="F433" s="45">
        <v>100</v>
      </c>
      <c r="G433" s="87">
        <f>G434</f>
        <v>440</v>
      </c>
      <c r="H433" s="87">
        <f>H434</f>
        <v>440</v>
      </c>
      <c r="I433" s="87"/>
      <c r="J433" s="87"/>
      <c r="K433" s="87">
        <f t="shared" si="26"/>
        <v>440</v>
      </c>
      <c r="L433" s="105">
        <f t="shared" si="27"/>
        <v>440</v>
      </c>
      <c r="M433" s="57"/>
      <c r="N433" s="57"/>
      <c r="O433" s="30">
        <f t="shared" si="29"/>
        <v>440</v>
      </c>
      <c r="P433" s="30">
        <f t="shared" si="29"/>
        <v>440</v>
      </c>
    </row>
    <row r="434" spans="1:16" ht="23.25" customHeight="1" x14ac:dyDescent="0.2">
      <c r="A434" s="23" t="s">
        <v>5</v>
      </c>
      <c r="B434" s="32" t="s">
        <v>4</v>
      </c>
      <c r="C434" s="33" t="s">
        <v>3</v>
      </c>
      <c r="D434" s="32" t="s">
        <v>2</v>
      </c>
      <c r="E434" s="34" t="s">
        <v>1</v>
      </c>
      <c r="F434" s="45">
        <v>120</v>
      </c>
      <c r="G434" s="87">
        <v>440</v>
      </c>
      <c r="H434" s="87">
        <v>440</v>
      </c>
      <c r="I434" s="87"/>
      <c r="J434" s="87"/>
      <c r="K434" s="87">
        <f t="shared" si="26"/>
        <v>440</v>
      </c>
      <c r="L434" s="105">
        <f t="shared" si="27"/>
        <v>440</v>
      </c>
      <c r="M434" s="57"/>
      <c r="N434" s="57"/>
      <c r="O434" s="30">
        <f t="shared" si="29"/>
        <v>440</v>
      </c>
      <c r="P434" s="30">
        <f t="shared" si="29"/>
        <v>440</v>
      </c>
    </row>
    <row r="435" spans="1:16" ht="33.75" customHeight="1" x14ac:dyDescent="0.2">
      <c r="A435" s="23" t="s">
        <v>146</v>
      </c>
      <c r="B435" s="32" t="s">
        <v>4</v>
      </c>
      <c r="C435" s="33" t="s">
        <v>3</v>
      </c>
      <c r="D435" s="32" t="s">
        <v>2</v>
      </c>
      <c r="E435" s="34" t="s">
        <v>145</v>
      </c>
      <c r="F435" s="45" t="s">
        <v>7</v>
      </c>
      <c r="G435" s="87">
        <f>G436</f>
        <v>2500</v>
      </c>
      <c r="H435" s="87">
        <f>H436</f>
        <v>2500</v>
      </c>
      <c r="I435" s="87"/>
      <c r="J435" s="87"/>
      <c r="K435" s="87">
        <f t="shared" si="26"/>
        <v>2500</v>
      </c>
      <c r="L435" s="105">
        <f t="shared" si="27"/>
        <v>2500</v>
      </c>
      <c r="M435" s="57"/>
      <c r="N435" s="57"/>
      <c r="O435" s="30">
        <f t="shared" si="29"/>
        <v>2500</v>
      </c>
      <c r="P435" s="30">
        <f t="shared" si="29"/>
        <v>2500</v>
      </c>
    </row>
    <row r="436" spans="1:16" ht="13.5" customHeight="1" x14ac:dyDescent="0.2">
      <c r="A436" s="23" t="s">
        <v>71</v>
      </c>
      <c r="B436" s="32" t="s">
        <v>4</v>
      </c>
      <c r="C436" s="33" t="s">
        <v>3</v>
      </c>
      <c r="D436" s="32" t="s">
        <v>2</v>
      </c>
      <c r="E436" s="34" t="s">
        <v>145</v>
      </c>
      <c r="F436" s="45">
        <v>800</v>
      </c>
      <c r="G436" s="87">
        <f>G437</f>
        <v>2500</v>
      </c>
      <c r="H436" s="87">
        <f>H437</f>
        <v>2500</v>
      </c>
      <c r="I436" s="87"/>
      <c r="J436" s="87"/>
      <c r="K436" s="87">
        <f t="shared" si="26"/>
        <v>2500</v>
      </c>
      <c r="L436" s="105">
        <f t="shared" si="27"/>
        <v>2500</v>
      </c>
      <c r="M436" s="57"/>
      <c r="N436" s="57"/>
      <c r="O436" s="30">
        <f t="shared" si="29"/>
        <v>2500</v>
      </c>
      <c r="P436" s="30">
        <f t="shared" si="29"/>
        <v>2500</v>
      </c>
    </row>
    <row r="437" spans="1:16" ht="13.5" customHeight="1" x14ac:dyDescent="0.2">
      <c r="A437" s="23" t="s">
        <v>144</v>
      </c>
      <c r="B437" s="32" t="s">
        <v>4</v>
      </c>
      <c r="C437" s="33" t="s">
        <v>3</v>
      </c>
      <c r="D437" s="32" t="s">
        <v>2</v>
      </c>
      <c r="E437" s="34" t="s">
        <v>145</v>
      </c>
      <c r="F437" s="45">
        <v>870</v>
      </c>
      <c r="G437" s="87">
        <v>2500</v>
      </c>
      <c r="H437" s="87">
        <v>2500</v>
      </c>
      <c r="I437" s="87"/>
      <c r="J437" s="87"/>
      <c r="K437" s="87">
        <f t="shared" si="26"/>
        <v>2500</v>
      </c>
      <c r="L437" s="105">
        <f t="shared" si="27"/>
        <v>2500</v>
      </c>
      <c r="M437" s="57"/>
      <c r="N437" s="57"/>
      <c r="O437" s="30">
        <f t="shared" si="29"/>
        <v>2500</v>
      </c>
      <c r="P437" s="30">
        <f t="shared" si="29"/>
        <v>2500</v>
      </c>
    </row>
    <row r="438" spans="1:16" ht="50.1" customHeight="1" x14ac:dyDescent="0.2">
      <c r="A438" s="23" t="s">
        <v>306</v>
      </c>
      <c r="B438" s="32" t="s">
        <v>4</v>
      </c>
      <c r="C438" s="33" t="s">
        <v>3</v>
      </c>
      <c r="D438" s="32" t="s">
        <v>2</v>
      </c>
      <c r="E438" s="34" t="s">
        <v>143</v>
      </c>
      <c r="F438" s="45" t="s">
        <v>7</v>
      </c>
      <c r="G438" s="87">
        <f t="shared" ref="G438:J439" si="31">G439</f>
        <v>4601.3999999999996</v>
      </c>
      <c r="H438" s="87">
        <f t="shared" si="31"/>
        <v>4909.3</v>
      </c>
      <c r="I438" s="87">
        <f t="shared" si="31"/>
        <v>-20.361000000000001</v>
      </c>
      <c r="J438" s="87">
        <f t="shared" si="31"/>
        <v>128.82499999999999</v>
      </c>
      <c r="K438" s="87">
        <f t="shared" si="26"/>
        <v>4581.0389999999998</v>
      </c>
      <c r="L438" s="105">
        <f t="shared" si="27"/>
        <v>5038.125</v>
      </c>
      <c r="M438" s="57"/>
      <c r="N438" s="57"/>
      <c r="O438" s="30">
        <f t="shared" si="29"/>
        <v>4581.0389999999998</v>
      </c>
      <c r="P438" s="30">
        <f t="shared" si="29"/>
        <v>5038.125</v>
      </c>
    </row>
    <row r="439" spans="1:16" ht="13.5" customHeight="1" x14ac:dyDescent="0.2">
      <c r="A439" s="23" t="s">
        <v>71</v>
      </c>
      <c r="B439" s="32" t="s">
        <v>4</v>
      </c>
      <c r="C439" s="33" t="s">
        <v>3</v>
      </c>
      <c r="D439" s="32" t="s">
        <v>2</v>
      </c>
      <c r="E439" s="34" t="s">
        <v>143</v>
      </c>
      <c r="F439" s="45">
        <v>800</v>
      </c>
      <c r="G439" s="87">
        <f t="shared" si="31"/>
        <v>4601.3999999999996</v>
      </c>
      <c r="H439" s="87">
        <f t="shared" si="31"/>
        <v>4909.3</v>
      </c>
      <c r="I439" s="87">
        <f t="shared" si="31"/>
        <v>-20.361000000000001</v>
      </c>
      <c r="J439" s="87">
        <f t="shared" si="31"/>
        <v>128.82499999999999</v>
      </c>
      <c r="K439" s="87">
        <f t="shared" si="26"/>
        <v>4581.0389999999998</v>
      </c>
      <c r="L439" s="105">
        <f t="shared" si="27"/>
        <v>5038.125</v>
      </c>
      <c r="M439" s="57"/>
      <c r="N439" s="57"/>
      <c r="O439" s="30">
        <f t="shared" si="29"/>
        <v>4581.0389999999998</v>
      </c>
      <c r="P439" s="30">
        <f t="shared" si="29"/>
        <v>5038.125</v>
      </c>
    </row>
    <row r="440" spans="1:16" ht="13.5" customHeight="1" thickBot="1" x14ac:dyDescent="0.25">
      <c r="A440" s="91" t="s">
        <v>144</v>
      </c>
      <c r="B440" s="92" t="s">
        <v>4</v>
      </c>
      <c r="C440" s="93" t="s">
        <v>3</v>
      </c>
      <c r="D440" s="92" t="s">
        <v>2</v>
      </c>
      <c r="E440" s="94" t="s">
        <v>143</v>
      </c>
      <c r="F440" s="95">
        <v>870</v>
      </c>
      <c r="G440" s="96">
        <v>4601.3999999999996</v>
      </c>
      <c r="H440" s="96">
        <v>4909.3</v>
      </c>
      <c r="I440" s="96">
        <f>-20.361</f>
        <v>-20.361000000000001</v>
      </c>
      <c r="J440" s="96">
        <f>-21.175+150</f>
        <v>128.82499999999999</v>
      </c>
      <c r="K440" s="96">
        <f t="shared" si="26"/>
        <v>4581.0389999999998</v>
      </c>
      <c r="L440" s="108">
        <f t="shared" si="27"/>
        <v>5038.125</v>
      </c>
      <c r="M440" s="65"/>
      <c r="N440" s="65"/>
      <c r="O440" s="121">
        <f t="shared" si="29"/>
        <v>4581.0389999999998</v>
      </c>
      <c r="P440" s="121">
        <f t="shared" si="29"/>
        <v>5038.125</v>
      </c>
    </row>
    <row r="441" spans="1:16" ht="13.5" thickBot="1" x14ac:dyDescent="0.25">
      <c r="A441" s="97" t="s">
        <v>256</v>
      </c>
      <c r="B441" s="98"/>
      <c r="C441" s="99"/>
      <c r="D441" s="98"/>
      <c r="E441" s="100"/>
      <c r="F441" s="101"/>
      <c r="G441" s="102">
        <v>20000</v>
      </c>
      <c r="H441" s="55">
        <v>35000</v>
      </c>
      <c r="I441" s="102"/>
      <c r="J441" s="109"/>
      <c r="K441" s="102">
        <f t="shared" si="26"/>
        <v>20000</v>
      </c>
      <c r="L441" s="109">
        <f t="shared" si="27"/>
        <v>35000</v>
      </c>
      <c r="M441" s="112"/>
      <c r="N441" s="112"/>
      <c r="O441" s="109">
        <f t="shared" si="29"/>
        <v>20000</v>
      </c>
      <c r="P441" s="55">
        <f t="shared" si="29"/>
        <v>35000</v>
      </c>
    </row>
    <row r="442" spans="1:16" ht="15.6" customHeight="1" thickBot="1" x14ac:dyDescent="0.25">
      <c r="A442" s="151" t="s">
        <v>0</v>
      </c>
      <c r="B442" s="151"/>
      <c r="C442" s="151"/>
      <c r="D442" s="151"/>
      <c r="E442" s="151"/>
      <c r="F442" s="151"/>
      <c r="G442" s="54">
        <f>G13+G400+G441</f>
        <v>1075883.2</v>
      </c>
      <c r="H442" s="55">
        <f>H13+H400+H441</f>
        <v>1112759.7000000002</v>
      </c>
      <c r="I442" s="54">
        <f>I13+I400</f>
        <v>2274.9</v>
      </c>
      <c r="J442" s="109">
        <f>J13+J400</f>
        <v>2355.9</v>
      </c>
      <c r="K442" s="102">
        <f>G442+I442</f>
        <v>1078158.0999999999</v>
      </c>
      <c r="L442" s="109">
        <f>H442+J442</f>
        <v>1115115.6000000001</v>
      </c>
      <c r="M442" s="109">
        <f>M13+M400</f>
        <v>42465</v>
      </c>
      <c r="N442" s="109">
        <f>N13+N400</f>
        <v>42940</v>
      </c>
      <c r="O442" s="109">
        <f t="shared" si="29"/>
        <v>1120623.0999999999</v>
      </c>
      <c r="P442" s="55">
        <f t="shared" si="29"/>
        <v>1158055.6000000001</v>
      </c>
    </row>
  </sheetData>
  <sheetProtection sort="0" autoFilter="0"/>
  <mergeCells count="23">
    <mergeCell ref="I9:J9"/>
    <mergeCell ref="K9:L9"/>
    <mergeCell ref="I10:J10"/>
    <mergeCell ref="K10:L10"/>
    <mergeCell ref="A5:P7"/>
    <mergeCell ref="M10:N10"/>
    <mergeCell ref="O10:P10"/>
    <mergeCell ref="A442:F442"/>
    <mergeCell ref="A10:A11"/>
    <mergeCell ref="B10:E11"/>
    <mergeCell ref="F10:F11"/>
    <mergeCell ref="G9:H9"/>
    <mergeCell ref="G10:H10"/>
    <mergeCell ref="N1:P1"/>
    <mergeCell ref="N3:P3"/>
    <mergeCell ref="K1:L1"/>
    <mergeCell ref="F2:L2"/>
    <mergeCell ref="F4:L4"/>
    <mergeCell ref="I3:J3"/>
    <mergeCell ref="K3:L3"/>
    <mergeCell ref="O4:P4"/>
    <mergeCell ref="O2:P2"/>
    <mergeCell ref="G3:H3"/>
  </mergeCells>
  <pageMargins left="0.70866141732283472" right="0.59055118110236227" top="0.74803149606299213" bottom="0.55118110236220474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Приложение№3</vt:lpstr>
      <vt:lpstr>Приложение №5</vt:lpstr>
      <vt:lpstr>Приложение№3!Заголовки_для_печати</vt:lpstr>
      <vt:lpstr>'Приложение №5'!Область_печати</vt:lpstr>
      <vt:lpstr>Приложение№3!Область_печати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2019-03-15T06:09:54Z</cp:lastPrinted>
  <dcterms:created xsi:type="dcterms:W3CDTF">2018-01-22T05:45:56Z</dcterms:created>
  <dcterms:modified xsi:type="dcterms:W3CDTF">2019-03-15T06:09:58Z</dcterms:modified>
</cp:coreProperties>
</file>